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6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7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2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4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5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6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7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8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9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30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1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2.xml" ContentType="application/vnd.openxmlformats-officedocument.drawingml.chart+xml"/>
  <Override PartName="/xl/drawings/drawing62.xml" ContentType="application/vnd.openxmlformats-officedocument.drawingml.chartshapes+xml"/>
  <Override PartName="/xl/charts/chart33.xml" ContentType="application/vnd.openxmlformats-officedocument.drawingml.chart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34.xml" ContentType="application/vnd.openxmlformats-officedocument.drawingml.chart+xml"/>
  <Override PartName="/xl/drawings/drawing6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14385" yWindow="-15" windowWidth="14430" windowHeight="12915" tabRatio="604" activeTab="10"/>
  </bookViews>
  <sheets>
    <sheet name="Blue Bottle認証値" sheetId="165" r:id="rId1"/>
    <sheet name="Na" sheetId="150" r:id="rId2"/>
    <sheet name="K" sheetId="151" r:id="rId3"/>
    <sheet name="CL" sheetId="152" r:id="rId4"/>
    <sheet name="Ca" sheetId="153" r:id="rId5"/>
    <sheet name="GLU" sheetId="149" r:id="rId6"/>
    <sheet name="TCH" sheetId="138" r:id="rId7"/>
    <sheet name="TG" sheetId="139" r:id="rId8"/>
    <sheet name="HDL" sheetId="140" r:id="rId9"/>
    <sheet name="TP" sheetId="142" r:id="rId10"/>
    <sheet name="ALB" sheetId="164" r:id="rId11"/>
    <sheet name="TBIL" sheetId="141" r:id="rId12"/>
    <sheet name="CRP" sheetId="156" r:id="rId13"/>
    <sheet name="UA" sheetId="148" r:id="rId14"/>
    <sheet name="BUN" sheetId="144" r:id="rId15"/>
    <sheet name="CRE" sheetId="147" r:id="rId16"/>
    <sheet name="AST" sheetId="146" r:id="rId17"/>
    <sheet name="ALT" sheetId="131" r:id="rId18"/>
    <sheet name="rGT" sheetId="135" r:id="rId19"/>
    <sheet name="ALP" sheetId="133" r:id="rId20"/>
    <sheet name="LD" sheetId="132" r:id="rId21"/>
    <sheet name="CPK" sheetId="134" r:id="rId22"/>
    <sheet name="AMY" sheetId="136" r:id="rId23"/>
    <sheet name="CHE" sheetId="137" r:id="rId24"/>
    <sheet name="Fe" sheetId="155" r:id="rId25"/>
    <sheet name="Mg" sheetId="161" r:id="rId26"/>
    <sheet name="IP" sheetId="154" r:id="rId27"/>
    <sheet name="IgG" sheetId="157" r:id="rId28"/>
    <sheet name="IgA" sheetId="158" r:id="rId29"/>
    <sheet name="IgM" sheetId="159" r:id="rId30"/>
    <sheet name="LDL" sheetId="160" r:id="rId31"/>
    <sheet name="2018.11月を100％とした時の活性変化率" sheetId="162" r:id="rId32"/>
    <sheet name="Module1" sheetId="32" state="veryHidden" r:id="rId33"/>
  </sheets>
  <definedNames>
    <definedName name="HTML_CodePage" hidden="1">932</definedName>
    <definedName name="HTML_Control" localSheetId="3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_xlnm.Print_Area" localSheetId="0">'Blue Bottle認証値'!$A$1:$H$41</definedName>
    <definedName name="ｓｓ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localSheetId="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45621"/>
</workbook>
</file>

<file path=xl/calcChain.xml><?xml version="1.0" encoding="utf-8"?>
<calcChain xmlns="http://schemas.openxmlformats.org/spreadsheetml/2006/main">
  <c r="N19" i="152" l="1"/>
  <c r="Q19" i="152"/>
  <c r="N4" i="160"/>
  <c r="N20" i="160"/>
  <c r="N19" i="160"/>
  <c r="M13" i="152" l="1"/>
  <c r="M14" i="152"/>
  <c r="M15" i="152"/>
  <c r="M16" i="152"/>
  <c r="M17" i="152"/>
  <c r="M18" i="152"/>
  <c r="M12" i="152"/>
  <c r="P19" i="152"/>
  <c r="P19" i="160"/>
  <c r="M19" i="155"/>
  <c r="M19" i="161"/>
  <c r="M19" i="154"/>
  <c r="M19" i="157"/>
  <c r="M19" i="158"/>
  <c r="M19" i="159"/>
  <c r="M19" i="137"/>
  <c r="M19" i="156"/>
  <c r="M19" i="148"/>
  <c r="M19" i="144"/>
  <c r="M19" i="147"/>
  <c r="M19" i="146"/>
  <c r="M19" i="131"/>
  <c r="M19" i="135"/>
  <c r="M19" i="133"/>
  <c r="M19" i="132"/>
  <c r="M19" i="134"/>
  <c r="M19" i="136"/>
  <c r="M19" i="141"/>
  <c r="P19" i="140"/>
  <c r="M19" i="151"/>
  <c r="M19" i="153"/>
  <c r="M19" i="149"/>
  <c r="M19" i="138"/>
  <c r="M19" i="139"/>
  <c r="M19" i="142"/>
  <c r="M19" i="164"/>
  <c r="M19" i="150"/>
  <c r="P18" i="160" l="1"/>
  <c r="P18" i="152"/>
  <c r="P18" i="140"/>
  <c r="M18" i="157"/>
  <c r="M18" i="158"/>
  <c r="M18" i="159"/>
  <c r="M18" i="160"/>
  <c r="M18" i="154"/>
  <c r="M18" i="151"/>
  <c r="M18" i="153"/>
  <c r="M18" i="149"/>
  <c r="M18" i="138"/>
  <c r="M18" i="139"/>
  <c r="M18" i="140"/>
  <c r="M18" i="142"/>
  <c r="M18" i="164"/>
  <c r="M18" i="141"/>
  <c r="M18" i="156"/>
  <c r="M18" i="148"/>
  <c r="M18" i="144"/>
  <c r="M18" i="147"/>
  <c r="M18" i="146"/>
  <c r="M18" i="131"/>
  <c r="M18" i="135"/>
  <c r="M18" i="133"/>
  <c r="M18" i="132"/>
  <c r="M18" i="134"/>
  <c r="M18" i="136"/>
  <c r="M18" i="137"/>
  <c r="M18" i="155"/>
  <c r="M18" i="161"/>
  <c r="M18" i="150"/>
  <c r="AE17" i="162"/>
  <c r="K17" i="162"/>
  <c r="AD17" i="162"/>
  <c r="V17" i="162"/>
  <c r="N17" i="162"/>
  <c r="AC17" i="162"/>
  <c r="AB17" i="162"/>
  <c r="C17" i="162"/>
  <c r="T17" i="162"/>
  <c r="S17" i="162"/>
  <c r="Q17" i="162"/>
  <c r="E17" i="162"/>
  <c r="AA17" i="162"/>
  <c r="F17" i="162"/>
  <c r="Z17" i="162"/>
  <c r="R17" i="162"/>
  <c r="J17" i="162"/>
  <c r="Y17" i="162"/>
  <c r="O17" i="162"/>
  <c r="M17" i="162"/>
  <c r="L17" i="162"/>
  <c r="B17" i="162"/>
  <c r="X17" i="162"/>
  <c r="P17" i="162"/>
  <c r="H17" i="162"/>
  <c r="W17" i="162"/>
  <c r="G17" i="162"/>
  <c r="U17" i="162"/>
  <c r="D17" i="162"/>
  <c r="I17" i="162"/>
  <c r="P17" i="160" l="1"/>
  <c r="P17" i="140"/>
  <c r="P17" i="152"/>
  <c r="M17" i="157"/>
  <c r="M17" i="158"/>
  <c r="M17" i="159"/>
  <c r="M17" i="160"/>
  <c r="M17" i="154"/>
  <c r="M17" i="151"/>
  <c r="M17" i="153"/>
  <c r="M17" i="149"/>
  <c r="M17" i="138"/>
  <c r="M17" i="139"/>
  <c r="M17" i="140"/>
  <c r="M17" i="142"/>
  <c r="M17" i="164"/>
  <c r="M17" i="141"/>
  <c r="M17" i="156"/>
  <c r="M17" i="148"/>
  <c r="M17" i="144"/>
  <c r="M17" i="147"/>
  <c r="M17" i="146"/>
  <c r="M17" i="131"/>
  <c r="M17" i="135"/>
  <c r="M17" i="133"/>
  <c r="M17" i="132"/>
  <c r="M17" i="134"/>
  <c r="M17" i="136"/>
  <c r="M17" i="137"/>
  <c r="M17" i="155"/>
  <c r="M17" i="161"/>
  <c r="M17" i="150"/>
  <c r="P16" i="160" l="1"/>
  <c r="M16" i="161"/>
  <c r="M16" i="154"/>
  <c r="M16" i="157"/>
  <c r="M16" i="158"/>
  <c r="M16" i="159"/>
  <c r="M16" i="160"/>
  <c r="M16" i="155"/>
  <c r="L15" i="162"/>
  <c r="AA15" i="162"/>
  <c r="R15" i="162"/>
  <c r="E15" i="162"/>
  <c r="T15" i="162"/>
  <c r="AB15" i="162"/>
  <c r="N15" i="162"/>
  <c r="AD15" i="162"/>
  <c r="P15" i="162"/>
  <c r="Z15" i="162"/>
  <c r="AC15" i="162"/>
  <c r="F15" i="162"/>
  <c r="Q15" i="162"/>
  <c r="M15" i="162"/>
  <c r="S15" i="162"/>
  <c r="Y15" i="162"/>
  <c r="C15" i="162"/>
  <c r="V15" i="162"/>
  <c r="I15" i="162"/>
  <c r="B15" i="162"/>
  <c r="K15" i="162"/>
  <c r="D15" i="162"/>
  <c r="AE15" i="162"/>
  <c r="H15" i="162"/>
  <c r="W15" i="162"/>
  <c r="X15" i="162"/>
  <c r="G15" i="162"/>
  <c r="O15" i="162"/>
  <c r="U15" i="162"/>
  <c r="J15" i="162"/>
  <c r="P16" i="140" l="1"/>
  <c r="P16" i="152"/>
  <c r="M16" i="151"/>
  <c r="M16" i="153"/>
  <c r="M16" i="149"/>
  <c r="M16" i="138"/>
  <c r="M16" i="139"/>
  <c r="M16" i="140"/>
  <c r="M16" i="142"/>
  <c r="M16" i="164"/>
  <c r="M16" i="141"/>
  <c r="M16" i="156"/>
  <c r="M16" i="148"/>
  <c r="M16" i="144"/>
  <c r="M16" i="147"/>
  <c r="M16" i="146"/>
  <c r="M16" i="131"/>
  <c r="M16" i="135"/>
  <c r="M16" i="133"/>
  <c r="M16" i="132"/>
  <c r="M16" i="134"/>
  <c r="M16" i="136"/>
  <c r="M16" i="137"/>
  <c r="M16" i="150"/>
  <c r="P15" i="160" l="1"/>
  <c r="P15" i="140"/>
  <c r="P15" i="152"/>
  <c r="M15" i="136"/>
  <c r="M15" i="137"/>
  <c r="M15" i="155"/>
  <c r="M15" i="161"/>
  <c r="M15" i="154"/>
  <c r="M15" i="157"/>
  <c r="M15" i="158"/>
  <c r="M15" i="159"/>
  <c r="M15" i="160"/>
  <c r="M15" i="134"/>
  <c r="M15" i="151"/>
  <c r="M15" i="153"/>
  <c r="M15" i="149"/>
  <c r="M15" i="138"/>
  <c r="M15" i="139"/>
  <c r="M15" i="140"/>
  <c r="M15" i="142"/>
  <c r="M15" i="164"/>
  <c r="M15" i="141"/>
  <c r="M15" i="156"/>
  <c r="M15" i="148"/>
  <c r="M15" i="144"/>
  <c r="M15" i="147"/>
  <c r="M15" i="146"/>
  <c r="M15" i="131"/>
  <c r="M15" i="135"/>
  <c r="M15" i="133"/>
  <c r="M15" i="132"/>
  <c r="M15" i="150"/>
  <c r="X14" i="162"/>
  <c r="W14" i="162"/>
  <c r="S14" i="162"/>
  <c r="AE14" i="162"/>
  <c r="G14" i="162"/>
  <c r="J14" i="162"/>
  <c r="I14" i="162"/>
  <c r="AB14" i="162"/>
  <c r="D14" i="162"/>
  <c r="B14" i="162"/>
  <c r="F14" i="162"/>
  <c r="Z14" i="162"/>
  <c r="Y14" i="162"/>
  <c r="T14" i="162"/>
  <c r="M14" i="162"/>
  <c r="H14" i="162"/>
  <c r="U14" i="162"/>
  <c r="C14" i="162"/>
  <c r="R14" i="162"/>
  <c r="O14" i="162"/>
  <c r="E14" i="162"/>
  <c r="K14" i="162"/>
  <c r="AA14" i="162"/>
  <c r="P14" i="162"/>
  <c r="N14" i="162"/>
  <c r="AC14" i="162"/>
  <c r="L14" i="162"/>
  <c r="AD14" i="162"/>
  <c r="V14" i="162"/>
  <c r="Q14" i="162"/>
  <c r="P14" i="160" l="1"/>
  <c r="P14" i="140"/>
  <c r="P14" i="152"/>
  <c r="M14" i="137"/>
  <c r="M14" i="155"/>
  <c r="M14" i="161"/>
  <c r="M14" i="154"/>
  <c r="M14" i="157"/>
  <c r="M14" i="158"/>
  <c r="M14" i="159"/>
  <c r="M14" i="160"/>
  <c r="M14" i="136"/>
  <c r="M14" i="151"/>
  <c r="M14" i="153"/>
  <c r="M14" i="149"/>
  <c r="M14" i="138"/>
  <c r="M14" i="139"/>
  <c r="M14" i="140"/>
  <c r="M14" i="142"/>
  <c r="M14" i="164"/>
  <c r="M14" i="141"/>
  <c r="M14" i="156"/>
  <c r="M14" i="148"/>
  <c r="M14" i="144"/>
  <c r="M14" i="147"/>
  <c r="M14" i="146"/>
  <c r="M14" i="131"/>
  <c r="M14" i="135"/>
  <c r="M14" i="133"/>
  <c r="M14" i="132"/>
  <c r="M14" i="134"/>
  <c r="M14" i="150"/>
  <c r="M13" i="150"/>
  <c r="M13" i="134"/>
  <c r="M13" i="132"/>
  <c r="M13" i="133"/>
  <c r="M13" i="135"/>
  <c r="M13" i="131"/>
  <c r="M13" i="146"/>
  <c r="M13" i="147"/>
  <c r="M13" i="144"/>
  <c r="M13" i="148"/>
  <c r="M13" i="156"/>
  <c r="M13" i="141"/>
  <c r="M13" i="164"/>
  <c r="M13" i="142"/>
  <c r="M13" i="140"/>
  <c r="M13" i="139"/>
  <c r="M13" i="138"/>
  <c r="M13" i="149"/>
  <c r="M13" i="153"/>
  <c r="M13" i="151"/>
  <c r="AE13" i="162"/>
  <c r="E13" i="162"/>
  <c r="Y13" i="162"/>
  <c r="O13" i="162"/>
  <c r="C13" i="162"/>
  <c r="G13" i="162"/>
  <c r="X13" i="162"/>
  <c r="Q13" i="162"/>
  <c r="Z13" i="162"/>
  <c r="M13" i="162"/>
  <c r="K13" i="162"/>
  <c r="H13" i="162"/>
  <c r="L13" i="162"/>
  <c r="J13" i="162"/>
  <c r="N13" i="162"/>
  <c r="AC13" i="162"/>
  <c r="U13" i="162"/>
  <c r="V13" i="162"/>
  <c r="AD13" i="162"/>
  <c r="R13" i="162"/>
  <c r="P13" i="162"/>
  <c r="T13" i="162"/>
  <c r="F13" i="162"/>
  <c r="I13" i="162"/>
  <c r="W13" i="162"/>
  <c r="S13" i="162"/>
  <c r="B13" i="162"/>
  <c r="AA13" i="162"/>
  <c r="AB13" i="162"/>
  <c r="P13" i="160" l="1"/>
  <c r="M13" i="136"/>
  <c r="M13" i="137"/>
  <c r="M13" i="155"/>
  <c r="M13" i="161"/>
  <c r="M13" i="154"/>
  <c r="M13" i="157"/>
  <c r="M13" i="158"/>
  <c r="M13" i="159"/>
  <c r="M13" i="160"/>
  <c r="P13" i="140"/>
  <c r="P13" i="152"/>
  <c r="D12" i="162"/>
  <c r="AB12" i="162"/>
  <c r="AD12" i="162"/>
  <c r="Z12" i="162"/>
  <c r="X12" i="162"/>
  <c r="AA12" i="162"/>
  <c r="AE12" i="162"/>
  <c r="W12" i="162"/>
  <c r="Y12" i="162"/>
  <c r="I12" i="162"/>
  <c r="AC12" i="162"/>
  <c r="P12" i="152" l="1"/>
  <c r="P12" i="140"/>
  <c r="M12" i="140"/>
  <c r="P12" i="160"/>
  <c r="M12" i="136"/>
  <c r="M12" i="137"/>
  <c r="M12" i="155"/>
  <c r="M12" i="161"/>
  <c r="M12" i="154"/>
  <c r="M12" i="157"/>
  <c r="M12" i="158"/>
  <c r="M12" i="159"/>
  <c r="M12" i="160"/>
  <c r="M12" i="134"/>
  <c r="M12" i="151"/>
  <c r="M12" i="153"/>
  <c r="M12" i="149"/>
  <c r="M12" i="138"/>
  <c r="M12" i="139"/>
  <c r="M12" i="142"/>
  <c r="M12" i="164"/>
  <c r="M12" i="141"/>
  <c r="M12" i="156"/>
  <c r="M12" i="148"/>
  <c r="M12" i="144"/>
  <c r="M12" i="147"/>
  <c r="M12" i="146"/>
  <c r="M12" i="131"/>
  <c r="M12" i="135"/>
  <c r="M12" i="133"/>
  <c r="M12" i="132"/>
  <c r="M12" i="150"/>
  <c r="P11" i="162"/>
  <c r="G11" i="162"/>
  <c r="C11" i="162"/>
  <c r="V11" i="162"/>
  <c r="S11" i="162"/>
  <c r="K11" i="162"/>
  <c r="F11" i="162"/>
  <c r="H11" i="162"/>
  <c r="Q11" i="162"/>
  <c r="J11" i="162"/>
  <c r="AE11" i="162"/>
  <c r="Z11" i="162"/>
  <c r="AA11" i="162"/>
  <c r="AC11" i="162"/>
  <c r="D11" i="162"/>
  <c r="M11" i="162"/>
  <c r="U11" i="162"/>
  <c r="I11" i="162"/>
  <c r="AB11" i="162"/>
  <c r="R11" i="162"/>
  <c r="O11" i="162"/>
  <c r="B11" i="162"/>
  <c r="Y11" i="162"/>
  <c r="T11" i="162"/>
  <c r="AD11" i="162"/>
  <c r="N11" i="162"/>
  <c r="W11" i="162"/>
  <c r="E11" i="162"/>
  <c r="X11" i="162"/>
  <c r="L11" i="162"/>
  <c r="P11" i="152" l="1"/>
  <c r="P11" i="160"/>
  <c r="M11" i="146"/>
  <c r="M11" i="131"/>
  <c r="M11" i="135"/>
  <c r="M11" i="133"/>
  <c r="M11" i="132"/>
  <c r="M11" i="134"/>
  <c r="M11" i="136"/>
  <c r="M11" i="137"/>
  <c r="M11" i="155"/>
  <c r="M11" i="161"/>
  <c r="M11" i="154"/>
  <c r="M11" i="157"/>
  <c r="M11" i="158"/>
  <c r="M11" i="159"/>
  <c r="M11" i="160"/>
  <c r="M11" i="147"/>
  <c r="P11" i="140"/>
  <c r="M11" i="151"/>
  <c r="M11" i="152"/>
  <c r="M11" i="153"/>
  <c r="M11" i="149"/>
  <c r="M11" i="138"/>
  <c r="M11" i="139"/>
  <c r="M11" i="140"/>
  <c r="M11" i="142"/>
  <c r="M11" i="164"/>
  <c r="M11" i="141"/>
  <c r="M11" i="156"/>
  <c r="M11" i="148"/>
  <c r="M11" i="144"/>
  <c r="M11" i="150"/>
  <c r="I10" i="162"/>
  <c r="H10" i="162"/>
  <c r="AA10" i="162"/>
  <c r="AD10" i="162"/>
  <c r="P10" i="162"/>
  <c r="O9" i="162"/>
  <c r="Z10" i="162"/>
  <c r="K10" i="162"/>
  <c r="O10" i="162"/>
  <c r="J10" i="162"/>
  <c r="L10" i="162"/>
  <c r="AB10" i="162"/>
  <c r="AC10" i="162"/>
  <c r="P10" i="152" l="1"/>
  <c r="J9" i="162"/>
  <c r="Z9" i="162"/>
  <c r="AD9" i="162"/>
  <c r="X9" i="162"/>
  <c r="E9" i="162"/>
  <c r="H9" i="162"/>
  <c r="S9" i="162"/>
  <c r="R9" i="162"/>
  <c r="U9" i="162"/>
  <c r="P9" i="162"/>
  <c r="N9" i="162"/>
  <c r="W9" i="162"/>
  <c r="K9" i="162"/>
  <c r="AB9" i="162"/>
  <c r="AA9" i="162"/>
  <c r="Y9" i="162"/>
  <c r="AE9" i="162"/>
  <c r="M9" i="162"/>
  <c r="Q9" i="162"/>
  <c r="AC9" i="162"/>
  <c r="G9" i="162"/>
  <c r="L9" i="162"/>
  <c r="T9" i="162"/>
  <c r="F9" i="162"/>
  <c r="V9" i="162"/>
  <c r="P10" i="160" l="1"/>
  <c r="M10" i="136"/>
  <c r="M10" i="137"/>
  <c r="M10" i="155"/>
  <c r="M10" i="161"/>
  <c r="M10" i="154"/>
  <c r="M10" i="157"/>
  <c r="M10" i="158"/>
  <c r="M10" i="159"/>
  <c r="M10" i="160"/>
  <c r="M10" i="134"/>
  <c r="P10" i="140"/>
  <c r="M10" i="151"/>
  <c r="M10" i="152"/>
  <c r="M10" i="153"/>
  <c r="M10" i="149"/>
  <c r="M10" i="138"/>
  <c r="M10" i="139"/>
  <c r="M10" i="140"/>
  <c r="M10" i="142"/>
  <c r="M10" i="164"/>
  <c r="M10" i="141"/>
  <c r="M10" i="156"/>
  <c r="M10" i="148"/>
  <c r="M10" i="144"/>
  <c r="M10" i="147"/>
  <c r="M10" i="146"/>
  <c r="M10" i="131"/>
  <c r="M10" i="135"/>
  <c r="M10" i="133"/>
  <c r="M10" i="132"/>
  <c r="M10" i="150"/>
  <c r="C9" i="162"/>
  <c r="B9" i="162"/>
  <c r="P9" i="140" l="1"/>
  <c r="P9" i="160"/>
  <c r="M9" i="136"/>
  <c r="M9" i="137"/>
  <c r="M9" i="155"/>
  <c r="M9" i="161"/>
  <c r="M9" i="154"/>
  <c r="M9" i="157"/>
  <c r="M9" i="158"/>
  <c r="M9" i="159"/>
  <c r="M9" i="160"/>
  <c r="M9" i="134"/>
  <c r="P9" i="152"/>
  <c r="M9" i="152"/>
  <c r="M9" i="153"/>
  <c r="M9" i="149"/>
  <c r="M9" i="138"/>
  <c r="M9" i="139"/>
  <c r="M9" i="140"/>
  <c r="M9" i="142"/>
  <c r="M9" i="164"/>
  <c r="M9" i="141"/>
  <c r="M9" i="156"/>
  <c r="M9" i="148"/>
  <c r="M9" i="144"/>
  <c r="M9" i="147"/>
  <c r="M9" i="146"/>
  <c r="M9" i="131"/>
  <c r="M9" i="135"/>
  <c r="M9" i="133"/>
  <c r="M9" i="132"/>
  <c r="M9" i="151"/>
  <c r="M9" i="150"/>
  <c r="AE8" i="162"/>
  <c r="U8" i="162"/>
  <c r="R8" i="162"/>
  <c r="L8" i="162"/>
  <c r="B8" i="162"/>
  <c r="Y8" i="162"/>
  <c r="AA8" i="162"/>
  <c r="X8" i="162"/>
  <c r="C8" i="162"/>
  <c r="Z8" i="162"/>
  <c r="W8" i="162"/>
  <c r="V8" i="162"/>
  <c r="M8" i="162"/>
  <c r="K8" i="162"/>
  <c r="H8" i="162"/>
  <c r="AD8" i="162"/>
  <c r="P8" i="162"/>
  <c r="N8" i="162"/>
  <c r="AB8" i="162"/>
  <c r="G8" i="162"/>
  <c r="T8" i="162"/>
  <c r="D8" i="162"/>
  <c r="E8" i="162"/>
  <c r="O8" i="162"/>
  <c r="AC8" i="162"/>
  <c r="J8" i="162"/>
  <c r="Q8" i="162"/>
  <c r="F8" i="162"/>
  <c r="S8" i="162"/>
  <c r="N6" i="160" l="1"/>
  <c r="N8" i="160"/>
  <c r="N7" i="160"/>
  <c r="N5" i="160"/>
  <c r="N3" i="160"/>
  <c r="Q8" i="160"/>
  <c r="Q7" i="160"/>
  <c r="Q6" i="160"/>
  <c r="Q5" i="160"/>
  <c r="Q4" i="160"/>
  <c r="Q3" i="160"/>
  <c r="Q4" i="140"/>
  <c r="Q5" i="140"/>
  <c r="Q6" i="140"/>
  <c r="Q7" i="140"/>
  <c r="Q8" i="140"/>
  <c r="Q3" i="140"/>
  <c r="N4" i="140"/>
  <c r="P8" i="140"/>
  <c r="P8" i="160" l="1"/>
  <c r="M8" i="160"/>
  <c r="M8" i="159"/>
  <c r="M8" i="158"/>
  <c r="M8" i="157"/>
  <c r="M8" i="154"/>
  <c r="M8" i="161"/>
  <c r="M8" i="155"/>
  <c r="M8" i="137"/>
  <c r="M8" i="136"/>
  <c r="M8" i="134"/>
  <c r="M8" i="132"/>
  <c r="M8" i="133"/>
  <c r="M8" i="135"/>
  <c r="M8" i="131"/>
  <c r="M8" i="146"/>
  <c r="M8" i="147"/>
  <c r="M8" i="144"/>
  <c r="M8" i="148"/>
  <c r="M8" i="156"/>
  <c r="M8" i="141"/>
  <c r="M8" i="164"/>
  <c r="M8" i="142"/>
  <c r="D7" i="162"/>
  <c r="I7" i="162"/>
  <c r="M8" i="140" l="1"/>
  <c r="M8" i="139"/>
  <c r="M8" i="138"/>
  <c r="M8" i="149"/>
  <c r="M8" i="153"/>
  <c r="P8" i="152"/>
  <c r="M8" i="152"/>
  <c r="M8" i="151"/>
  <c r="M8" i="150"/>
  <c r="P7" i="160" l="1"/>
  <c r="P7" i="140"/>
  <c r="M7" i="152"/>
  <c r="M6" i="152"/>
  <c r="P7" i="152"/>
  <c r="M7" i="150"/>
  <c r="M7" i="161"/>
  <c r="M7" i="154"/>
  <c r="M7" i="157"/>
  <c r="M7" i="158"/>
  <c r="M7" i="159"/>
  <c r="M7" i="160"/>
  <c r="M7" i="155"/>
  <c r="M7" i="151"/>
  <c r="M7" i="153"/>
  <c r="M7" i="149"/>
  <c r="M7" i="138"/>
  <c r="M7" i="139"/>
  <c r="M7" i="140"/>
  <c r="M7" i="142"/>
  <c r="M7" i="164"/>
  <c r="M7" i="141"/>
  <c r="M7" i="156"/>
  <c r="M7" i="148"/>
  <c r="M7" i="144"/>
  <c r="M7" i="147"/>
  <c r="M7" i="146"/>
  <c r="M7" i="131"/>
  <c r="M7" i="135"/>
  <c r="M7" i="133"/>
  <c r="M7" i="132"/>
  <c r="M7" i="134"/>
  <c r="M7" i="136"/>
  <c r="M7" i="137"/>
  <c r="Z6" i="162"/>
  <c r="D6" i="162"/>
  <c r="P6" i="160" l="1"/>
  <c r="M6" i="137"/>
  <c r="M6" i="155"/>
  <c r="M6" i="161"/>
  <c r="M6" i="154"/>
  <c r="M6" i="157"/>
  <c r="M6" i="158"/>
  <c r="M6" i="159"/>
  <c r="M6" i="160"/>
  <c r="M6" i="136"/>
  <c r="M6" i="164"/>
  <c r="M6" i="141"/>
  <c r="M6" i="156"/>
  <c r="M6" i="148"/>
  <c r="M6" i="144"/>
  <c r="M6" i="147"/>
  <c r="M6" i="146"/>
  <c r="M6" i="131"/>
  <c r="M6" i="135"/>
  <c r="M6" i="133"/>
  <c r="M6" i="132"/>
  <c r="M6" i="134"/>
  <c r="M6" i="142"/>
  <c r="P6" i="140"/>
  <c r="M6" i="140"/>
  <c r="P6" i="152"/>
  <c r="M6" i="153"/>
  <c r="M6" i="149"/>
  <c r="M6" i="138"/>
  <c r="M6" i="139"/>
  <c r="M6" i="151"/>
  <c r="M6" i="150"/>
  <c r="D5" i="162"/>
  <c r="Z5" i="162"/>
  <c r="P5" i="152" l="1"/>
  <c r="N9" i="160"/>
  <c r="N10" i="160"/>
  <c r="N11" i="160"/>
  <c r="N12" i="160"/>
  <c r="N13" i="160"/>
  <c r="N14" i="160"/>
  <c r="N15" i="160"/>
  <c r="N16" i="160"/>
  <c r="N17" i="160"/>
  <c r="N18" i="160"/>
  <c r="N6" i="140"/>
  <c r="N7" i="140"/>
  <c r="N8" i="140"/>
  <c r="N9" i="140"/>
  <c r="N10" i="140"/>
  <c r="N11" i="140"/>
  <c r="N12" i="140"/>
  <c r="N13" i="140"/>
  <c r="N14" i="140"/>
  <c r="N15" i="140"/>
  <c r="N16" i="140"/>
  <c r="N17" i="140"/>
  <c r="N18" i="140"/>
  <c r="N19" i="140"/>
  <c r="N20" i="140"/>
  <c r="N3" i="140"/>
  <c r="N5" i="140"/>
  <c r="P5" i="140"/>
  <c r="Q9" i="160"/>
  <c r="Q10" i="160"/>
  <c r="Q11" i="160"/>
  <c r="Q12" i="160"/>
  <c r="Q13" i="160"/>
  <c r="Q14" i="160"/>
  <c r="Q15" i="160"/>
  <c r="Q16" i="160"/>
  <c r="Q17" i="160"/>
  <c r="Q18" i="160"/>
  <c r="Q19" i="160"/>
  <c r="Q20" i="160"/>
  <c r="P5" i="160"/>
  <c r="M5" i="136"/>
  <c r="M5" i="137"/>
  <c r="M5" i="155"/>
  <c r="M5" i="161"/>
  <c r="M5" i="154"/>
  <c r="M5" i="157"/>
  <c r="M5" i="158"/>
  <c r="M5" i="159"/>
  <c r="M5" i="160"/>
  <c r="M5" i="134"/>
  <c r="M5" i="144"/>
  <c r="M5" i="147"/>
  <c r="M5" i="146"/>
  <c r="M5" i="131"/>
  <c r="M5" i="135"/>
  <c r="M5" i="133"/>
  <c r="M5" i="132"/>
  <c r="M5" i="148"/>
  <c r="M5" i="156"/>
  <c r="M5" i="152"/>
  <c r="M5" i="153"/>
  <c r="M5" i="149"/>
  <c r="M5" i="138"/>
  <c r="M5" i="139"/>
  <c r="M5" i="140"/>
  <c r="M5" i="142"/>
  <c r="M5" i="164"/>
  <c r="M5" i="141"/>
  <c r="M5" i="151"/>
  <c r="M5" i="150"/>
  <c r="Z4" i="162"/>
  <c r="P4" i="160" l="1"/>
  <c r="P3" i="160"/>
  <c r="M4" i="160"/>
  <c r="M3" i="160"/>
  <c r="P4" i="140"/>
  <c r="P3" i="140"/>
  <c r="M3" i="140"/>
  <c r="Q4" i="152"/>
  <c r="Q3" i="152"/>
  <c r="P4" i="152"/>
  <c r="P3" i="152"/>
  <c r="M4" i="152"/>
  <c r="M3" i="152"/>
  <c r="N3" i="152"/>
  <c r="M4" i="140" l="1"/>
  <c r="M4" i="159" l="1"/>
  <c r="M4" i="158"/>
  <c r="M4" i="157"/>
  <c r="M4" i="154"/>
  <c r="M4" i="161"/>
  <c r="M4" i="155"/>
  <c r="M4" i="137"/>
  <c r="M4" i="136"/>
  <c r="M4" i="134"/>
  <c r="M4" i="132"/>
  <c r="M4" i="133"/>
  <c r="M4" i="135"/>
  <c r="M4" i="131"/>
  <c r="M4" i="146"/>
  <c r="M4" i="147"/>
  <c r="M4" i="144"/>
  <c r="M4" i="148"/>
  <c r="M4" i="156"/>
  <c r="M4" i="141"/>
  <c r="M4" i="164"/>
  <c r="M4" i="142"/>
  <c r="M4" i="139"/>
  <c r="M4" i="138"/>
  <c r="M4" i="149"/>
  <c r="M4" i="153"/>
  <c r="M4" i="151"/>
  <c r="M4" i="150"/>
  <c r="Z3" i="162"/>
  <c r="D3" i="165" l="1"/>
  <c r="G3" i="165"/>
  <c r="D4" i="165"/>
  <c r="G4" i="165"/>
  <c r="D5" i="165"/>
  <c r="G5" i="165"/>
  <c r="D6" i="165"/>
  <c r="G6" i="165"/>
  <c r="D7" i="165"/>
  <c r="G7" i="165"/>
  <c r="D8" i="165"/>
  <c r="G8" i="165"/>
  <c r="D9" i="165"/>
  <c r="G9" i="165"/>
  <c r="D10" i="165"/>
  <c r="G10" i="165"/>
  <c r="D11" i="165"/>
  <c r="G11" i="165"/>
  <c r="D12" i="165"/>
  <c r="G12" i="165"/>
  <c r="D13" i="165"/>
  <c r="G13" i="165"/>
  <c r="D14" i="165"/>
  <c r="G14" i="165"/>
  <c r="D15" i="165"/>
  <c r="G15" i="165"/>
  <c r="D16" i="165"/>
  <c r="G16" i="165"/>
  <c r="D17" i="165"/>
  <c r="G17" i="165"/>
  <c r="D18" i="165"/>
  <c r="G18" i="165"/>
  <c r="D19" i="165"/>
  <c r="G19" i="165"/>
  <c r="D20" i="165"/>
  <c r="G20" i="165"/>
  <c r="D21" i="165"/>
  <c r="G21" i="165"/>
  <c r="D22" i="165"/>
  <c r="G22" i="165"/>
  <c r="D23" i="165"/>
  <c r="G23" i="165"/>
  <c r="D24" i="165"/>
  <c r="G24" i="165"/>
  <c r="D25" i="165"/>
  <c r="G25" i="165"/>
  <c r="D26" i="165"/>
  <c r="G26" i="165"/>
  <c r="D27" i="165"/>
  <c r="G27" i="165"/>
  <c r="D28" i="165"/>
  <c r="G28" i="165"/>
  <c r="D29" i="165"/>
  <c r="G29" i="165"/>
  <c r="D30" i="165"/>
  <c r="G30" i="165"/>
  <c r="D31" i="165"/>
  <c r="G31" i="165"/>
  <c r="D32" i="165"/>
  <c r="G32" i="165"/>
  <c r="D33" i="165"/>
  <c r="G33" i="165"/>
  <c r="D35" i="165"/>
  <c r="G35" i="165"/>
  <c r="D36" i="165"/>
  <c r="G36" i="165"/>
  <c r="N20" i="164" l="1"/>
  <c r="N19" i="164"/>
  <c r="N18" i="164"/>
  <c r="N17" i="164"/>
  <c r="N16" i="164"/>
  <c r="N15" i="164"/>
  <c r="N14" i="164"/>
  <c r="N13" i="164"/>
  <c r="N12" i="164"/>
  <c r="N11" i="164"/>
  <c r="N10" i="164"/>
  <c r="N9" i="164"/>
  <c r="N8" i="164"/>
  <c r="N7" i="164"/>
  <c r="N6" i="164"/>
  <c r="N5" i="164"/>
  <c r="N4" i="164"/>
  <c r="N3" i="164"/>
  <c r="M3" i="164"/>
  <c r="Q20" i="164" s="1"/>
  <c r="Q6" i="164" l="1"/>
  <c r="Q10" i="164"/>
  <c r="Q16" i="164"/>
  <c r="Q18" i="164"/>
  <c r="Q5" i="164"/>
  <c r="Q7" i="164"/>
  <c r="Q9" i="164"/>
  <c r="Q11" i="164"/>
  <c r="Q13" i="164"/>
  <c r="Q15" i="164"/>
  <c r="Q17" i="164"/>
  <c r="Q3" i="164"/>
  <c r="Q19" i="164"/>
  <c r="Q4" i="164"/>
  <c r="Q8" i="164"/>
  <c r="Q12" i="164"/>
  <c r="Q14" i="164"/>
  <c r="M3" i="131"/>
  <c r="K7" i="162"/>
  <c r="K4" i="162"/>
  <c r="K6" i="162"/>
  <c r="K16" i="162"/>
  <c r="K12" i="162"/>
  <c r="K18" i="162"/>
  <c r="K5" i="162"/>
  <c r="K3" i="162"/>
  <c r="Q5" i="152" l="1"/>
  <c r="Q6" i="152"/>
  <c r="Q7" i="152"/>
  <c r="Q8" i="152"/>
  <c r="Q9" i="152"/>
  <c r="N9" i="152"/>
  <c r="N8" i="152"/>
  <c r="N4" i="152"/>
  <c r="N5" i="152"/>
  <c r="N6" i="152"/>
  <c r="N7" i="152"/>
  <c r="M3" i="136" l="1"/>
  <c r="Q4" i="131"/>
  <c r="Q4" i="146"/>
  <c r="Q3" i="162"/>
  <c r="R3" i="162"/>
  <c r="N20" i="161" l="1"/>
  <c r="N19" i="161"/>
  <c r="N18" i="161"/>
  <c r="N17" i="161"/>
  <c r="N16" i="161"/>
  <c r="N15" i="161"/>
  <c r="N14" i="161"/>
  <c r="N13" i="161"/>
  <c r="N12" i="161"/>
  <c r="N11" i="161"/>
  <c r="N10" i="161"/>
  <c r="N9" i="161"/>
  <c r="N8" i="161"/>
  <c r="N7" i="161"/>
  <c r="N6" i="161"/>
  <c r="N5" i="161"/>
  <c r="N4" i="161"/>
  <c r="N3" i="161"/>
  <c r="M3" i="161"/>
  <c r="Q20" i="161" s="1"/>
  <c r="V18" i="160"/>
  <c r="N20" i="159"/>
  <c r="N19" i="159"/>
  <c r="N18" i="159"/>
  <c r="N17" i="159"/>
  <c r="N16" i="159"/>
  <c r="N15" i="159"/>
  <c r="N14" i="159"/>
  <c r="N13" i="159"/>
  <c r="N12" i="159"/>
  <c r="N11" i="159"/>
  <c r="N10" i="159"/>
  <c r="N9" i="159"/>
  <c r="N8" i="159"/>
  <c r="N7" i="159"/>
  <c r="N6" i="159"/>
  <c r="N5" i="159"/>
  <c r="N4" i="159"/>
  <c r="N3" i="159"/>
  <c r="M3" i="159"/>
  <c r="Q19" i="159" s="1"/>
  <c r="N20" i="158"/>
  <c r="N19" i="158"/>
  <c r="N18" i="158"/>
  <c r="N17" i="158"/>
  <c r="N16" i="158"/>
  <c r="N15" i="158"/>
  <c r="N14" i="158"/>
  <c r="N13" i="158"/>
  <c r="N12" i="158"/>
  <c r="N11" i="158"/>
  <c r="N10" i="158"/>
  <c r="N9" i="158"/>
  <c r="N8" i="158"/>
  <c r="N7" i="158"/>
  <c r="N6" i="158"/>
  <c r="N5" i="158"/>
  <c r="N4" i="158"/>
  <c r="N3" i="158"/>
  <c r="M3" i="158"/>
  <c r="Q20" i="158" s="1"/>
  <c r="N20" i="157"/>
  <c r="N19" i="157"/>
  <c r="N18" i="157"/>
  <c r="N17" i="157"/>
  <c r="N16" i="157"/>
  <c r="N15" i="157"/>
  <c r="N14" i="157"/>
  <c r="N13" i="157"/>
  <c r="N12" i="157"/>
  <c r="N11" i="157"/>
  <c r="N10" i="157"/>
  <c r="N9" i="157"/>
  <c r="N8" i="157"/>
  <c r="N7" i="157"/>
  <c r="N6" i="157"/>
  <c r="N5" i="157"/>
  <c r="N4" i="157"/>
  <c r="N3" i="157"/>
  <c r="M3" i="157"/>
  <c r="Q20" i="157" s="1"/>
  <c r="N20" i="156"/>
  <c r="N19" i="156"/>
  <c r="N18" i="156"/>
  <c r="N17" i="156"/>
  <c r="N16" i="156"/>
  <c r="N15" i="156"/>
  <c r="N14" i="156"/>
  <c r="N13" i="156"/>
  <c r="N12" i="156"/>
  <c r="N11" i="156"/>
  <c r="N10" i="156"/>
  <c r="N9" i="156"/>
  <c r="N8" i="156"/>
  <c r="N7" i="156"/>
  <c r="N6" i="156"/>
  <c r="N5" i="156"/>
  <c r="N4" i="156"/>
  <c r="N3" i="156"/>
  <c r="M3" i="156"/>
  <c r="Q20" i="156" s="1"/>
  <c r="N20" i="155"/>
  <c r="N19" i="155"/>
  <c r="N18" i="155"/>
  <c r="N17" i="155"/>
  <c r="N16" i="155"/>
  <c r="N15" i="155"/>
  <c r="N14" i="155"/>
  <c r="N13" i="155"/>
  <c r="N12" i="155"/>
  <c r="N11" i="155"/>
  <c r="N10" i="155"/>
  <c r="N9" i="155"/>
  <c r="N8" i="155"/>
  <c r="N7" i="155"/>
  <c r="N6" i="155"/>
  <c r="N5" i="155"/>
  <c r="N4" i="155"/>
  <c r="N3" i="155"/>
  <c r="M3" i="155"/>
  <c r="Q19" i="155" s="1"/>
  <c r="N20" i="154"/>
  <c r="N19" i="154"/>
  <c r="N18" i="154"/>
  <c r="N17" i="154"/>
  <c r="N16" i="154"/>
  <c r="N15" i="154"/>
  <c r="N14" i="154"/>
  <c r="N13" i="154"/>
  <c r="N12" i="154"/>
  <c r="N11" i="154"/>
  <c r="N10" i="154"/>
  <c r="N9" i="154"/>
  <c r="N8" i="154"/>
  <c r="N7" i="154"/>
  <c r="N6" i="154"/>
  <c r="N5" i="154"/>
  <c r="N4" i="154"/>
  <c r="N3" i="154"/>
  <c r="M3" i="154"/>
  <c r="Q20" i="154" s="1"/>
  <c r="N20" i="153"/>
  <c r="N19" i="153"/>
  <c r="N18" i="153"/>
  <c r="N17" i="153"/>
  <c r="N16" i="153"/>
  <c r="N15" i="153"/>
  <c r="N14" i="153"/>
  <c r="N13" i="153"/>
  <c r="N12" i="153"/>
  <c r="N11" i="153"/>
  <c r="N10" i="153"/>
  <c r="N9" i="153"/>
  <c r="N8" i="153"/>
  <c r="N7" i="153"/>
  <c r="N6" i="153"/>
  <c r="N5" i="153"/>
  <c r="N4" i="153"/>
  <c r="N3" i="153"/>
  <c r="M3" i="153"/>
  <c r="Q20" i="153" s="1"/>
  <c r="Q20" i="152"/>
  <c r="N20" i="152"/>
  <c r="Q18" i="152"/>
  <c r="N18" i="152"/>
  <c r="Q17" i="152"/>
  <c r="N17" i="152"/>
  <c r="Q16" i="152"/>
  <c r="N16" i="152"/>
  <c r="Q15" i="152"/>
  <c r="N15" i="152"/>
  <c r="Q14" i="152"/>
  <c r="N14" i="152"/>
  <c r="Q13" i="152"/>
  <c r="N13" i="152"/>
  <c r="Q12" i="152"/>
  <c r="N12" i="152"/>
  <c r="Q11" i="152"/>
  <c r="N11" i="152"/>
  <c r="Q10" i="152"/>
  <c r="N10" i="152"/>
  <c r="V19" i="152"/>
  <c r="N20" i="151"/>
  <c r="N19" i="151"/>
  <c r="N18" i="151"/>
  <c r="N17" i="151"/>
  <c r="N16" i="151"/>
  <c r="N15" i="151"/>
  <c r="N14" i="151"/>
  <c r="N13" i="151"/>
  <c r="N12" i="151"/>
  <c r="N11" i="151"/>
  <c r="N10" i="151"/>
  <c r="N9" i="151"/>
  <c r="N8" i="151"/>
  <c r="N7" i="151"/>
  <c r="N6" i="151"/>
  <c r="N5" i="151"/>
  <c r="N4" i="151"/>
  <c r="N3" i="151"/>
  <c r="M3" i="151"/>
  <c r="Q20" i="151" s="1"/>
  <c r="N20" i="150"/>
  <c r="N19" i="150"/>
  <c r="N18" i="150"/>
  <c r="N17" i="150"/>
  <c r="N16" i="150"/>
  <c r="N15" i="150"/>
  <c r="N14" i="150"/>
  <c r="N13" i="150"/>
  <c r="N12" i="150"/>
  <c r="N11" i="150"/>
  <c r="N10" i="150"/>
  <c r="N9" i="150"/>
  <c r="N8" i="150"/>
  <c r="N7" i="150"/>
  <c r="N6" i="150"/>
  <c r="N5" i="150"/>
  <c r="N4" i="150"/>
  <c r="N3" i="150"/>
  <c r="M3" i="150"/>
  <c r="Q19" i="150" s="1"/>
  <c r="N20" i="149"/>
  <c r="N19" i="149"/>
  <c r="N18" i="149"/>
  <c r="N17" i="149"/>
  <c r="N16" i="149"/>
  <c r="N15" i="149"/>
  <c r="N14" i="149"/>
  <c r="N13" i="149"/>
  <c r="N12" i="149"/>
  <c r="N11" i="149"/>
  <c r="N10" i="149"/>
  <c r="N9" i="149"/>
  <c r="N8" i="149"/>
  <c r="N7" i="149"/>
  <c r="N6" i="149"/>
  <c r="N5" i="149"/>
  <c r="N4" i="149"/>
  <c r="N3" i="149"/>
  <c r="M3" i="149"/>
  <c r="Q20" i="149" s="1"/>
  <c r="N20" i="148"/>
  <c r="N19" i="148"/>
  <c r="N18" i="148"/>
  <c r="N17" i="148"/>
  <c r="N16" i="148"/>
  <c r="N15" i="148"/>
  <c r="N14" i="148"/>
  <c r="N13" i="148"/>
  <c r="N12" i="148"/>
  <c r="N11" i="148"/>
  <c r="N10" i="148"/>
  <c r="N9" i="148"/>
  <c r="N8" i="148"/>
  <c r="N7" i="148"/>
  <c r="N6" i="148"/>
  <c r="N5" i="148"/>
  <c r="N4" i="148"/>
  <c r="N3" i="148"/>
  <c r="M3" i="148"/>
  <c r="Q20" i="148" s="1"/>
  <c r="N20" i="147"/>
  <c r="N19" i="147"/>
  <c r="N18" i="147"/>
  <c r="N17" i="147"/>
  <c r="N16" i="147"/>
  <c r="N15" i="147"/>
  <c r="N14" i="147"/>
  <c r="N13" i="147"/>
  <c r="N12" i="147"/>
  <c r="N11" i="147"/>
  <c r="N10" i="147"/>
  <c r="N9" i="147"/>
  <c r="N8" i="147"/>
  <c r="N7" i="147"/>
  <c r="N6" i="147"/>
  <c r="N5" i="147"/>
  <c r="N4" i="147"/>
  <c r="N3" i="147"/>
  <c r="M3" i="147"/>
  <c r="Q20" i="147" s="1"/>
  <c r="N20" i="146"/>
  <c r="N19" i="146"/>
  <c r="N18" i="146"/>
  <c r="N17" i="146"/>
  <c r="N16" i="146"/>
  <c r="N15" i="146"/>
  <c r="N14" i="146"/>
  <c r="N13" i="146"/>
  <c r="N12" i="146"/>
  <c r="N11" i="146"/>
  <c r="N10" i="146"/>
  <c r="N9" i="146"/>
  <c r="N8" i="146"/>
  <c r="N7" i="146"/>
  <c r="N6" i="146"/>
  <c r="N5" i="146"/>
  <c r="N4" i="146"/>
  <c r="N3" i="146"/>
  <c r="M3" i="146"/>
  <c r="Q19" i="146" s="1"/>
  <c r="N20" i="144"/>
  <c r="N19" i="144"/>
  <c r="N18" i="144"/>
  <c r="N17" i="144"/>
  <c r="N16" i="144"/>
  <c r="N15" i="144"/>
  <c r="N14" i="144"/>
  <c r="N13" i="144"/>
  <c r="N12" i="144"/>
  <c r="N11" i="144"/>
  <c r="N10" i="144"/>
  <c r="N9" i="144"/>
  <c r="N8" i="144"/>
  <c r="N7" i="144"/>
  <c r="N6" i="144"/>
  <c r="N5" i="144"/>
  <c r="N4" i="144"/>
  <c r="N3" i="144"/>
  <c r="M3" i="144"/>
  <c r="Q18" i="144" s="1"/>
  <c r="N20" i="142"/>
  <c r="N19" i="142"/>
  <c r="N18" i="142"/>
  <c r="N17" i="142"/>
  <c r="N16" i="142"/>
  <c r="N15" i="142"/>
  <c r="N14" i="142"/>
  <c r="N13" i="142"/>
  <c r="N12" i="142"/>
  <c r="N11" i="142"/>
  <c r="N10" i="142"/>
  <c r="N9" i="142"/>
  <c r="N8" i="142"/>
  <c r="N7" i="142"/>
  <c r="N6" i="142"/>
  <c r="N5" i="142"/>
  <c r="N4" i="142"/>
  <c r="N3" i="142"/>
  <c r="M3" i="142"/>
  <c r="Q19" i="142" s="1"/>
  <c r="N20" i="141"/>
  <c r="N19" i="141"/>
  <c r="N18" i="141"/>
  <c r="N17" i="141"/>
  <c r="N16" i="141"/>
  <c r="N15" i="141"/>
  <c r="N14" i="141"/>
  <c r="N13" i="141"/>
  <c r="N12" i="141"/>
  <c r="N11" i="141"/>
  <c r="N10" i="141"/>
  <c r="N9" i="141"/>
  <c r="N8" i="141"/>
  <c r="N7" i="141"/>
  <c r="N6" i="141"/>
  <c r="N5" i="141"/>
  <c r="N4" i="141"/>
  <c r="N3" i="141"/>
  <c r="M3" i="141"/>
  <c r="Q20" i="141" s="1"/>
  <c r="Q20" i="140"/>
  <c r="Q19" i="140"/>
  <c r="Q18" i="140"/>
  <c r="Q17" i="140"/>
  <c r="Q16" i="140"/>
  <c r="Q15" i="140"/>
  <c r="Q14" i="140"/>
  <c r="Q13" i="140"/>
  <c r="Q12" i="140"/>
  <c r="Q11" i="140"/>
  <c r="Q10" i="140"/>
  <c r="Q9" i="140"/>
  <c r="V20" i="140"/>
  <c r="N20" i="139"/>
  <c r="N19" i="139"/>
  <c r="N18" i="139"/>
  <c r="N17" i="139"/>
  <c r="N16" i="139"/>
  <c r="N15" i="139"/>
  <c r="N14" i="139"/>
  <c r="N13" i="139"/>
  <c r="N12" i="139"/>
  <c r="N11" i="139"/>
  <c r="N10" i="139"/>
  <c r="N9" i="139"/>
  <c r="N8" i="139"/>
  <c r="N7" i="139"/>
  <c r="N6" i="139"/>
  <c r="N5" i="139"/>
  <c r="N4" i="139"/>
  <c r="N3" i="139"/>
  <c r="M3" i="139"/>
  <c r="Q20" i="139" s="1"/>
  <c r="N20" i="138"/>
  <c r="N19" i="138"/>
  <c r="N18" i="138"/>
  <c r="N17" i="138"/>
  <c r="N16" i="138"/>
  <c r="N15" i="138"/>
  <c r="N14" i="138"/>
  <c r="N13" i="138"/>
  <c r="N12" i="138"/>
  <c r="N11" i="138"/>
  <c r="N10" i="138"/>
  <c r="N9" i="138"/>
  <c r="N8" i="138"/>
  <c r="N7" i="138"/>
  <c r="N6" i="138"/>
  <c r="N5" i="138"/>
  <c r="N4" i="138"/>
  <c r="N3" i="138"/>
  <c r="M3" i="138"/>
  <c r="Q11" i="138" s="1"/>
  <c r="N20" i="137"/>
  <c r="N19" i="137"/>
  <c r="N18" i="137"/>
  <c r="N17" i="137"/>
  <c r="N16" i="137"/>
  <c r="N15" i="137"/>
  <c r="N14" i="137"/>
  <c r="N13" i="137"/>
  <c r="N12" i="137"/>
  <c r="N11" i="137"/>
  <c r="N10" i="137"/>
  <c r="N9" i="137"/>
  <c r="N8" i="137"/>
  <c r="N7" i="137"/>
  <c r="N6" i="137"/>
  <c r="N5" i="137"/>
  <c r="N4" i="137"/>
  <c r="N3" i="137"/>
  <c r="M3" i="137"/>
  <c r="Q19" i="137" s="1"/>
  <c r="N20" i="136"/>
  <c r="N19" i="136"/>
  <c r="N18" i="136"/>
  <c r="N17" i="136"/>
  <c r="N16" i="136"/>
  <c r="N15" i="136"/>
  <c r="N14" i="136"/>
  <c r="N13" i="136"/>
  <c r="N12" i="136"/>
  <c r="N11" i="136"/>
  <c r="N10" i="136"/>
  <c r="N9" i="136"/>
  <c r="N8" i="136"/>
  <c r="N7" i="136"/>
  <c r="N6" i="136"/>
  <c r="N5" i="136"/>
  <c r="N4" i="136"/>
  <c r="N3" i="136"/>
  <c r="Q20" i="136"/>
  <c r="N20" i="135"/>
  <c r="N19" i="135"/>
  <c r="N18" i="135"/>
  <c r="N17" i="135"/>
  <c r="N16" i="135"/>
  <c r="N15" i="135"/>
  <c r="N14" i="135"/>
  <c r="N13" i="135"/>
  <c r="N12" i="135"/>
  <c r="N11" i="135"/>
  <c r="N10" i="135"/>
  <c r="N9" i="135"/>
  <c r="N8" i="135"/>
  <c r="N7" i="135"/>
  <c r="N6" i="135"/>
  <c r="N5" i="135"/>
  <c r="N4" i="135"/>
  <c r="N3" i="135"/>
  <c r="M3" i="135"/>
  <c r="Q20" i="135" s="1"/>
  <c r="N20" i="134"/>
  <c r="N19" i="134"/>
  <c r="N18" i="134"/>
  <c r="N17" i="134"/>
  <c r="N16" i="134"/>
  <c r="N15" i="134"/>
  <c r="N14" i="134"/>
  <c r="N13" i="134"/>
  <c r="N12" i="134"/>
  <c r="N11" i="134"/>
  <c r="N10" i="134"/>
  <c r="N9" i="134"/>
  <c r="N8" i="134"/>
  <c r="N7" i="134"/>
  <c r="N6" i="134"/>
  <c r="N5" i="134"/>
  <c r="N4" i="134"/>
  <c r="N3" i="134"/>
  <c r="M3" i="134"/>
  <c r="Q19" i="134" s="1"/>
  <c r="N20" i="133"/>
  <c r="N19" i="133"/>
  <c r="N18" i="133"/>
  <c r="N17" i="133"/>
  <c r="N16" i="133"/>
  <c r="N15" i="133"/>
  <c r="N14" i="133"/>
  <c r="N13" i="133"/>
  <c r="N12" i="133"/>
  <c r="N11" i="133"/>
  <c r="N10" i="133"/>
  <c r="N9" i="133"/>
  <c r="N8" i="133"/>
  <c r="N7" i="133"/>
  <c r="N6" i="133"/>
  <c r="N5" i="133"/>
  <c r="N4" i="133"/>
  <c r="N3" i="133"/>
  <c r="M3" i="133"/>
  <c r="Q19" i="133" s="1"/>
  <c r="N20" i="132"/>
  <c r="N19" i="132"/>
  <c r="N18" i="132"/>
  <c r="N17" i="132"/>
  <c r="N16" i="132"/>
  <c r="N15" i="132"/>
  <c r="N14" i="132"/>
  <c r="N13" i="132"/>
  <c r="N12" i="132"/>
  <c r="N11" i="132"/>
  <c r="N10" i="132"/>
  <c r="N9" i="132"/>
  <c r="N8" i="132"/>
  <c r="N7" i="132"/>
  <c r="N6" i="132"/>
  <c r="N5" i="132"/>
  <c r="N4" i="132"/>
  <c r="N3" i="132"/>
  <c r="M3" i="132"/>
  <c r="Q18" i="132" s="1"/>
  <c r="N20" i="131"/>
  <c r="N19" i="131"/>
  <c r="N18" i="131"/>
  <c r="N17" i="131"/>
  <c r="N16" i="131"/>
  <c r="N15" i="131"/>
  <c r="N14" i="131"/>
  <c r="N13" i="131"/>
  <c r="N12" i="131"/>
  <c r="N11" i="131"/>
  <c r="N10" i="131"/>
  <c r="N9" i="131"/>
  <c r="N8" i="131"/>
  <c r="N7" i="131"/>
  <c r="N6" i="131"/>
  <c r="N5" i="131"/>
  <c r="N4" i="131"/>
  <c r="N3" i="131"/>
  <c r="Q20" i="131"/>
  <c r="X18" i="162"/>
  <c r="U18" i="162"/>
  <c r="G10" i="162"/>
  <c r="Q18" i="162"/>
  <c r="S18" i="162"/>
  <c r="J18" i="162"/>
  <c r="AD18" i="162"/>
  <c r="Y18" i="162"/>
  <c r="B18" i="162"/>
  <c r="D18" i="162"/>
  <c r="Q4" i="132" l="1"/>
  <c r="Q4" i="133"/>
  <c r="Q3" i="156"/>
  <c r="Q11" i="148"/>
  <c r="Q11" i="147"/>
  <c r="Q5" i="147"/>
  <c r="Q5" i="153"/>
  <c r="Q11" i="153"/>
  <c r="Q3" i="151"/>
  <c r="Q9" i="151"/>
  <c r="Q17" i="148"/>
  <c r="Q3" i="147"/>
  <c r="Q9" i="147"/>
  <c r="Q13" i="161"/>
  <c r="V4" i="160"/>
  <c r="V20" i="160"/>
  <c r="V16" i="160"/>
  <c r="V12" i="160"/>
  <c r="V8" i="160"/>
  <c r="Q17" i="153"/>
  <c r="Q3" i="153"/>
  <c r="Q9" i="153"/>
  <c r="Q5" i="151"/>
  <c r="Q11" i="151"/>
  <c r="Q17" i="151"/>
  <c r="Q5" i="148"/>
  <c r="Q17" i="147"/>
  <c r="Q13" i="141"/>
  <c r="Q5" i="161"/>
  <c r="Q19" i="156"/>
  <c r="Q11" i="156"/>
  <c r="Q13" i="153"/>
  <c r="Q19" i="153"/>
  <c r="Q13" i="151"/>
  <c r="Q19" i="151"/>
  <c r="Q13" i="148"/>
  <c r="Q19" i="148"/>
  <c r="Q3" i="148"/>
  <c r="Q9" i="148"/>
  <c r="Q13" i="147"/>
  <c r="Q19" i="147"/>
  <c r="Q5" i="141"/>
  <c r="Q11" i="139"/>
  <c r="Q3" i="139"/>
  <c r="Q19" i="139"/>
  <c r="Q17" i="139"/>
  <c r="Q9" i="139"/>
  <c r="Q3" i="132"/>
  <c r="Q19" i="132"/>
  <c r="Q9" i="132"/>
  <c r="Q11" i="132"/>
  <c r="Q17" i="132"/>
  <c r="Q13" i="146"/>
  <c r="Q5" i="146"/>
  <c r="Q9" i="161"/>
  <c r="Q17" i="161"/>
  <c r="Q3" i="161"/>
  <c r="Q11" i="161"/>
  <c r="Q19" i="161"/>
  <c r="Q7" i="161"/>
  <c r="Q15" i="161"/>
  <c r="Q15" i="157"/>
  <c r="Q9" i="157"/>
  <c r="Q17" i="157"/>
  <c r="Q3" i="157"/>
  <c r="Q11" i="157"/>
  <c r="Q19" i="157"/>
  <c r="Q7" i="157"/>
  <c r="Q5" i="157"/>
  <c r="Q13" i="157"/>
  <c r="Q7" i="156"/>
  <c r="Q15" i="156"/>
  <c r="Q9" i="156"/>
  <c r="Q17" i="156"/>
  <c r="Q5" i="156"/>
  <c r="Q13" i="156"/>
  <c r="Q7" i="153"/>
  <c r="Q15" i="153"/>
  <c r="Q7" i="151"/>
  <c r="Q15" i="151"/>
  <c r="Q7" i="148"/>
  <c r="Q15" i="148"/>
  <c r="Q7" i="147"/>
  <c r="Q15" i="147"/>
  <c r="Q15" i="141"/>
  <c r="Q9" i="141"/>
  <c r="Q17" i="141"/>
  <c r="Q7" i="141"/>
  <c r="Q3" i="141"/>
  <c r="Q11" i="141"/>
  <c r="Q19" i="141"/>
  <c r="Q5" i="139"/>
  <c r="Q13" i="139"/>
  <c r="Q7" i="139"/>
  <c r="Q15" i="139"/>
  <c r="Q7" i="136"/>
  <c r="Q17" i="136"/>
  <c r="Q5" i="136"/>
  <c r="Q13" i="136"/>
  <c r="Q15" i="136"/>
  <c r="Q9" i="136"/>
  <c r="Q3" i="136"/>
  <c r="Q11" i="136"/>
  <c r="Q19" i="136"/>
  <c r="Q7" i="135"/>
  <c r="Q15" i="135"/>
  <c r="Q5" i="135"/>
  <c r="Q13" i="135"/>
  <c r="Q9" i="135"/>
  <c r="Q17" i="135"/>
  <c r="Q3" i="135"/>
  <c r="Q11" i="135"/>
  <c r="Q19" i="135"/>
  <c r="Q5" i="132"/>
  <c r="Q13" i="132"/>
  <c r="Q7" i="132"/>
  <c r="Q15" i="132"/>
  <c r="Q15" i="131"/>
  <c r="Q9" i="131"/>
  <c r="Q17" i="131"/>
  <c r="Q3" i="131"/>
  <c r="Q11" i="131"/>
  <c r="Q19" i="131"/>
  <c r="Q7" i="131"/>
  <c r="Q5" i="131"/>
  <c r="Q13" i="131"/>
  <c r="Q7" i="146"/>
  <c r="Q15" i="146"/>
  <c r="Q9" i="146"/>
  <c r="Q17" i="146"/>
  <c r="Q3" i="146"/>
  <c r="Q11" i="146"/>
  <c r="Q6" i="150"/>
  <c r="Q10" i="150"/>
  <c r="Q14" i="150"/>
  <c r="Q16" i="150"/>
  <c r="Q20" i="150"/>
  <c r="V9" i="152"/>
  <c r="V13" i="152"/>
  <c r="Q6" i="155"/>
  <c r="Q10" i="155"/>
  <c r="Q14" i="155"/>
  <c r="Q16" i="155"/>
  <c r="Q20" i="155"/>
  <c r="Q6" i="159"/>
  <c r="Q8" i="159"/>
  <c r="Q10" i="159"/>
  <c r="Q12" i="159"/>
  <c r="Q14" i="159"/>
  <c r="Q16" i="159"/>
  <c r="Q18" i="159"/>
  <c r="Q20" i="159"/>
  <c r="Q6" i="149"/>
  <c r="Q10" i="149"/>
  <c r="Q14" i="149"/>
  <c r="Q18" i="149"/>
  <c r="V6" i="152"/>
  <c r="V14" i="152"/>
  <c r="Q6" i="154"/>
  <c r="Q10" i="154"/>
  <c r="Q14" i="154"/>
  <c r="Q18" i="154"/>
  <c r="Q6" i="158"/>
  <c r="Q10" i="158"/>
  <c r="Q14" i="158"/>
  <c r="Q18" i="158"/>
  <c r="V5" i="160"/>
  <c r="V13" i="160"/>
  <c r="V17" i="160"/>
  <c r="Q4" i="147"/>
  <c r="Q6" i="147"/>
  <c r="Q8" i="147"/>
  <c r="Q10" i="147"/>
  <c r="Q12" i="147"/>
  <c r="Q14" i="147"/>
  <c r="Q16" i="147"/>
  <c r="Q18" i="147"/>
  <c r="Q3" i="149"/>
  <c r="Q5" i="149"/>
  <c r="Q7" i="149"/>
  <c r="Q9" i="149"/>
  <c r="Q11" i="149"/>
  <c r="Q13" i="149"/>
  <c r="Q15" i="149"/>
  <c r="Q17" i="149"/>
  <c r="Q19" i="149"/>
  <c r="Q4" i="151"/>
  <c r="Q6" i="151"/>
  <c r="Q8" i="151"/>
  <c r="Q10" i="151"/>
  <c r="Q12" i="151"/>
  <c r="Q14" i="151"/>
  <c r="Q16" i="151"/>
  <c r="Q18" i="151"/>
  <c r="V4" i="152"/>
  <c r="V8" i="152"/>
  <c r="V12" i="152"/>
  <c r="V16" i="152"/>
  <c r="V20" i="152"/>
  <c r="Q3" i="154"/>
  <c r="Q5" i="154"/>
  <c r="Q7" i="154"/>
  <c r="Q9" i="154"/>
  <c r="Q11" i="154"/>
  <c r="Q13" i="154"/>
  <c r="Q15" i="154"/>
  <c r="Q17" i="154"/>
  <c r="Q19" i="154"/>
  <c r="Q4" i="156"/>
  <c r="Q6" i="156"/>
  <c r="Q8" i="156"/>
  <c r="Q10" i="156"/>
  <c r="Q12" i="156"/>
  <c r="Q14" i="156"/>
  <c r="Q16" i="156"/>
  <c r="Q18" i="156"/>
  <c r="Q3" i="158"/>
  <c r="Q5" i="158"/>
  <c r="Q7" i="158"/>
  <c r="Q9" i="158"/>
  <c r="Q11" i="158"/>
  <c r="Q13" i="158"/>
  <c r="Q15" i="158"/>
  <c r="Q17" i="158"/>
  <c r="Q19" i="158"/>
  <c r="V3" i="160"/>
  <c r="V7" i="160"/>
  <c r="V11" i="160"/>
  <c r="V15" i="160"/>
  <c r="V19" i="160"/>
  <c r="Q4" i="161"/>
  <c r="Q6" i="161"/>
  <c r="Q8" i="161"/>
  <c r="Q10" i="161"/>
  <c r="Q12" i="161"/>
  <c r="Q14" i="161"/>
  <c r="Q16" i="161"/>
  <c r="Q18" i="161"/>
  <c r="Q4" i="150"/>
  <c r="Q8" i="150"/>
  <c r="Q12" i="150"/>
  <c r="Q18" i="150"/>
  <c r="V5" i="152"/>
  <c r="V17" i="152"/>
  <c r="Q4" i="155"/>
  <c r="Q8" i="155"/>
  <c r="Q12" i="155"/>
  <c r="Q18" i="155"/>
  <c r="Q4" i="159"/>
  <c r="Q4" i="149"/>
  <c r="Q8" i="149"/>
  <c r="Q12" i="149"/>
  <c r="Q16" i="149"/>
  <c r="V10" i="152"/>
  <c r="V18" i="152"/>
  <c r="Q4" i="154"/>
  <c r="Q8" i="154"/>
  <c r="Q12" i="154"/>
  <c r="Q16" i="154"/>
  <c r="Q4" i="158"/>
  <c r="Q8" i="158"/>
  <c r="Q12" i="158"/>
  <c r="Q16" i="158"/>
  <c r="V9" i="160"/>
  <c r="Q4" i="148"/>
  <c r="Q6" i="148"/>
  <c r="Q8" i="148"/>
  <c r="Q10" i="148"/>
  <c r="Q12" i="148"/>
  <c r="Q14" i="148"/>
  <c r="Q16" i="148"/>
  <c r="Q18" i="148"/>
  <c r="Q3" i="150"/>
  <c r="Q5" i="150"/>
  <c r="Q7" i="150"/>
  <c r="Q9" i="150"/>
  <c r="Q11" i="150"/>
  <c r="Q13" i="150"/>
  <c r="Q15" i="150"/>
  <c r="Q17" i="150"/>
  <c r="V3" i="152"/>
  <c r="V7" i="152"/>
  <c r="V11" i="152"/>
  <c r="V15" i="152"/>
  <c r="Q4" i="153"/>
  <c r="Q6" i="153"/>
  <c r="Q8" i="153"/>
  <c r="Q10" i="153"/>
  <c r="Q12" i="153"/>
  <c r="Q14" i="153"/>
  <c r="Q16" i="153"/>
  <c r="Q18" i="153"/>
  <c r="Q3" i="155"/>
  <c r="Q5" i="155"/>
  <c r="Q7" i="155"/>
  <c r="Q9" i="155"/>
  <c r="Q11" i="155"/>
  <c r="Q13" i="155"/>
  <c r="Q15" i="155"/>
  <c r="Q17" i="155"/>
  <c r="Q4" i="157"/>
  <c r="Q6" i="157"/>
  <c r="Q8" i="157"/>
  <c r="Q10" i="157"/>
  <c r="Q12" i="157"/>
  <c r="Q14" i="157"/>
  <c r="Q16" i="157"/>
  <c r="Q18" i="157"/>
  <c r="Q3" i="159"/>
  <c r="Q5" i="159"/>
  <c r="Q7" i="159"/>
  <c r="Q9" i="159"/>
  <c r="Q11" i="159"/>
  <c r="Q13" i="159"/>
  <c r="Q15" i="159"/>
  <c r="Q17" i="159"/>
  <c r="V6" i="160"/>
  <c r="V10" i="160"/>
  <c r="V14" i="160"/>
  <c r="Q6" i="146"/>
  <c r="Q8" i="146"/>
  <c r="Q10" i="146"/>
  <c r="Q12" i="146"/>
  <c r="Q14" i="146"/>
  <c r="Q16" i="146"/>
  <c r="Q18" i="146"/>
  <c r="Q20" i="146"/>
  <c r="Q4" i="134"/>
  <c r="Q8" i="134"/>
  <c r="Q14" i="134"/>
  <c r="Q18" i="134"/>
  <c r="Q4" i="138"/>
  <c r="Q8" i="138"/>
  <c r="Q12" i="138"/>
  <c r="Q14" i="138"/>
  <c r="Q18" i="138"/>
  <c r="Q20" i="138"/>
  <c r="V13" i="140"/>
  <c r="Q4" i="144"/>
  <c r="Q8" i="144"/>
  <c r="Q14" i="144"/>
  <c r="Q20" i="144"/>
  <c r="Q8" i="133"/>
  <c r="Q12" i="133"/>
  <c r="Q16" i="133"/>
  <c r="Q20" i="133"/>
  <c r="Q6" i="137"/>
  <c r="Q8" i="137"/>
  <c r="Q12" i="137"/>
  <c r="Q16" i="137"/>
  <c r="Q20" i="137"/>
  <c r="V6" i="140"/>
  <c r="V14" i="140"/>
  <c r="Q4" i="142"/>
  <c r="Q6" i="142"/>
  <c r="Q10" i="142"/>
  <c r="Q12" i="142"/>
  <c r="Q14" i="142"/>
  <c r="Q16" i="142"/>
  <c r="Q18" i="142"/>
  <c r="Q20" i="142"/>
  <c r="Q6" i="132"/>
  <c r="Q14" i="132"/>
  <c r="Q20" i="132"/>
  <c r="Q7" i="134"/>
  <c r="Q10" i="136"/>
  <c r="Q18" i="136"/>
  <c r="Q3" i="138"/>
  <c r="Q7" i="138"/>
  <c r="Q9" i="138"/>
  <c r="Q13" i="138"/>
  <c r="Q15" i="138"/>
  <c r="Q17" i="138"/>
  <c r="Q19" i="138"/>
  <c r="V3" i="140"/>
  <c r="V7" i="140"/>
  <c r="V11" i="140"/>
  <c r="V15" i="140"/>
  <c r="V19" i="140"/>
  <c r="Q4" i="141"/>
  <c r="Q6" i="141"/>
  <c r="Q8" i="141"/>
  <c r="Q10" i="141"/>
  <c r="Q12" i="141"/>
  <c r="Q14" i="141"/>
  <c r="Q16" i="141"/>
  <c r="Q18" i="141"/>
  <c r="Q3" i="144"/>
  <c r="Q5" i="144"/>
  <c r="Q7" i="144"/>
  <c r="Q9" i="144"/>
  <c r="Q11" i="144"/>
  <c r="Q13" i="144"/>
  <c r="Q15" i="144"/>
  <c r="Q17" i="144"/>
  <c r="Q19" i="144"/>
  <c r="Q6" i="134"/>
  <c r="Q10" i="134"/>
  <c r="Q12" i="134"/>
  <c r="Q16" i="134"/>
  <c r="Q20" i="134"/>
  <c r="Q6" i="138"/>
  <c r="Q10" i="138"/>
  <c r="Q16" i="138"/>
  <c r="V5" i="140"/>
  <c r="V9" i="140"/>
  <c r="V17" i="140"/>
  <c r="Q6" i="144"/>
  <c r="Q10" i="144"/>
  <c r="Q12" i="144"/>
  <c r="Q16" i="144"/>
  <c r="Q6" i="133"/>
  <c r="Q10" i="133"/>
  <c r="Q14" i="133"/>
  <c r="Q18" i="133"/>
  <c r="Q4" i="137"/>
  <c r="Q10" i="137"/>
  <c r="Q14" i="137"/>
  <c r="Q18" i="137"/>
  <c r="V10" i="140"/>
  <c r="V18" i="140"/>
  <c r="Q8" i="142"/>
  <c r="Q8" i="132"/>
  <c r="Q10" i="132"/>
  <c r="Q12" i="132"/>
  <c r="Q16" i="132"/>
  <c r="Q3" i="134"/>
  <c r="Q5" i="134"/>
  <c r="Q9" i="134"/>
  <c r="Q11" i="134"/>
  <c r="Q13" i="134"/>
  <c r="Q15" i="134"/>
  <c r="Q17" i="134"/>
  <c r="Q4" i="136"/>
  <c r="Q6" i="136"/>
  <c r="Q8" i="136"/>
  <c r="Q12" i="136"/>
  <c r="Q14" i="136"/>
  <c r="Q16" i="136"/>
  <c r="Q5" i="138"/>
  <c r="Q6" i="131"/>
  <c r="Q8" i="131"/>
  <c r="Q10" i="131"/>
  <c r="Q12" i="131"/>
  <c r="Q14" i="131"/>
  <c r="Q16" i="131"/>
  <c r="Q18" i="131"/>
  <c r="Q3" i="133"/>
  <c r="Q5" i="133"/>
  <c r="Q7" i="133"/>
  <c r="Q9" i="133"/>
  <c r="Q11" i="133"/>
  <c r="Q13" i="133"/>
  <c r="Q15" i="133"/>
  <c r="Q17" i="133"/>
  <c r="Q4" i="135"/>
  <c r="Q6" i="135"/>
  <c r="Q8" i="135"/>
  <c r="Q10" i="135"/>
  <c r="Q12" i="135"/>
  <c r="Q14" i="135"/>
  <c r="Q16" i="135"/>
  <c r="Q18" i="135"/>
  <c r="Q3" i="137"/>
  <c r="Q5" i="137"/>
  <c r="Q7" i="137"/>
  <c r="Q9" i="137"/>
  <c r="Q11" i="137"/>
  <c r="Q13" i="137"/>
  <c r="Q15" i="137"/>
  <c r="Q17" i="137"/>
  <c r="Q4" i="139"/>
  <c r="Q6" i="139"/>
  <c r="Q8" i="139"/>
  <c r="Q10" i="139"/>
  <c r="Q12" i="139"/>
  <c r="Q14" i="139"/>
  <c r="Q16" i="139"/>
  <c r="Q18" i="139"/>
  <c r="V4" i="140"/>
  <c r="V8" i="140"/>
  <c r="V12" i="140"/>
  <c r="V16" i="140"/>
  <c r="Q3" i="142"/>
  <c r="Q5" i="142"/>
  <c r="Q7" i="142"/>
  <c r="Q9" i="142"/>
  <c r="Q11" i="142"/>
  <c r="Q13" i="142"/>
  <c r="Q15" i="142"/>
  <c r="Q17" i="142"/>
  <c r="AC18" i="162"/>
  <c r="N18" i="162"/>
  <c r="M18" i="162"/>
  <c r="O18" i="162"/>
  <c r="G18" i="162"/>
  <c r="S7" i="162"/>
  <c r="AE16" i="162"/>
  <c r="Q10" i="162"/>
  <c r="N10" i="162"/>
  <c r="AC4" i="162"/>
  <c r="I6" i="162"/>
  <c r="N4" i="162"/>
  <c r="F7" i="162"/>
  <c r="Z16" i="162"/>
  <c r="M5" i="162"/>
  <c r="L3" i="162"/>
  <c r="J7" i="162"/>
  <c r="J4" i="162"/>
  <c r="T5" i="162"/>
  <c r="G3" i="162"/>
  <c r="B3" i="162"/>
  <c r="R10" i="162"/>
  <c r="U4" i="162"/>
  <c r="D16" i="162"/>
  <c r="H12" i="162"/>
  <c r="L12" i="162"/>
  <c r="AD3" i="162"/>
  <c r="C6" i="162"/>
  <c r="S16" i="162"/>
  <c r="T12" i="162"/>
  <c r="R7" i="162"/>
  <c r="R16" i="162"/>
  <c r="O12" i="162"/>
  <c r="V4" i="162"/>
  <c r="G12" i="162"/>
  <c r="AD4" i="162"/>
  <c r="G4" i="162"/>
  <c r="AB7" i="162"/>
  <c r="H7" i="162"/>
  <c r="L5" i="162"/>
  <c r="M3" i="162"/>
  <c r="F16" i="162"/>
  <c r="B10" i="162"/>
  <c r="G5" i="162"/>
  <c r="F10" i="162"/>
  <c r="Q5" i="162"/>
  <c r="I4" i="162"/>
  <c r="AC16" i="162"/>
  <c r="I16" i="162"/>
  <c r="N5" i="162"/>
  <c r="AE10" i="162"/>
  <c r="H3" i="162"/>
  <c r="J12" i="162"/>
  <c r="N6" i="162"/>
  <c r="O4" i="162"/>
  <c r="L6" i="162"/>
  <c r="W6" i="162"/>
  <c r="Z18" i="162"/>
  <c r="P18" i="162"/>
  <c r="L18" i="162"/>
  <c r="I18" i="162"/>
  <c r="C18" i="162"/>
  <c r="E12" i="162"/>
  <c r="S12" i="162"/>
  <c r="T16" i="162"/>
  <c r="E10" i="162"/>
  <c r="AB6" i="162"/>
  <c r="P3" i="162"/>
  <c r="AC5" i="162"/>
  <c r="C4" i="162"/>
  <c r="AA3" i="162"/>
  <c r="W7" i="162"/>
  <c r="D3" i="162"/>
  <c r="C3" i="162"/>
  <c r="O7" i="162"/>
  <c r="N7" i="162"/>
  <c r="W16" i="162"/>
  <c r="I9" i="162"/>
  <c r="N16" i="162"/>
  <c r="P12" i="162"/>
  <c r="I3" i="162"/>
  <c r="D10" i="162"/>
  <c r="E4" i="162"/>
  <c r="B12" i="162"/>
  <c r="Y10" i="162"/>
  <c r="I8" i="162"/>
  <c r="R5" i="162"/>
  <c r="AA5" i="162"/>
  <c r="V12" i="162"/>
  <c r="S10" i="162"/>
  <c r="AC3" i="162"/>
  <c r="X10" i="162"/>
  <c r="M7" i="162"/>
  <c r="D9" i="162"/>
  <c r="Q16" i="162"/>
  <c r="P5" i="162"/>
  <c r="P7" i="162"/>
  <c r="AA4" i="162"/>
  <c r="H4" i="162"/>
  <c r="Q12" i="162"/>
  <c r="X5" i="162"/>
  <c r="G7" i="162"/>
  <c r="R4" i="162"/>
  <c r="S4" i="162"/>
  <c r="E16" i="162"/>
  <c r="Q7" i="162"/>
  <c r="R6" i="162"/>
  <c r="M12" i="162"/>
  <c r="AB18" i="162"/>
  <c r="T18" i="162"/>
  <c r="R18" i="162"/>
  <c r="E18" i="162"/>
  <c r="H18" i="162"/>
  <c r="AC6" i="162"/>
  <c r="H6" i="162"/>
  <c r="O6" i="162"/>
  <c r="AB5" i="162"/>
  <c r="L7" i="162"/>
  <c r="Q6" i="162"/>
  <c r="E6" i="162"/>
  <c r="Y16" i="162"/>
  <c r="P4" i="162"/>
  <c r="O3" i="162"/>
  <c r="T7" i="162"/>
  <c r="O16" i="162"/>
  <c r="M6" i="162"/>
  <c r="U12" i="162"/>
  <c r="B6" i="162"/>
  <c r="F5" i="162"/>
  <c r="O5" i="162"/>
  <c r="I5" i="162"/>
  <c r="F4" i="162"/>
  <c r="C12" i="162"/>
  <c r="V10" i="162"/>
  <c r="X6" i="162"/>
  <c r="H16" i="162"/>
  <c r="N12" i="162"/>
  <c r="F12" i="162"/>
  <c r="P6" i="162"/>
  <c r="Q4" i="162"/>
  <c r="C10" i="162"/>
  <c r="AA7" i="162"/>
  <c r="N3" i="162"/>
  <c r="AB16" i="162"/>
  <c r="AE5" i="162"/>
  <c r="R12" i="162"/>
  <c r="AD16" i="162"/>
  <c r="M10" i="162"/>
  <c r="AB4" i="162"/>
  <c r="T10" i="162"/>
  <c r="D13" i="162"/>
  <c r="B5" i="162"/>
  <c r="L16" i="162"/>
  <c r="AA6" i="162"/>
  <c r="AD5" i="162"/>
  <c r="B16" i="162"/>
  <c r="S5" i="162"/>
  <c r="B4" i="162"/>
  <c r="AB3" i="162"/>
  <c r="G16" i="162"/>
  <c r="J6" i="162"/>
  <c r="AE18" i="162"/>
  <c r="AA18" i="162"/>
  <c r="V18" i="162"/>
  <c r="W18" i="162"/>
  <c r="F18" i="162"/>
  <c r="M16" i="162"/>
  <c r="AD6" i="162"/>
  <c r="J16" i="162"/>
  <c r="T4" i="162"/>
  <c r="AE3" i="162"/>
  <c r="J3" i="162"/>
  <c r="E3" i="162"/>
  <c r="H5" i="162"/>
  <c r="U3" i="162"/>
  <c r="D4" i="162"/>
  <c r="Z7" i="162"/>
  <c r="U5" i="162"/>
  <c r="S3" i="162"/>
  <c r="X16" i="162"/>
  <c r="V7" i="162"/>
  <c r="W4" i="162"/>
  <c r="U7" i="162"/>
  <c r="Y5" i="162"/>
  <c r="V3" i="162"/>
  <c r="M4" i="162"/>
  <c r="U10" i="162"/>
  <c r="AC7" i="162"/>
  <c r="S6" i="162"/>
  <c r="X4" i="162"/>
  <c r="B7" i="162"/>
  <c r="J5" i="162"/>
  <c r="F3" i="162"/>
  <c r="W10" i="162"/>
  <c r="G6" i="162"/>
  <c r="L4" i="162"/>
  <c r="W5" i="162"/>
  <c r="Y3" i="162"/>
  <c r="W3" i="162"/>
  <c r="V16" i="162"/>
  <c r="U16" i="162"/>
  <c r="U6" i="162"/>
  <c r="E5" i="162"/>
  <c r="AE4" i="162"/>
  <c r="V5" i="162"/>
  <c r="C16" i="162"/>
  <c r="P16" i="162"/>
  <c r="Y7" i="162"/>
  <c r="X7" i="162"/>
  <c r="Y6" i="162"/>
  <c r="AE7" i="162"/>
  <c r="Y4" i="162"/>
  <c r="V6" i="162"/>
  <c r="AE6" i="162"/>
  <c r="C5" i="162"/>
  <c r="AD7" i="162"/>
  <c r="E7" i="162"/>
  <c r="T3" i="162"/>
  <c r="T6" i="162"/>
  <c r="F6" i="162"/>
  <c r="C7" i="162"/>
  <c r="X3" i="162"/>
  <c r="AA16" i="162"/>
</calcChain>
</file>

<file path=xl/sharedStrings.xml><?xml version="1.0" encoding="utf-8"?>
<sst xmlns="http://schemas.openxmlformats.org/spreadsheetml/2006/main" count="766" uniqueCount="158">
  <si>
    <t>項目</t>
  </si>
  <si>
    <t>認証値</t>
  </si>
  <si>
    <t>AST</t>
  </si>
  <si>
    <t>ALT</t>
  </si>
  <si>
    <t>ALP</t>
  </si>
  <si>
    <t>LD</t>
  </si>
  <si>
    <t>CPK</t>
  </si>
  <si>
    <t>r-GT</t>
  </si>
  <si>
    <t>TCH</t>
  </si>
  <si>
    <t>TP</t>
  </si>
  <si>
    <t>BUN</t>
  </si>
  <si>
    <t>CRE</t>
  </si>
  <si>
    <t>UA</t>
  </si>
  <si>
    <t>GLU</t>
  </si>
  <si>
    <t>Na</t>
  </si>
  <si>
    <t>K</t>
  </si>
  <si>
    <t>CL</t>
  </si>
  <si>
    <t>Ca</t>
  </si>
  <si>
    <t>IP</t>
  </si>
  <si>
    <t>Fe</t>
  </si>
  <si>
    <t>CRP</t>
  </si>
  <si>
    <t>IgG</t>
  </si>
  <si>
    <t>IgA</t>
  </si>
  <si>
    <t>IgM</t>
  </si>
  <si>
    <t>月</t>
  </si>
  <si>
    <t>千葉大</t>
  </si>
  <si>
    <t>がんｾﾝﾀｰ</t>
  </si>
  <si>
    <t>順大浦安</t>
  </si>
  <si>
    <t>千葉青葉</t>
  </si>
  <si>
    <t>R</t>
  </si>
  <si>
    <t>下限</t>
  </si>
  <si>
    <t>上限</t>
  </si>
  <si>
    <t>AMY</t>
  </si>
  <si>
    <t>CHE</t>
  </si>
  <si>
    <t>TG</t>
  </si>
  <si>
    <t>HDL</t>
  </si>
  <si>
    <t>協和下限</t>
  </si>
  <si>
    <t>協和上限</t>
  </si>
  <si>
    <t>ALB</t>
  </si>
  <si>
    <t>LDL</t>
  </si>
  <si>
    <t>rGT</t>
  </si>
  <si>
    <t>TBIL</t>
  </si>
  <si>
    <t>10病院平均</t>
  </si>
  <si>
    <t>積水認証値</t>
  </si>
  <si>
    <t>積水平均</t>
  </si>
  <si>
    <t>積水下限</t>
  </si>
  <si>
    <t>積水上限</t>
  </si>
  <si>
    <t>千葉大病院は２月からBM２２５０に変わりました。</t>
  </si>
  <si>
    <t>月</t>
    <rPh sb="0" eb="1">
      <t>ツキ</t>
    </rPh>
    <phoneticPr fontId="3"/>
  </si>
  <si>
    <t>AMY</t>
    <phoneticPr fontId="3"/>
  </si>
  <si>
    <t>Mg</t>
    <phoneticPr fontId="3"/>
  </si>
  <si>
    <t>参考値として扱う項目</t>
    <rPh sb="6" eb="7">
      <t>アツカ</t>
    </rPh>
    <rPh sb="8" eb="10">
      <t>コウモク</t>
    </rPh>
    <phoneticPr fontId="3"/>
  </si>
  <si>
    <t>積水下限</t>
    <rPh sb="0" eb="2">
      <t>セキスイ</t>
    </rPh>
    <phoneticPr fontId="3"/>
  </si>
  <si>
    <t>積水上限</t>
    <rPh sb="0" eb="2">
      <t>セキスイ</t>
    </rPh>
    <phoneticPr fontId="3"/>
  </si>
  <si>
    <t>TG</t>
    <phoneticPr fontId="3"/>
  </si>
  <si>
    <t>CL</t>
    <phoneticPr fontId="3"/>
  </si>
  <si>
    <t>AST</t>
    <phoneticPr fontId="3"/>
  </si>
  <si>
    <t>CHE</t>
    <phoneticPr fontId="3"/>
  </si>
  <si>
    <t>Fe</t>
    <phoneticPr fontId="3"/>
  </si>
  <si>
    <t>IgG</t>
    <phoneticPr fontId="3"/>
  </si>
  <si>
    <t>IgA</t>
    <phoneticPr fontId="3"/>
  </si>
  <si>
    <t>IgM</t>
    <phoneticPr fontId="3"/>
  </si>
  <si>
    <t>CL（日立電極）</t>
    <rPh sb="3" eb="4">
      <t>ヒ</t>
    </rPh>
    <rPh sb="4" eb="5">
      <t>タ</t>
    </rPh>
    <rPh sb="5" eb="7">
      <t>デンキョク</t>
    </rPh>
    <phoneticPr fontId="3"/>
  </si>
  <si>
    <t>HDL積水コレステスト</t>
    <rPh sb="3" eb="5">
      <t>セキスイ</t>
    </rPh>
    <phoneticPr fontId="3"/>
  </si>
  <si>
    <t>LDL積水コレステスト</t>
    <rPh sb="3" eb="5">
      <t>セキスイ</t>
    </rPh>
    <phoneticPr fontId="3"/>
  </si>
  <si>
    <t>（留意事項）</t>
    <rPh sb="1" eb="3">
      <t>リュウイ</t>
    </rPh>
    <rPh sb="3" eb="5">
      <t>ジコウ</t>
    </rPh>
    <phoneticPr fontId="3"/>
  </si>
  <si>
    <t>ALT</t>
    <phoneticPr fontId="3"/>
  </si>
  <si>
    <t>TBIL</t>
    <phoneticPr fontId="3"/>
  </si>
  <si>
    <t>単位</t>
  </si>
  <si>
    <t>許容範囲</t>
  </si>
  <si>
    <t>許容幅</t>
  </si>
  <si>
    <t>mmol/L</t>
  </si>
  <si>
    <t>CL（日立電極以外）</t>
    <rPh sb="3" eb="4">
      <t>ヒ</t>
    </rPh>
    <rPh sb="4" eb="5">
      <t>タ</t>
    </rPh>
    <rPh sb="5" eb="7">
      <t>デンキョク</t>
    </rPh>
    <rPh sb="7" eb="9">
      <t>イガイ</t>
    </rPh>
    <phoneticPr fontId="3"/>
  </si>
  <si>
    <t>±3mmol/L</t>
    <phoneticPr fontId="3"/>
  </si>
  <si>
    <t>±3mmol/L</t>
  </si>
  <si>
    <t>mg/dL</t>
  </si>
  <si>
    <t>±3mg/dL</t>
  </si>
  <si>
    <t>±0.2g/dL</t>
  </si>
  <si>
    <t>±0.20mg/dL</t>
  </si>
  <si>
    <t>±5mg/dL</t>
  </si>
  <si>
    <t>１．LDL値には機種間差が認められたため、参考値扱いとさせて頂きます。</t>
    <rPh sb="5" eb="6">
      <t>チ</t>
    </rPh>
    <rPh sb="8" eb="10">
      <t>キシュ</t>
    </rPh>
    <rPh sb="30" eb="31">
      <t>イタダ</t>
    </rPh>
    <phoneticPr fontId="3"/>
  </si>
  <si>
    <t>２．チリトロール2000Lを検量用物質（キャリブレータ）として用いることに対して、データの保証はいたしません。</t>
    <rPh sb="14" eb="16">
      <t>ケンリョウ</t>
    </rPh>
    <rPh sb="16" eb="17">
      <t>ヨウ</t>
    </rPh>
    <phoneticPr fontId="3"/>
  </si>
  <si>
    <t>協和認証値</t>
    <rPh sb="0" eb="2">
      <t>キョウワ</t>
    </rPh>
    <phoneticPr fontId="3"/>
  </si>
  <si>
    <t>千葉MC</t>
    <phoneticPr fontId="3"/>
  </si>
  <si>
    <t>CK</t>
    <phoneticPr fontId="3"/>
  </si>
  <si>
    <t>10病院平均</t>
    <phoneticPr fontId="3"/>
  </si>
  <si>
    <t>日立以外認証値</t>
    <rPh sb="0" eb="2">
      <t>ヒタチ</t>
    </rPh>
    <rPh sb="2" eb="4">
      <t>イガイ</t>
    </rPh>
    <phoneticPr fontId="3"/>
  </si>
  <si>
    <t>日立認証値</t>
    <rPh sb="0" eb="2">
      <t>ヒタチ</t>
    </rPh>
    <phoneticPr fontId="3"/>
  </si>
  <si>
    <t>日立以外平均</t>
    <rPh sb="0" eb="1">
      <t>ヒ</t>
    </rPh>
    <rPh sb="1" eb="2">
      <t>タ</t>
    </rPh>
    <rPh sb="2" eb="4">
      <t>イガイ</t>
    </rPh>
    <phoneticPr fontId="3"/>
  </si>
  <si>
    <t>日立平均</t>
    <rPh sb="0" eb="2">
      <t>ヒタチ</t>
    </rPh>
    <phoneticPr fontId="3"/>
  </si>
  <si>
    <t>船橋医療C</t>
    <rPh sb="0" eb="2">
      <t>フナバシ</t>
    </rPh>
    <rPh sb="2" eb="4">
      <t>イリョウ</t>
    </rPh>
    <phoneticPr fontId="3"/>
  </si>
  <si>
    <t>東千葉MC</t>
    <rPh sb="0" eb="1">
      <t>ヒガシ</t>
    </rPh>
    <rPh sb="1" eb="3">
      <t>チバ</t>
    </rPh>
    <phoneticPr fontId="3"/>
  </si>
  <si>
    <t>新東京</t>
    <rPh sb="0" eb="1">
      <t>シン</t>
    </rPh>
    <rPh sb="1" eb="3">
      <t>トウキョウ</t>
    </rPh>
    <phoneticPr fontId="3"/>
  </si>
  <si>
    <t>日立以外下限</t>
    <rPh sb="0" eb="2">
      <t>ヒタチ</t>
    </rPh>
    <rPh sb="2" eb="4">
      <t>イガイ</t>
    </rPh>
    <phoneticPr fontId="3"/>
  </si>
  <si>
    <t>日立以外上限</t>
    <rPh sb="0" eb="2">
      <t>ヒタチ</t>
    </rPh>
    <rPh sb="2" eb="4">
      <t>イガイ</t>
    </rPh>
    <phoneticPr fontId="3"/>
  </si>
  <si>
    <t>日立下限</t>
    <rPh sb="0" eb="2">
      <t>ヒタチ</t>
    </rPh>
    <phoneticPr fontId="3"/>
  </si>
  <si>
    <t>日立上限</t>
    <rPh sb="0" eb="2">
      <t>ヒタチ</t>
    </rPh>
    <phoneticPr fontId="3"/>
  </si>
  <si>
    <t>ALB</t>
    <phoneticPr fontId="3"/>
  </si>
  <si>
    <t>～</t>
    <phoneticPr fontId="3"/>
  </si>
  <si>
    <t>mg/dL</t>
    <phoneticPr fontId="3"/>
  </si>
  <si>
    <t>±5mg/dL</t>
    <phoneticPr fontId="3"/>
  </si>
  <si>
    <t>～</t>
    <phoneticPr fontId="3"/>
  </si>
  <si>
    <t>mg/dL</t>
    <phoneticPr fontId="3"/>
  </si>
  <si>
    <t>±10mg/dL（±10％）</t>
    <phoneticPr fontId="3"/>
  </si>
  <si>
    <t>±20mg/dL（±10％）</t>
    <phoneticPr fontId="3"/>
  </si>
  <si>
    <t>±48mg/dL（±5％）</t>
    <phoneticPr fontId="3"/>
  </si>
  <si>
    <t>±0.2mg/dL</t>
    <phoneticPr fontId="3"/>
  </si>
  <si>
    <t>Mg</t>
    <phoneticPr fontId="3"/>
  </si>
  <si>
    <t>±8μg/dL（±5％）</t>
    <phoneticPr fontId="3"/>
  </si>
  <si>
    <t>μg/dL</t>
    <phoneticPr fontId="3"/>
  </si>
  <si>
    <t>±16U/L（±5％）</t>
    <phoneticPr fontId="3"/>
  </si>
  <si>
    <t>U/L</t>
    <phoneticPr fontId="3"/>
  </si>
  <si>
    <t>ChE</t>
    <phoneticPr fontId="3"/>
  </si>
  <si>
    <t>±11U/L（±5％）</t>
    <phoneticPr fontId="3"/>
  </si>
  <si>
    <t>AMY</t>
    <phoneticPr fontId="3"/>
  </si>
  <si>
    <t>±15U/L（±5％）</t>
    <phoneticPr fontId="3"/>
  </si>
  <si>
    <t>～</t>
    <phoneticPr fontId="3"/>
  </si>
  <si>
    <t>U/L</t>
    <phoneticPr fontId="3"/>
  </si>
  <si>
    <t>CK</t>
    <phoneticPr fontId="3"/>
  </si>
  <si>
    <t>±14U/L（±5％）</t>
    <phoneticPr fontId="3"/>
  </si>
  <si>
    <t>±4U/L（±5％）</t>
    <phoneticPr fontId="3"/>
  </si>
  <si>
    <t>γ-GT</t>
    <phoneticPr fontId="3"/>
  </si>
  <si>
    <t>±5U/L（±5％）</t>
    <phoneticPr fontId="3"/>
  </si>
  <si>
    <t>mg/dL</t>
    <phoneticPr fontId="3"/>
  </si>
  <si>
    <t>±2mg/dL</t>
    <phoneticPr fontId="3"/>
  </si>
  <si>
    <t>±0.3mg/dL</t>
    <phoneticPr fontId="3"/>
  </si>
  <si>
    <t>±0.20mg/dL</t>
    <phoneticPr fontId="3"/>
  </si>
  <si>
    <t>±0.3mg/dL（±10％）</t>
    <phoneticPr fontId="3"/>
  </si>
  <si>
    <t>T-BIL</t>
    <phoneticPr fontId="3"/>
  </si>
  <si>
    <t>g/dL</t>
    <phoneticPr fontId="3"/>
  </si>
  <si>
    <t>ALB（New BCP）</t>
    <phoneticPr fontId="3"/>
  </si>
  <si>
    <t>±0.2g/dL</t>
    <phoneticPr fontId="3"/>
  </si>
  <si>
    <t>g/dL</t>
    <phoneticPr fontId="3"/>
  </si>
  <si>
    <t>±3mg/dL</t>
    <phoneticPr fontId="3"/>
  </si>
  <si>
    <t>±3mg/dL（±5％）</t>
    <phoneticPr fontId="3"/>
  </si>
  <si>
    <t>TG</t>
    <phoneticPr fontId="3"/>
  </si>
  <si>
    <t>±8mg/dL（±5％）</t>
    <phoneticPr fontId="3"/>
  </si>
  <si>
    <t>±0.5mg/dL</t>
    <phoneticPr fontId="3"/>
  </si>
  <si>
    <t>±0.2mmol/L</t>
    <phoneticPr fontId="3"/>
  </si>
  <si>
    <t>±2mmol/L</t>
    <phoneticPr fontId="3"/>
  </si>
  <si>
    <t>mmol/L</t>
    <phoneticPr fontId="3"/>
  </si>
  <si>
    <r>
      <t>Chiritorol 2000L 青ﾗﾍﾞﾙ（</t>
    </r>
    <r>
      <rPr>
        <b/>
        <sz val="10"/>
        <color rgb="FF000099"/>
        <rFont val="Meiryo UI"/>
        <family val="3"/>
        <charset val="128"/>
      </rPr>
      <t>製造番号：011809 有効期限：2020.08.31）</t>
    </r>
    <r>
      <rPr>
        <b/>
        <sz val="14"/>
        <color rgb="FF000099"/>
        <rFont val="Meiryo UI"/>
        <family val="3"/>
        <charset val="128"/>
      </rPr>
      <t>認証値設定 2018年10月</t>
    </r>
    <rPh sb="17" eb="18">
      <t>アオ</t>
    </rPh>
    <rPh sb="35" eb="37">
      <t>ユウコウ</t>
    </rPh>
    <rPh sb="37" eb="39">
      <t>キゲン</t>
    </rPh>
    <rPh sb="50" eb="52">
      <t>ニンショウ</t>
    </rPh>
    <rPh sb="52" eb="53">
      <t>アタイ</t>
    </rPh>
    <rPh sb="54" eb="56">
      <t>セッテイ</t>
    </rPh>
    <rPh sb="61" eb="62">
      <t>ネン</t>
    </rPh>
    <rPh sb="64" eb="65">
      <t>ツキ</t>
    </rPh>
    <phoneticPr fontId="3"/>
  </si>
  <si>
    <t>３．ALB（BCG法）は基幹病院で測定されていないため、認証値から除外しました。</t>
    <rPh sb="9" eb="10">
      <t>ホウ</t>
    </rPh>
    <rPh sb="12" eb="14">
      <t>キカン</t>
    </rPh>
    <rPh sb="14" eb="16">
      <t>ビョウイン</t>
    </rPh>
    <rPh sb="17" eb="19">
      <t>ソクテイ</t>
    </rPh>
    <rPh sb="28" eb="30">
      <t>ニンショウ</t>
    </rPh>
    <rPh sb="30" eb="31">
      <t>チ</t>
    </rPh>
    <rPh sb="33" eb="35">
      <t>ジョガイ</t>
    </rPh>
    <phoneticPr fontId="3"/>
  </si>
  <si>
    <t>サンリツ</t>
    <phoneticPr fontId="3"/>
  </si>
  <si>
    <t>2018.11月値を100％に対する変化率</t>
    <phoneticPr fontId="3"/>
  </si>
  <si>
    <t>2018.11月値を100％に対する変化率</t>
    <phoneticPr fontId="3"/>
  </si>
  <si>
    <t>2018.11月値を100％に対する変化率</t>
    <phoneticPr fontId="3"/>
  </si>
  <si>
    <t>18.11</t>
    <phoneticPr fontId="3"/>
  </si>
  <si>
    <t>2</t>
    <phoneticPr fontId="3"/>
  </si>
  <si>
    <t>8</t>
    <phoneticPr fontId="3"/>
  </si>
  <si>
    <t>R</t>
    <phoneticPr fontId="3"/>
  </si>
  <si>
    <t>千葉救急C</t>
    <rPh sb="0" eb="2">
      <t>チバ</t>
    </rPh>
    <rPh sb="2" eb="4">
      <t>キュウキュウ</t>
    </rPh>
    <phoneticPr fontId="3"/>
  </si>
  <si>
    <t>8病院平均</t>
    <phoneticPr fontId="3"/>
  </si>
  <si>
    <t>7病院平均</t>
    <phoneticPr fontId="3"/>
  </si>
  <si>
    <t>HDL日立化成メタボリード</t>
    <rPh sb="3" eb="5">
      <t>ヒタチ</t>
    </rPh>
    <rPh sb="5" eb="7">
      <t>カセイ</t>
    </rPh>
    <phoneticPr fontId="3"/>
  </si>
  <si>
    <t>LDL日立化成メタボリード</t>
    <rPh sb="3" eb="5">
      <t>ヒタチ</t>
    </rPh>
    <rPh sb="5" eb="7">
      <t>カセイ</t>
    </rPh>
    <phoneticPr fontId="3"/>
  </si>
  <si>
    <t>日立化成DS平均</t>
    <rPh sb="0" eb="2">
      <t>ヒタチ</t>
    </rPh>
    <rPh sb="2" eb="4">
      <t>カセイ</t>
    </rPh>
    <phoneticPr fontId="3"/>
  </si>
  <si>
    <t>日立化成認証値</t>
    <rPh sb="4" eb="6">
      <t>ニンショウ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</si>
</sst>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.000"/>
    <numFmt numFmtId="178" formatCode="0.00_ "/>
    <numFmt numFmtId="179" formatCode="0.00\ 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メイリオ"/>
      <family val="3"/>
      <charset val="128"/>
    </font>
    <font>
      <b/>
      <sz val="16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1"/>
      <color indexed="9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2"/>
      <color indexed="9"/>
      <name val="Meiryo UI"/>
      <family val="3"/>
      <charset val="128"/>
    </font>
    <font>
      <sz val="12"/>
      <name val="ＭＳ Ｐゴシック"/>
      <family val="3"/>
      <charset val="128"/>
    </font>
    <font>
      <sz val="14"/>
      <color indexed="9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color rgb="FF000099"/>
      <name val="Meiryo UI"/>
      <family val="3"/>
      <charset val="128"/>
    </font>
    <font>
      <sz val="11"/>
      <color rgb="FF000099"/>
      <name val="Meiryo UI"/>
      <family val="3"/>
      <charset val="128"/>
    </font>
    <font>
      <sz val="11"/>
      <color rgb="FF000099"/>
      <name val="ＭＳ Ｐゴシック"/>
      <family val="3"/>
      <charset val="128"/>
    </font>
    <font>
      <b/>
      <sz val="18"/>
      <name val="Meiryo UI"/>
      <family val="3"/>
      <charset val="128"/>
    </font>
    <font>
      <b/>
      <sz val="16"/>
      <color rgb="FF000099"/>
      <name val="Meiryo UI"/>
      <family val="3"/>
      <charset val="128"/>
    </font>
    <font>
      <sz val="11"/>
      <color indexed="10"/>
      <name val="Meiryo UI"/>
      <family val="3"/>
      <charset val="128"/>
    </font>
    <font>
      <sz val="14"/>
      <name val="メイリオ"/>
      <family val="3"/>
      <charset val="128"/>
    </font>
    <font>
      <b/>
      <sz val="16"/>
      <color rgb="FF000099"/>
      <name val="メイリオ"/>
      <family val="3"/>
      <charset val="128"/>
    </font>
    <font>
      <b/>
      <sz val="14"/>
      <color rgb="FF000099"/>
      <name val="メイリオ"/>
      <family val="3"/>
      <charset val="128"/>
    </font>
    <font>
      <b/>
      <sz val="10"/>
      <color rgb="FF000099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208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7" xfId="0" applyFont="1" applyFill="1" applyBorder="1"/>
    <xf numFmtId="0" fontId="4" fillId="2" borderId="1" xfId="0" applyFont="1" applyFill="1" applyBorder="1"/>
    <xf numFmtId="176" fontId="5" fillId="2" borderId="7" xfId="0" applyNumberFormat="1" applyFont="1" applyFill="1" applyBorder="1" applyAlignment="1">
      <alignment horizontal="center"/>
    </xf>
    <xf numFmtId="176" fontId="5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/>
    <xf numFmtId="0" fontId="6" fillId="0" borderId="0" xfId="0" applyFont="1"/>
    <xf numFmtId="0" fontId="8" fillId="0" borderId="8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7" fillId="0" borderId="23" xfId="0" applyNumberFormat="1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right"/>
    </xf>
    <xf numFmtId="0" fontId="9" fillId="0" borderId="0" xfId="0" applyFont="1" applyFill="1" applyAlignment="1">
      <alignment horizontal="left"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1" fillId="0" borderId="2" xfId="0" applyFont="1" applyBorder="1"/>
    <xf numFmtId="176" fontId="14" fillId="0" borderId="2" xfId="0" applyNumberFormat="1" applyFont="1" applyBorder="1" applyAlignment="1">
      <alignment horizontal="center"/>
    </xf>
    <xf numFmtId="0" fontId="11" fillId="0" borderId="2" xfId="0" applyFont="1" applyFill="1" applyBorder="1"/>
    <xf numFmtId="0" fontId="15" fillId="0" borderId="0" xfId="0" applyFont="1"/>
    <xf numFmtId="0" fontId="16" fillId="0" borderId="4" xfId="0" applyFont="1" applyBorder="1" applyAlignment="1">
      <alignment horizontal="center" vertical="center"/>
    </xf>
    <xf numFmtId="177" fontId="16" fillId="0" borderId="2" xfId="0" applyNumberFormat="1" applyFont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6" fillId="0" borderId="0" xfId="0" applyFont="1"/>
    <xf numFmtId="176" fontId="16" fillId="0" borderId="0" xfId="0" applyNumberFormat="1" applyFont="1"/>
    <xf numFmtId="0" fontId="16" fillId="0" borderId="2" xfId="0" applyFont="1" applyBorder="1" applyAlignment="1">
      <alignment horizontal="center"/>
    </xf>
    <xf numFmtId="0" fontId="18" fillId="0" borderId="0" xfId="0" applyFont="1"/>
    <xf numFmtId="2" fontId="18" fillId="0" borderId="0" xfId="0" applyNumberFormat="1" applyFont="1" applyAlignment="1">
      <alignment horizontal="center"/>
    </xf>
    <xf numFmtId="0" fontId="17" fillId="2" borderId="7" xfId="0" applyFont="1" applyFill="1" applyBorder="1"/>
    <xf numFmtId="0" fontId="17" fillId="2" borderId="1" xfId="0" applyFont="1" applyFill="1" applyBorder="1"/>
    <xf numFmtId="2" fontId="16" fillId="0" borderId="0" xfId="0" applyNumberFormat="1" applyFont="1" applyAlignment="1">
      <alignment horizontal="center"/>
    </xf>
    <xf numFmtId="1" fontId="17" fillId="2" borderId="1" xfId="0" applyNumberFormat="1" applyFont="1" applyFill="1" applyBorder="1"/>
    <xf numFmtId="177" fontId="17" fillId="2" borderId="7" xfId="0" applyNumberFormat="1" applyFont="1" applyFill="1" applyBorder="1" applyAlignment="1">
      <alignment horizontal="center"/>
    </xf>
    <xf numFmtId="177" fontId="17" fillId="2" borderId="1" xfId="0" applyNumberFormat="1" applyFont="1" applyFill="1" applyBorder="1" applyAlignment="1">
      <alignment horizontal="center"/>
    </xf>
    <xf numFmtId="176" fontId="17" fillId="2" borderId="7" xfId="0" applyNumberFormat="1" applyFont="1" applyFill="1" applyBorder="1" applyAlignment="1">
      <alignment horizontal="center"/>
    </xf>
    <xf numFmtId="176" fontId="17" fillId="2" borderId="1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1" fontId="17" fillId="2" borderId="7" xfId="0" applyNumberFormat="1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76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76" fontId="14" fillId="0" borderId="6" xfId="0" applyNumberFormat="1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177" fontId="14" fillId="0" borderId="3" xfId="0" applyNumberFormat="1" applyFont="1" applyBorder="1" applyAlignment="1">
      <alignment horizontal="center" vertical="center"/>
    </xf>
    <xf numFmtId="177" fontId="14" fillId="0" borderId="2" xfId="0" applyNumberFormat="1" applyFont="1" applyBorder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76" fontId="16" fillId="0" borderId="0" xfId="0" applyNumberFormat="1" applyFont="1" applyAlignment="1">
      <alignment vertical="center"/>
    </xf>
    <xf numFmtId="176" fontId="16" fillId="0" borderId="0" xfId="0" applyNumberFormat="1" applyFont="1" applyAlignment="1">
      <alignment horizontal="right" vertical="center"/>
    </xf>
    <xf numFmtId="0" fontId="16" fillId="0" borderId="8" xfId="0" applyFont="1" applyBorder="1" applyAlignment="1">
      <alignment horizontal="center"/>
    </xf>
    <xf numFmtId="0" fontId="16" fillId="0" borderId="8" xfId="0" applyNumberFormat="1" applyFont="1" applyBorder="1" applyAlignment="1">
      <alignment horizontal="right"/>
    </xf>
    <xf numFmtId="2" fontId="20" fillId="0" borderId="3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76" fontId="21" fillId="0" borderId="3" xfId="0" applyNumberFormat="1" applyFont="1" applyBorder="1" applyAlignment="1">
      <alignment vertical="center"/>
    </xf>
    <xf numFmtId="176" fontId="2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49" fontId="16" fillId="0" borderId="8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8" xfId="0" applyNumberFormat="1" applyFont="1" applyBorder="1" applyAlignment="1">
      <alignment horizontal="right" vertical="center"/>
    </xf>
    <xf numFmtId="49" fontId="16" fillId="0" borderId="8" xfId="0" applyNumberFormat="1" applyFont="1" applyBorder="1" applyAlignment="1">
      <alignment horizontal="right" vertical="center"/>
    </xf>
    <xf numFmtId="0" fontId="2" fillId="0" borderId="0" xfId="0" applyFont="1"/>
    <xf numFmtId="0" fontId="15" fillId="0" borderId="2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3" fillId="0" borderId="0" xfId="0" applyFont="1" applyBorder="1"/>
    <xf numFmtId="0" fontId="24" fillId="0" borderId="0" xfId="0" applyFont="1" applyBorder="1"/>
    <xf numFmtId="0" fontId="21" fillId="0" borderId="2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7" fillId="0" borderId="44" xfId="0" applyNumberFormat="1" applyFont="1" applyFill="1" applyBorder="1" applyAlignment="1">
      <alignment horizontal="center" vertical="center"/>
    </xf>
    <xf numFmtId="0" fontId="21" fillId="0" borderId="44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23" fillId="0" borderId="0" xfId="0" applyFont="1" applyAlignment="1"/>
    <xf numFmtId="0" fontId="25" fillId="0" borderId="8" xfId="0" applyFont="1" applyFill="1" applyBorder="1" applyAlignment="1">
      <alignment horizontal="center" vertical="center"/>
    </xf>
    <xf numFmtId="0" fontId="27" fillId="0" borderId="0" xfId="0" applyFont="1"/>
    <xf numFmtId="177" fontId="16" fillId="0" borderId="2" xfId="0" applyNumberFormat="1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0" fillId="0" borderId="0" xfId="0" applyFont="1" applyFill="1" applyAlignment="1">
      <alignment horizontal="left" vertical="center"/>
    </xf>
    <xf numFmtId="0" fontId="28" fillId="0" borderId="0" xfId="0" applyFont="1"/>
    <xf numFmtId="1" fontId="29" fillId="0" borderId="3" xfId="0" applyNumberFormat="1" applyFont="1" applyFill="1" applyBorder="1" applyAlignment="1">
      <alignment horizontal="left" vertical="center"/>
    </xf>
    <xf numFmtId="0" fontId="29" fillId="0" borderId="24" xfId="0" applyFont="1" applyFill="1" applyBorder="1" applyAlignment="1">
      <alignment horizontal="center" vertical="center"/>
    </xf>
    <xf numFmtId="1" fontId="29" fillId="0" borderId="34" xfId="0" applyNumberFormat="1" applyFont="1" applyFill="1" applyBorder="1" applyAlignment="1">
      <alignment horizontal="right" vertical="center"/>
    </xf>
    <xf numFmtId="0" fontId="29" fillId="0" borderId="13" xfId="0" applyNumberFormat="1" applyFont="1" applyFill="1" applyBorder="1" applyAlignment="1">
      <alignment horizontal="center" vertical="center"/>
    </xf>
    <xf numFmtId="0" fontId="29" fillId="0" borderId="18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1" fontId="29" fillId="0" borderId="24" xfId="0" applyNumberFormat="1" applyFont="1" applyFill="1" applyBorder="1" applyAlignment="1">
      <alignment horizontal="center" vertical="center"/>
    </xf>
    <xf numFmtId="1" fontId="29" fillId="0" borderId="13" xfId="0" applyNumberFormat="1" applyFont="1" applyFill="1" applyBorder="1" applyAlignment="1">
      <alignment horizontal="center" vertical="center"/>
    </xf>
    <xf numFmtId="176" fontId="29" fillId="0" borderId="3" xfId="0" applyNumberFormat="1" applyFont="1" applyFill="1" applyBorder="1" applyAlignment="1">
      <alignment horizontal="left" vertical="center"/>
    </xf>
    <xf numFmtId="176" fontId="29" fillId="0" borderId="34" xfId="0" applyNumberFormat="1" applyFont="1" applyFill="1" applyBorder="1" applyAlignment="1">
      <alignment horizontal="right" vertical="center"/>
    </xf>
    <xf numFmtId="176" fontId="29" fillId="0" borderId="13" xfId="0" applyNumberFormat="1" applyFont="1" applyFill="1" applyBorder="1" applyAlignment="1">
      <alignment horizontal="center" vertical="center"/>
    </xf>
    <xf numFmtId="2" fontId="29" fillId="0" borderId="3" xfId="0" applyNumberFormat="1" applyFont="1" applyFill="1" applyBorder="1" applyAlignment="1">
      <alignment horizontal="left" vertical="center"/>
    </xf>
    <xf numFmtId="2" fontId="29" fillId="0" borderId="34" xfId="0" applyNumberFormat="1" applyFont="1" applyFill="1" applyBorder="1" applyAlignment="1">
      <alignment horizontal="right" vertical="center"/>
    </xf>
    <xf numFmtId="2" fontId="29" fillId="0" borderId="13" xfId="0" applyNumberFormat="1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34" xfId="0" applyFont="1" applyFill="1" applyBorder="1" applyAlignment="1">
      <alignment horizontal="right" vertical="center"/>
    </xf>
    <xf numFmtId="2" fontId="29" fillId="0" borderId="6" xfId="0" applyNumberFormat="1" applyFont="1" applyFill="1" applyBorder="1" applyAlignment="1">
      <alignment horizontal="left" vertical="center"/>
    </xf>
    <xf numFmtId="0" fontId="29" fillId="0" borderId="25" xfId="0" applyFont="1" applyFill="1" applyBorder="1" applyAlignment="1">
      <alignment horizontal="center" vertical="center"/>
    </xf>
    <xf numFmtId="2" fontId="29" fillId="0" borderId="33" xfId="0" applyNumberFormat="1" applyFont="1" applyFill="1" applyBorder="1" applyAlignment="1">
      <alignment horizontal="right" vertical="center"/>
    </xf>
    <xf numFmtId="2" fontId="29" fillId="0" borderId="18" xfId="0" applyNumberFormat="1" applyFont="1" applyFill="1" applyBorder="1" applyAlignment="1">
      <alignment horizontal="center" vertical="center"/>
    </xf>
    <xf numFmtId="176" fontId="29" fillId="0" borderId="16" xfId="0" applyNumberFormat="1" applyFont="1" applyFill="1" applyBorder="1" applyAlignment="1">
      <alignment horizontal="left" vertical="center"/>
    </xf>
    <xf numFmtId="0" fontId="29" fillId="0" borderId="32" xfId="0" applyFont="1" applyFill="1" applyBorder="1" applyAlignment="1">
      <alignment horizontal="center" vertical="center"/>
    </xf>
    <xf numFmtId="176" fontId="29" fillId="0" borderId="31" xfId="0" applyNumberFormat="1" applyFont="1" applyFill="1" applyBorder="1" applyAlignment="1">
      <alignment horizontal="right" vertical="center"/>
    </xf>
    <xf numFmtId="176" fontId="29" fillId="0" borderId="20" xfId="0" applyNumberFormat="1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left" vertical="center"/>
    </xf>
    <xf numFmtId="0" fontId="29" fillId="0" borderId="36" xfId="0" applyFont="1" applyFill="1" applyBorder="1" applyAlignment="1">
      <alignment horizontal="center" vertical="center"/>
    </xf>
    <xf numFmtId="0" fontId="29" fillId="0" borderId="35" xfId="0" applyFont="1" applyFill="1" applyBorder="1" applyAlignment="1">
      <alignment horizontal="right" vertical="center"/>
    </xf>
    <xf numFmtId="0" fontId="29" fillId="0" borderId="49" xfId="0" applyNumberFormat="1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left" vertical="center"/>
    </xf>
    <xf numFmtId="0" fontId="29" fillId="0" borderId="31" xfId="0" applyFont="1" applyFill="1" applyBorder="1" applyAlignment="1">
      <alignment horizontal="right" vertical="center"/>
    </xf>
    <xf numFmtId="0" fontId="29" fillId="0" borderId="20" xfId="0" applyNumberFormat="1" applyFont="1" applyFill="1" applyBorder="1" applyAlignment="1">
      <alignment horizontal="center" vertical="center"/>
    </xf>
    <xf numFmtId="0" fontId="29" fillId="0" borderId="47" xfId="0" applyFont="1" applyFill="1" applyBorder="1" applyAlignment="1">
      <alignment horizontal="left" vertical="center"/>
    </xf>
    <xf numFmtId="0" fontId="29" fillId="0" borderId="46" xfId="0" applyFont="1" applyFill="1" applyBorder="1" applyAlignment="1">
      <alignment horizontal="center" vertical="center"/>
    </xf>
    <xf numFmtId="0" fontId="29" fillId="0" borderId="45" xfId="0" applyFont="1" applyFill="1" applyBorder="1" applyAlignment="1">
      <alignment horizontal="right" vertical="center"/>
    </xf>
    <xf numFmtId="0" fontId="29" fillId="0" borderId="43" xfId="0" applyNumberFormat="1" applyFont="1" applyFill="1" applyBorder="1" applyAlignment="1">
      <alignment horizontal="center" vertical="center"/>
    </xf>
    <xf numFmtId="1" fontId="29" fillId="0" borderId="4" xfId="0" applyNumberFormat="1" applyFont="1" applyFill="1" applyBorder="1" applyAlignment="1">
      <alignment horizontal="left" vertical="center"/>
    </xf>
    <xf numFmtId="0" fontId="29" fillId="0" borderId="41" xfId="0" applyFont="1" applyFill="1" applyBorder="1" applyAlignment="1">
      <alignment horizontal="center" vertical="center"/>
    </xf>
    <xf numFmtId="1" fontId="29" fillId="0" borderId="40" xfId="0" applyNumberFormat="1" applyFont="1" applyFill="1" applyBorder="1" applyAlignment="1">
      <alignment horizontal="right" vertical="center"/>
    </xf>
    <xf numFmtId="0" fontId="29" fillId="0" borderId="39" xfId="0" applyNumberFormat="1" applyFont="1" applyFill="1" applyBorder="1" applyAlignment="1">
      <alignment horizontal="center" vertical="center"/>
    </xf>
    <xf numFmtId="0" fontId="29" fillId="0" borderId="22" xfId="0" applyNumberFormat="1" applyFont="1" applyFill="1" applyBorder="1" applyAlignment="1">
      <alignment horizontal="center" vertical="center"/>
    </xf>
    <xf numFmtId="176" fontId="29" fillId="0" borderId="6" xfId="0" applyNumberFormat="1" applyFont="1" applyFill="1" applyBorder="1" applyAlignment="1">
      <alignment horizontal="left" vertical="center"/>
    </xf>
    <xf numFmtId="176" fontId="29" fillId="0" borderId="33" xfId="0" applyNumberFormat="1" applyFont="1" applyFill="1" applyBorder="1" applyAlignment="1">
      <alignment horizontal="right" vertical="center"/>
    </xf>
    <xf numFmtId="176" fontId="29" fillId="0" borderId="18" xfId="0" applyNumberFormat="1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30" xfId="0" applyFont="1" applyFill="1" applyBorder="1" applyAlignment="1">
      <alignment horizontal="left"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178" fontId="14" fillId="0" borderId="3" xfId="0" applyNumberFormat="1" applyFont="1" applyBorder="1" applyAlignment="1">
      <alignment horizontal="center" vertical="center"/>
    </xf>
    <xf numFmtId="177" fontId="32" fillId="0" borderId="2" xfId="0" applyNumberFormat="1" applyFont="1" applyBorder="1" applyAlignment="1">
      <alignment horizontal="center"/>
    </xf>
    <xf numFmtId="177" fontId="32" fillId="0" borderId="2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177" fontId="32" fillId="0" borderId="2" xfId="0" applyNumberFormat="1" applyFont="1" applyBorder="1"/>
    <xf numFmtId="176" fontId="21" fillId="0" borderId="2" xfId="0" applyNumberFormat="1" applyFont="1" applyBorder="1" applyAlignment="1">
      <alignment horizontal="center" vertical="center"/>
    </xf>
    <xf numFmtId="176" fontId="21" fillId="0" borderId="3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79" fontId="14" fillId="0" borderId="2" xfId="0" applyNumberFormat="1" applyFont="1" applyBorder="1" applyAlignment="1">
      <alignment horizontal="center" vertical="center"/>
    </xf>
    <xf numFmtId="0" fontId="32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shrinkToFit="1"/>
    </xf>
    <xf numFmtId="0" fontId="11" fillId="0" borderId="3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/>
    </xf>
    <xf numFmtId="177" fontId="11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76" fontId="14" fillId="0" borderId="30" xfId="0" applyNumberFormat="1" applyFont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 wrapText="1"/>
    </xf>
    <xf numFmtId="177" fontId="33" fillId="0" borderId="2" xfId="0" applyNumberFormat="1" applyFont="1" applyBorder="1" applyAlignment="1">
      <alignment vertical="center"/>
    </xf>
    <xf numFmtId="1" fontId="29" fillId="0" borderId="33" xfId="0" applyNumberFormat="1" applyFont="1" applyFill="1" applyBorder="1" applyAlignment="1">
      <alignment horizontal="right" vertical="center"/>
    </xf>
    <xf numFmtId="1" fontId="29" fillId="0" borderId="31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left" vertical="center"/>
    </xf>
    <xf numFmtId="0" fontId="23" fillId="0" borderId="0" xfId="0" applyFont="1" applyFill="1"/>
    <xf numFmtId="1" fontId="29" fillId="0" borderId="18" xfId="0" applyNumberFormat="1" applyFont="1" applyFill="1" applyBorder="1" applyAlignment="1">
      <alignment horizontal="center" vertical="center"/>
    </xf>
    <xf numFmtId="2" fontId="21" fillId="0" borderId="3" xfId="0" applyNumberFormat="1" applyFont="1" applyBorder="1" applyAlignment="1">
      <alignment horizontal="center"/>
    </xf>
    <xf numFmtId="176" fontId="14" fillId="0" borderId="4" xfId="0" applyNumberFormat="1" applyFont="1" applyBorder="1" applyAlignment="1">
      <alignment horizontal="center" vertical="center"/>
    </xf>
    <xf numFmtId="176" fontId="14" fillId="0" borderId="51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/>
    </xf>
    <xf numFmtId="177" fontId="33" fillId="0" borderId="2" xfId="0" applyNumberFormat="1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 shrinkToFi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0" fillId="0" borderId="0" xfId="0" applyFont="1" applyAlignment="1"/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  <color rgb="FF800080"/>
      <color rgb="FFFF00FF"/>
      <color rgb="FF0000FF"/>
      <color rgb="FF0000CC"/>
      <color rgb="FF00FF00"/>
      <color rgb="FF000099"/>
      <color rgb="FF663300"/>
      <color rgb="FF0080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94257797184693E-2"/>
          <c:y val="8.5397452587317707E-2"/>
          <c:w val="0.69929279282536649"/>
          <c:h val="0.73441809225093169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Na!$B$3:$B$20</c:f>
              <c:numCache>
                <c:formatCode>0.0</c:formatCode>
                <c:ptCount val="18"/>
                <c:pt idx="1">
                  <c:v>144.6583333333333</c:v>
                </c:pt>
                <c:pt idx="2">
                  <c:v>144.79583333333329</c:v>
                </c:pt>
                <c:pt idx="3">
                  <c:v>144.70312499999997</c:v>
                </c:pt>
                <c:pt idx="4">
                  <c:v>144.68125000000003</c:v>
                </c:pt>
                <c:pt idx="5">
                  <c:v>144.63749999999999</c:v>
                </c:pt>
                <c:pt idx="6">
                  <c:v>144.51875000000001</c:v>
                </c:pt>
                <c:pt idx="7">
                  <c:v>144.64687499999999</c:v>
                </c:pt>
                <c:pt idx="8">
                  <c:v>144.63749999999999</c:v>
                </c:pt>
                <c:pt idx="9">
                  <c:v>144.73437499999997</c:v>
                </c:pt>
                <c:pt idx="10">
                  <c:v>144.93749999999997</c:v>
                </c:pt>
                <c:pt idx="11">
                  <c:v>145.02187500000005</c:v>
                </c:pt>
                <c:pt idx="12">
                  <c:v>144.63749999999999</c:v>
                </c:pt>
                <c:pt idx="13">
                  <c:v>144.60937499999997</c:v>
                </c:pt>
                <c:pt idx="14">
                  <c:v>144.68750000000006</c:v>
                </c:pt>
                <c:pt idx="15">
                  <c:v>144.66250000000002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Na!$C$3:$C$20</c:f>
              <c:numCache>
                <c:formatCode>0.0</c:formatCode>
                <c:ptCount val="18"/>
                <c:pt idx="1">
                  <c:v>146.40094444444446</c:v>
                </c:pt>
                <c:pt idx="2">
                  <c:v>146.31380000000001</c:v>
                </c:pt>
                <c:pt idx="3">
                  <c:v>145.96094736842105</c:v>
                </c:pt>
                <c:pt idx="4">
                  <c:v>145.5975</c:v>
                </c:pt>
                <c:pt idx="5">
                  <c:v>145.79494444444447</c:v>
                </c:pt>
                <c:pt idx="6">
                  <c:v>145.74625</c:v>
                </c:pt>
                <c:pt idx="7">
                  <c:v>145.472972972973</c:v>
                </c:pt>
                <c:pt idx="8">
                  <c:v>145.47399999999999</c:v>
                </c:pt>
                <c:pt idx="9">
                  <c:v>145.3783</c:v>
                </c:pt>
                <c:pt idx="10">
                  <c:v>145.71294117647062</c:v>
                </c:pt>
                <c:pt idx="11">
                  <c:v>145.23793103448278</c:v>
                </c:pt>
                <c:pt idx="12">
                  <c:v>145.55652173913037</c:v>
                </c:pt>
                <c:pt idx="13">
                  <c:v>145.61333333333334</c:v>
                </c:pt>
                <c:pt idx="14">
                  <c:v>145.28076923076924</c:v>
                </c:pt>
                <c:pt idx="15">
                  <c:v>145.90740740740742</c:v>
                </c:pt>
                <c:pt idx="16">
                  <c:v>145.62903225806448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Na!$D$3:$D$20</c:f>
              <c:numCache>
                <c:formatCode>0.0</c:formatCode>
                <c:ptCount val="18"/>
                <c:pt idx="0">
                  <c:v>144.16875000000002</c:v>
                </c:pt>
                <c:pt idx="1">
                  <c:v>145.25624999999999</c:v>
                </c:pt>
                <c:pt idx="2">
                  <c:v>144.28749999999999</c:v>
                </c:pt>
                <c:pt idx="3">
                  <c:v>144.2533333333333</c:v>
                </c:pt>
                <c:pt idx="4">
                  <c:v>144.61875000000001</c:v>
                </c:pt>
                <c:pt idx="5">
                  <c:v>144.6</c:v>
                </c:pt>
                <c:pt idx="6">
                  <c:v>144.51333333333301</c:v>
                </c:pt>
                <c:pt idx="7">
                  <c:v>144.69999999999999</c:v>
                </c:pt>
                <c:pt idx="8">
                  <c:v>144.69999999999999</c:v>
                </c:pt>
                <c:pt idx="9">
                  <c:v>144.71052631578951</c:v>
                </c:pt>
                <c:pt idx="10">
                  <c:v>144.92142857142858</c:v>
                </c:pt>
                <c:pt idx="11">
                  <c:v>145.38666666666668</c:v>
                </c:pt>
                <c:pt idx="12">
                  <c:v>145.32777777777775</c:v>
                </c:pt>
                <c:pt idx="13">
                  <c:v>145.20624999999995</c:v>
                </c:pt>
                <c:pt idx="14">
                  <c:v>145.21250000000001</c:v>
                </c:pt>
                <c:pt idx="15">
                  <c:v>145.09333333333331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Na!$E$3:$E$20</c:f>
              <c:numCache>
                <c:formatCode>0.0</c:formatCode>
                <c:ptCount val="18"/>
                <c:pt idx="5">
                  <c:v>145.9</c:v>
                </c:pt>
                <c:pt idx="6">
                  <c:v>145.80000000000001</c:v>
                </c:pt>
                <c:pt idx="7">
                  <c:v>143.56832486879946</c:v>
                </c:pt>
                <c:pt idx="8">
                  <c:v>145.80000000000001</c:v>
                </c:pt>
                <c:pt idx="9">
                  <c:v>145.71269841269842</c:v>
                </c:pt>
                <c:pt idx="10">
                  <c:v>145.9140625</c:v>
                </c:pt>
                <c:pt idx="11">
                  <c:v>145.4506849315068</c:v>
                </c:pt>
                <c:pt idx="12">
                  <c:v>145.46721311475412</c:v>
                </c:pt>
                <c:pt idx="13">
                  <c:v>145.94838709677421</c:v>
                </c:pt>
                <c:pt idx="14">
                  <c:v>146</c:v>
                </c:pt>
                <c:pt idx="15">
                  <c:v>145.89310344827589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Na!$F$3:$F$20</c:f>
              <c:numCache>
                <c:formatCode>0.0</c:formatCode>
                <c:ptCount val="18"/>
                <c:pt idx="1">
                  <c:v>145.61538461538461</c:v>
                </c:pt>
                <c:pt idx="2">
                  <c:v>145.55555555555554</c:v>
                </c:pt>
                <c:pt idx="3">
                  <c:v>145.78947368421052</c:v>
                </c:pt>
                <c:pt idx="4">
                  <c:v>145.10526315789474</c:v>
                </c:pt>
                <c:pt idx="5">
                  <c:v>145.57894736842104</c:v>
                </c:pt>
                <c:pt idx="6">
                  <c:v>145.63157894736841</c:v>
                </c:pt>
                <c:pt idx="7">
                  <c:v>145.94736842105263</c:v>
                </c:pt>
                <c:pt idx="8">
                  <c:v>145.69999999999999</c:v>
                </c:pt>
                <c:pt idx="9">
                  <c:v>145.88888888888889</c:v>
                </c:pt>
                <c:pt idx="10">
                  <c:v>145.75</c:v>
                </c:pt>
                <c:pt idx="11">
                  <c:v>145.44999999999999</c:v>
                </c:pt>
                <c:pt idx="12">
                  <c:v>145.88888888888889</c:v>
                </c:pt>
                <c:pt idx="13">
                  <c:v>145.31818181818181</c:v>
                </c:pt>
                <c:pt idx="14">
                  <c:v>145.57894736842104</c:v>
                </c:pt>
                <c:pt idx="15">
                  <c:v>145.5625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Na!$G$3:$G$20</c:f>
              <c:numCache>
                <c:formatCode>0.0</c:formatCode>
                <c:ptCount val="18"/>
                <c:pt idx="0">
                  <c:v>144.87727272727273</c:v>
                </c:pt>
                <c:pt idx="1">
                  <c:v>144.72857142857146</c:v>
                </c:pt>
                <c:pt idx="2">
                  <c:v>144.95833333333334</c:v>
                </c:pt>
                <c:pt idx="3">
                  <c:v>144.94999999999999</c:v>
                </c:pt>
                <c:pt idx="4">
                  <c:v>145.048</c:v>
                </c:pt>
                <c:pt idx="5">
                  <c:v>144.76111111111109</c:v>
                </c:pt>
                <c:pt idx="6">
                  <c:v>144.83333333333331</c:v>
                </c:pt>
                <c:pt idx="7">
                  <c:v>144.49444444444444</c:v>
                </c:pt>
                <c:pt idx="8">
                  <c:v>144.76363636363638</c:v>
                </c:pt>
                <c:pt idx="9">
                  <c:v>144.71904761904761</c:v>
                </c:pt>
                <c:pt idx="10">
                  <c:v>144.46250000000001</c:v>
                </c:pt>
                <c:pt idx="11">
                  <c:v>144.69310344827585</c:v>
                </c:pt>
                <c:pt idx="12">
                  <c:v>144.96296296296299</c:v>
                </c:pt>
                <c:pt idx="13">
                  <c:v>143.9</c:v>
                </c:pt>
                <c:pt idx="14">
                  <c:v>144.12692307692305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Na!$H$3:$H$20</c:f>
              <c:numCache>
                <c:formatCode>0.0</c:formatCode>
                <c:ptCount val="18"/>
                <c:pt idx="1">
                  <c:v>145.69999999999999</c:v>
                </c:pt>
                <c:pt idx="2">
                  <c:v>145.1</c:v>
                </c:pt>
                <c:pt idx="3">
                  <c:v>145.19999999999999</c:v>
                </c:pt>
                <c:pt idx="4">
                  <c:v>145.9</c:v>
                </c:pt>
                <c:pt idx="5">
                  <c:v>145.80000000000001</c:v>
                </c:pt>
                <c:pt idx="6">
                  <c:v>145.64500000000001</c:v>
                </c:pt>
                <c:pt idx="7">
                  <c:v>145.98400000000001</c:v>
                </c:pt>
                <c:pt idx="8">
                  <c:v>145.40299999999999</c:v>
                </c:pt>
                <c:pt idx="9">
                  <c:v>145.51400000000001</c:v>
                </c:pt>
                <c:pt idx="10">
                  <c:v>145.72999999999999</c:v>
                </c:pt>
                <c:pt idx="11">
                  <c:v>145.6</c:v>
                </c:pt>
                <c:pt idx="12">
                  <c:v>145.435</c:v>
                </c:pt>
                <c:pt idx="13">
                  <c:v>145.5</c:v>
                </c:pt>
                <c:pt idx="14">
                  <c:v>146.25</c:v>
                </c:pt>
                <c:pt idx="15">
                  <c:v>146.24600000000001</c:v>
                </c:pt>
                <c:pt idx="16">
                  <c:v>145.78100000000001</c:v>
                </c:pt>
                <c:pt idx="17">
                  <c:v>146.01499999999999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Na!$I$3:$I$20</c:f>
              <c:numCache>
                <c:formatCode>0.0</c:formatCode>
                <c:ptCount val="18"/>
                <c:pt idx="2">
                  <c:v>146</c:v>
                </c:pt>
                <c:pt idx="3">
                  <c:v>146</c:v>
                </c:pt>
                <c:pt idx="4">
                  <c:v>145.80000000000001</c:v>
                </c:pt>
                <c:pt idx="5">
                  <c:v>145.69999999999999</c:v>
                </c:pt>
                <c:pt idx="6">
                  <c:v>145.4</c:v>
                </c:pt>
                <c:pt idx="7">
                  <c:v>145.9</c:v>
                </c:pt>
                <c:pt idx="8">
                  <c:v>145.69999999999999</c:v>
                </c:pt>
                <c:pt idx="9">
                  <c:v>145.69999999999999</c:v>
                </c:pt>
                <c:pt idx="10">
                  <c:v>145.69999999999999</c:v>
                </c:pt>
                <c:pt idx="11">
                  <c:v>145.6</c:v>
                </c:pt>
                <c:pt idx="12">
                  <c:v>145</c:v>
                </c:pt>
                <c:pt idx="13">
                  <c:v>145.4</c:v>
                </c:pt>
                <c:pt idx="14">
                  <c:v>145.6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Na!$J$3:$J$20</c:f>
              <c:numCache>
                <c:formatCode>0.0</c:formatCode>
                <c:ptCount val="18"/>
                <c:pt idx="0">
                  <c:v>145.41</c:v>
                </c:pt>
                <c:pt idx="1">
                  <c:v>145.02000000000001</c:v>
                </c:pt>
                <c:pt idx="2">
                  <c:v>145</c:v>
                </c:pt>
                <c:pt idx="3">
                  <c:v>145.57</c:v>
                </c:pt>
                <c:pt idx="4">
                  <c:v>145.41</c:v>
                </c:pt>
                <c:pt idx="5">
                  <c:v>145.76</c:v>
                </c:pt>
                <c:pt idx="6">
                  <c:v>145.63</c:v>
                </c:pt>
                <c:pt idx="7">
                  <c:v>145.02000000000001</c:v>
                </c:pt>
                <c:pt idx="8">
                  <c:v>145.18</c:v>
                </c:pt>
                <c:pt idx="9">
                  <c:v>145.16</c:v>
                </c:pt>
                <c:pt idx="10">
                  <c:v>144.86000000000001</c:v>
                </c:pt>
                <c:pt idx="11">
                  <c:v>144.88999999999999</c:v>
                </c:pt>
                <c:pt idx="12">
                  <c:v>144.85</c:v>
                </c:pt>
                <c:pt idx="13">
                  <c:v>145.43</c:v>
                </c:pt>
                <c:pt idx="14">
                  <c:v>145.13999999999999</c:v>
                </c:pt>
                <c:pt idx="15">
                  <c:v>145.13999999999999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Na!$K$3:$K$20</c:f>
              <c:numCache>
                <c:formatCode>0.0</c:formatCode>
                <c:ptCount val="18"/>
                <c:pt idx="2">
                  <c:v>144.1</c:v>
                </c:pt>
                <c:pt idx="3">
                  <c:v>144.30000000000001</c:v>
                </c:pt>
                <c:pt idx="4">
                  <c:v>144.30000000000001</c:v>
                </c:pt>
                <c:pt idx="5">
                  <c:v>144.19999999999999</c:v>
                </c:pt>
                <c:pt idx="6">
                  <c:v>144.1</c:v>
                </c:pt>
                <c:pt idx="7">
                  <c:v>144.19999999999999</c:v>
                </c:pt>
                <c:pt idx="8">
                  <c:v>143.9</c:v>
                </c:pt>
                <c:pt idx="9">
                  <c:v>144.19999999999999</c:v>
                </c:pt>
                <c:pt idx="10">
                  <c:v>143.80000000000001</c:v>
                </c:pt>
                <c:pt idx="11">
                  <c:v>144.1</c:v>
                </c:pt>
                <c:pt idx="12">
                  <c:v>143.6</c:v>
                </c:pt>
                <c:pt idx="13">
                  <c:v>143.80000000000001</c:v>
                </c:pt>
                <c:pt idx="14">
                  <c:v>143.9</c:v>
                </c:pt>
                <c:pt idx="15">
                  <c:v>144.19999999999999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Na!$L$3:$L$20</c:f>
              <c:numCache>
                <c:formatCode>0</c:formatCode>
                <c:ptCount val="18"/>
                <c:pt idx="0">
                  <c:v>145</c:v>
                </c:pt>
                <c:pt idx="1">
                  <c:v>145</c:v>
                </c:pt>
                <c:pt idx="2">
                  <c:v>145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145</c:v>
                </c:pt>
                <c:pt idx="13">
                  <c:v>145</c:v>
                </c:pt>
                <c:pt idx="14">
                  <c:v>145</c:v>
                </c:pt>
                <c:pt idx="15">
                  <c:v>145</c:v>
                </c:pt>
                <c:pt idx="16">
                  <c:v>145</c:v>
                </c:pt>
                <c:pt idx="17">
                  <c:v>145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Na!$M$2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Na!$M$3:$M$20</c:f>
              <c:numCache>
                <c:formatCode>0.0</c:formatCode>
                <c:ptCount val="18"/>
                <c:pt idx="0">
                  <c:v>144.81867424242424</c:v>
                </c:pt>
                <c:pt idx="1">
                  <c:v>145.33992626024769</c:v>
                </c:pt>
                <c:pt idx="2">
                  <c:v>145.12344691358024</c:v>
                </c:pt>
                <c:pt idx="3">
                  <c:v>145.19187548732941</c:v>
                </c:pt>
                <c:pt idx="4">
                  <c:v>145.16230701754387</c:v>
                </c:pt>
                <c:pt idx="5">
                  <c:v>145.27325029239768</c:v>
                </c:pt>
                <c:pt idx="6">
                  <c:v>145.18182456140349</c:v>
                </c:pt>
                <c:pt idx="7">
                  <c:v>144.99339857072695</c:v>
                </c:pt>
                <c:pt idx="8">
                  <c:v>145.12581363636366</c:v>
                </c:pt>
                <c:pt idx="9">
                  <c:v>145.17178362364245</c:v>
                </c:pt>
                <c:pt idx="10">
                  <c:v>145.17884322478992</c:v>
                </c:pt>
                <c:pt idx="11">
                  <c:v>145.14302610809324</c:v>
                </c:pt>
                <c:pt idx="12">
                  <c:v>145.07258644835139</c:v>
                </c:pt>
                <c:pt idx="13">
                  <c:v>145.07255272482894</c:v>
                </c:pt>
                <c:pt idx="14">
                  <c:v>145.17766396761135</c:v>
                </c:pt>
                <c:pt idx="15">
                  <c:v>145.33810552362706</c:v>
                </c:pt>
                <c:pt idx="16">
                  <c:v>145.70501612903223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Na!$N$2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Na!$N$3:$N$20</c:f>
              <c:numCache>
                <c:formatCode>0.0</c:formatCode>
                <c:ptCount val="18"/>
                <c:pt idx="0">
                  <c:v>1.2412499999999795</c:v>
                </c:pt>
                <c:pt idx="1">
                  <c:v>1.7426111111111595</c:v>
                </c:pt>
                <c:pt idx="2">
                  <c:v>2.2138000000000204</c:v>
                </c:pt>
                <c:pt idx="3">
                  <c:v>1.7466666666666981</c:v>
                </c:pt>
                <c:pt idx="4">
                  <c:v>1.5999999999999943</c:v>
                </c:pt>
                <c:pt idx="5">
                  <c:v>1.7000000000000171</c:v>
                </c:pt>
                <c:pt idx="6">
                  <c:v>1.7000000000000171</c:v>
                </c:pt>
                <c:pt idx="7">
                  <c:v>2.415675131200544</c:v>
                </c:pt>
                <c:pt idx="8">
                  <c:v>1.9000000000000057</c:v>
                </c:pt>
                <c:pt idx="9">
                  <c:v>1.6888888888888971</c:v>
                </c:pt>
                <c:pt idx="10">
                  <c:v>2.1140624999999886</c:v>
                </c:pt>
                <c:pt idx="11">
                  <c:v>1.5</c:v>
                </c:pt>
                <c:pt idx="12">
                  <c:v>2.2888888888888914</c:v>
                </c:pt>
                <c:pt idx="13">
                  <c:v>2.1483870967742007</c:v>
                </c:pt>
                <c:pt idx="14">
                  <c:v>2.3499999999999943</c:v>
                </c:pt>
                <c:pt idx="15">
                  <c:v>2.0460000000000207</c:v>
                </c:pt>
                <c:pt idx="16">
                  <c:v>0.15196774193552187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Na!$O$2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Na!$O$3:$O$20</c:f>
              <c:numCache>
                <c:formatCode>General</c:formatCode>
                <c:ptCount val="18"/>
                <c:pt idx="0">
                  <c:v>143</c:v>
                </c:pt>
                <c:pt idx="1">
                  <c:v>143</c:v>
                </c:pt>
                <c:pt idx="2">
                  <c:v>143</c:v>
                </c:pt>
                <c:pt idx="3">
                  <c:v>143</c:v>
                </c:pt>
                <c:pt idx="4">
                  <c:v>143</c:v>
                </c:pt>
                <c:pt idx="5">
                  <c:v>143</c:v>
                </c:pt>
                <c:pt idx="6">
                  <c:v>143</c:v>
                </c:pt>
                <c:pt idx="7">
                  <c:v>143</c:v>
                </c:pt>
                <c:pt idx="8">
                  <c:v>143</c:v>
                </c:pt>
                <c:pt idx="9">
                  <c:v>143</c:v>
                </c:pt>
                <c:pt idx="10">
                  <c:v>143</c:v>
                </c:pt>
                <c:pt idx="11">
                  <c:v>143</c:v>
                </c:pt>
                <c:pt idx="12">
                  <c:v>143</c:v>
                </c:pt>
                <c:pt idx="13">
                  <c:v>143</c:v>
                </c:pt>
                <c:pt idx="14">
                  <c:v>143</c:v>
                </c:pt>
                <c:pt idx="15">
                  <c:v>143</c:v>
                </c:pt>
                <c:pt idx="16">
                  <c:v>143</c:v>
                </c:pt>
                <c:pt idx="17">
                  <c:v>143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Na!$P$2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Na!$P$3:$P$20</c:f>
              <c:numCache>
                <c:formatCode>General</c:formatCode>
                <c:ptCount val="18"/>
                <c:pt idx="0">
                  <c:v>147</c:v>
                </c:pt>
                <c:pt idx="1">
                  <c:v>147</c:v>
                </c:pt>
                <c:pt idx="2">
                  <c:v>147</c:v>
                </c:pt>
                <c:pt idx="3">
                  <c:v>147</c:v>
                </c:pt>
                <c:pt idx="4">
                  <c:v>147</c:v>
                </c:pt>
                <c:pt idx="5">
                  <c:v>147</c:v>
                </c:pt>
                <c:pt idx="6">
                  <c:v>147</c:v>
                </c:pt>
                <c:pt idx="7">
                  <c:v>147</c:v>
                </c:pt>
                <c:pt idx="8">
                  <c:v>147</c:v>
                </c:pt>
                <c:pt idx="9">
                  <c:v>147</c:v>
                </c:pt>
                <c:pt idx="10">
                  <c:v>147</c:v>
                </c:pt>
                <c:pt idx="11">
                  <c:v>147</c:v>
                </c:pt>
                <c:pt idx="12">
                  <c:v>147</c:v>
                </c:pt>
                <c:pt idx="13">
                  <c:v>147</c:v>
                </c:pt>
                <c:pt idx="14">
                  <c:v>147</c:v>
                </c:pt>
                <c:pt idx="15">
                  <c:v>147</c:v>
                </c:pt>
                <c:pt idx="16">
                  <c:v>147</c:v>
                </c:pt>
                <c:pt idx="17">
                  <c:v>147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504000"/>
        <c:axId val="219526656"/>
      </c:lineChart>
      <c:catAx>
        <c:axId val="21950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9526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9526656"/>
        <c:scaling>
          <c:orientation val="minMax"/>
          <c:max val="149"/>
          <c:min val="14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19504000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87627935396967"/>
          <c:y val="0.11542663862079475"/>
          <c:w val="0.15850518685164938"/>
          <c:h val="0.864641435461557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05387293758342E-2"/>
          <c:y val="8.0247155451736871E-2"/>
          <c:w val="0.64572535879785464"/>
          <c:h val="0.77778012207069702"/>
        </c:manualLayout>
      </c:layout>
      <c:lineChart>
        <c:grouping val="standard"/>
        <c:varyColors val="0"/>
        <c:ser>
          <c:idx val="10"/>
          <c:order val="0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HDL!$C$3:$C$20</c:f>
              <c:numCache>
                <c:formatCode>0.0</c:formatCode>
                <c:ptCount val="18"/>
                <c:pt idx="1">
                  <c:v>54.9315</c:v>
                </c:pt>
                <c:pt idx="2">
                  <c:v>54.656700000000001</c:v>
                </c:pt>
                <c:pt idx="3">
                  <c:v>54.193894736842104</c:v>
                </c:pt>
                <c:pt idx="4">
                  <c:v>54.988300000000002</c:v>
                </c:pt>
                <c:pt idx="5">
                  <c:v>54.514333333333333</c:v>
                </c:pt>
                <c:pt idx="6">
                  <c:v>54.852149999999995</c:v>
                </c:pt>
                <c:pt idx="7">
                  <c:v>54.002941176470593</c:v>
                </c:pt>
                <c:pt idx="8">
                  <c:v>53.676000000000002</c:v>
                </c:pt>
                <c:pt idx="9">
                  <c:v>55.20372222222224</c:v>
                </c:pt>
                <c:pt idx="10">
                  <c:v>55.873749999999994</c:v>
                </c:pt>
                <c:pt idx="11">
                  <c:v>55.976190476190467</c:v>
                </c:pt>
                <c:pt idx="12">
                  <c:v>57.053086419753065</c:v>
                </c:pt>
                <c:pt idx="13">
                  <c:v>56.113432835820888</c:v>
                </c:pt>
                <c:pt idx="14">
                  <c:v>52.912000000000006</c:v>
                </c:pt>
                <c:pt idx="15">
                  <c:v>54.247999999999983</c:v>
                </c:pt>
                <c:pt idx="16">
                  <c:v>52.920833333333327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HDL!$E$2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HDL!$E$3:$E$18</c:f>
              <c:numCache>
                <c:formatCode>0.0</c:formatCode>
                <c:ptCount val="16"/>
                <c:pt idx="5">
                  <c:v>56.4</c:v>
                </c:pt>
                <c:pt idx="6">
                  <c:v>55.7</c:v>
                </c:pt>
                <c:pt idx="7">
                  <c:v>54.132579075480464</c:v>
                </c:pt>
                <c:pt idx="8">
                  <c:v>55.534942663202564</c:v>
                </c:pt>
                <c:pt idx="9">
                  <c:v>54.749180327868849</c:v>
                </c:pt>
                <c:pt idx="10">
                  <c:v>57.425423728813549</c:v>
                </c:pt>
                <c:pt idx="11">
                  <c:v>56.738461538461543</c:v>
                </c:pt>
                <c:pt idx="12">
                  <c:v>56.839344262295064</c:v>
                </c:pt>
                <c:pt idx="13">
                  <c:v>57.529032258064511</c:v>
                </c:pt>
                <c:pt idx="14">
                  <c:v>56.86774193548387</c:v>
                </c:pt>
                <c:pt idx="15">
                  <c:v>57.737931034482756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HDL!$G$3:$G$20</c:f>
              <c:numCache>
                <c:formatCode>0.0</c:formatCode>
                <c:ptCount val="18"/>
                <c:pt idx="0">
                  <c:v>54.788666666666671</c:v>
                </c:pt>
                <c:pt idx="1">
                  <c:v>55.011904761904752</c:v>
                </c:pt>
                <c:pt idx="2">
                  <c:v>56.406944444444441</c:v>
                </c:pt>
                <c:pt idx="3">
                  <c:v>55.826190476190469</c:v>
                </c:pt>
                <c:pt idx="4">
                  <c:v>55.636231884057963</c:v>
                </c:pt>
                <c:pt idx="5">
                  <c:v>55.088636363636368</c:v>
                </c:pt>
                <c:pt idx="6">
                  <c:v>55.099382716049384</c:v>
                </c:pt>
                <c:pt idx="7">
                  <c:v>54.977777777777767</c:v>
                </c:pt>
                <c:pt idx="8">
                  <c:v>54.781944444444456</c:v>
                </c:pt>
                <c:pt idx="9">
                  <c:v>54.705769230769235</c:v>
                </c:pt>
                <c:pt idx="10">
                  <c:v>54.852000000000004</c:v>
                </c:pt>
                <c:pt idx="11">
                  <c:v>55.1953125</c:v>
                </c:pt>
                <c:pt idx="12">
                  <c:v>55.124999999999993</c:v>
                </c:pt>
                <c:pt idx="13">
                  <c:v>55.090476190476195</c:v>
                </c:pt>
                <c:pt idx="14">
                  <c:v>55.479065040650411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HDL!$H$3:$H$20</c:f>
              <c:numCache>
                <c:formatCode>0.0</c:formatCode>
                <c:ptCount val="18"/>
                <c:pt idx="1">
                  <c:v>54</c:v>
                </c:pt>
                <c:pt idx="2">
                  <c:v>54.6</c:v>
                </c:pt>
                <c:pt idx="3">
                  <c:v>54.5</c:v>
                </c:pt>
                <c:pt idx="4">
                  <c:v>55.5</c:v>
                </c:pt>
                <c:pt idx="5">
                  <c:v>55.6</c:v>
                </c:pt>
                <c:pt idx="6">
                  <c:v>55.765000000000001</c:v>
                </c:pt>
                <c:pt idx="7">
                  <c:v>55.29</c:v>
                </c:pt>
                <c:pt idx="8">
                  <c:v>55.99</c:v>
                </c:pt>
                <c:pt idx="9">
                  <c:v>55.866</c:v>
                </c:pt>
                <c:pt idx="10">
                  <c:v>54.424999999999997</c:v>
                </c:pt>
                <c:pt idx="11">
                  <c:v>54.6</c:v>
                </c:pt>
                <c:pt idx="12">
                  <c:v>55.679000000000002</c:v>
                </c:pt>
                <c:pt idx="13">
                  <c:v>55.4</c:v>
                </c:pt>
                <c:pt idx="14">
                  <c:v>54.948</c:v>
                </c:pt>
                <c:pt idx="15">
                  <c:v>54.283000000000001</c:v>
                </c:pt>
                <c:pt idx="16">
                  <c:v>54.174999999999997</c:v>
                </c:pt>
                <c:pt idx="17" formatCode="General">
                  <c:v>54.115000000000002</c:v>
                </c:pt>
              </c:numCache>
            </c:numRef>
          </c:val>
          <c:smooth val="0"/>
        </c:ser>
        <c:ser>
          <c:idx val="9"/>
          <c:order val="4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HDL!$J$3:$J$20</c:f>
              <c:numCache>
                <c:formatCode>0.0</c:formatCode>
                <c:ptCount val="18"/>
                <c:pt idx="0">
                  <c:v>53.64</c:v>
                </c:pt>
                <c:pt idx="1">
                  <c:v>54.13</c:v>
                </c:pt>
                <c:pt idx="2">
                  <c:v>54.21</c:v>
                </c:pt>
                <c:pt idx="3">
                  <c:v>53.95</c:v>
                </c:pt>
                <c:pt idx="4">
                  <c:v>53.96</c:v>
                </c:pt>
                <c:pt idx="5">
                  <c:v>54.13</c:v>
                </c:pt>
                <c:pt idx="6">
                  <c:v>54.28</c:v>
                </c:pt>
                <c:pt idx="7">
                  <c:v>54.3</c:v>
                </c:pt>
                <c:pt idx="8">
                  <c:v>54.76</c:v>
                </c:pt>
                <c:pt idx="9">
                  <c:v>54.59</c:v>
                </c:pt>
                <c:pt idx="10">
                  <c:v>53.96</c:v>
                </c:pt>
                <c:pt idx="11">
                  <c:v>54.12</c:v>
                </c:pt>
                <c:pt idx="12">
                  <c:v>54.37</c:v>
                </c:pt>
                <c:pt idx="13">
                  <c:v>54.4</c:v>
                </c:pt>
                <c:pt idx="14">
                  <c:v>54.08</c:v>
                </c:pt>
                <c:pt idx="15">
                  <c:v>53.95</c:v>
                </c:pt>
              </c:numCache>
            </c:numRef>
          </c:val>
          <c:smooth val="0"/>
        </c:ser>
        <c:ser>
          <c:idx val="11"/>
          <c:order val="5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HDL!$K$3:$K$20</c:f>
              <c:numCache>
                <c:formatCode>0.0</c:formatCode>
                <c:ptCount val="18"/>
                <c:pt idx="2">
                  <c:v>54.8</c:v>
                </c:pt>
                <c:pt idx="3">
                  <c:v>54.9</c:v>
                </c:pt>
                <c:pt idx="4">
                  <c:v>55.1</c:v>
                </c:pt>
                <c:pt idx="5">
                  <c:v>54.5</c:v>
                </c:pt>
                <c:pt idx="6">
                  <c:v>54.320000000000007</c:v>
                </c:pt>
                <c:pt idx="7">
                  <c:v>53.4</c:v>
                </c:pt>
                <c:pt idx="8">
                  <c:v>53.5</c:v>
                </c:pt>
                <c:pt idx="9">
                  <c:v>53.3</c:v>
                </c:pt>
                <c:pt idx="10">
                  <c:v>53.3</c:v>
                </c:pt>
                <c:pt idx="11">
                  <c:v>53.1</c:v>
                </c:pt>
                <c:pt idx="12">
                  <c:v>53.6</c:v>
                </c:pt>
                <c:pt idx="13">
                  <c:v>53.4</c:v>
                </c:pt>
                <c:pt idx="14">
                  <c:v>55.8</c:v>
                </c:pt>
                <c:pt idx="15">
                  <c:v>53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HDL!$O$2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HDL!$O$3:$O$20</c:f>
              <c:numCache>
                <c:formatCode>0</c:formatCode>
                <c:ptCount val="18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HDL!$P$2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HDL!$P$3:$P$20</c:f>
              <c:numCache>
                <c:formatCode>0.0</c:formatCode>
                <c:ptCount val="18"/>
                <c:pt idx="0">
                  <c:v>54.214333333333336</c:v>
                </c:pt>
                <c:pt idx="1">
                  <c:v>54.518351190476189</c:v>
                </c:pt>
                <c:pt idx="2">
                  <c:v>54.934728888888891</c:v>
                </c:pt>
                <c:pt idx="3">
                  <c:v>54.674017042606508</c:v>
                </c:pt>
                <c:pt idx="4">
                  <c:v>55.036906376811601</c:v>
                </c:pt>
                <c:pt idx="5">
                  <c:v>55.038828282828284</c:v>
                </c:pt>
                <c:pt idx="6">
                  <c:v>55.002755452674904</c:v>
                </c:pt>
                <c:pt idx="7">
                  <c:v>54.350549671621458</c:v>
                </c:pt>
                <c:pt idx="8">
                  <c:v>54.707147851274506</c:v>
                </c:pt>
                <c:pt idx="9">
                  <c:v>54.735778630143393</c:v>
                </c:pt>
                <c:pt idx="10">
                  <c:v>54.972695621468922</c:v>
                </c:pt>
                <c:pt idx="11">
                  <c:v>54.954994085775333</c:v>
                </c:pt>
                <c:pt idx="12">
                  <c:v>55.444405113674691</c:v>
                </c:pt>
                <c:pt idx="13">
                  <c:v>55.322156880726929</c:v>
                </c:pt>
                <c:pt idx="14">
                  <c:v>55.014467829355716</c:v>
                </c:pt>
                <c:pt idx="15">
                  <c:v>54.64378620689655</c:v>
                </c:pt>
                <c:pt idx="16">
                  <c:v>53.547916666666666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HDL!$T$2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HDL!$T$3:$T$20</c:f>
              <c:numCache>
                <c:formatCode>General</c:formatCode>
                <c:ptCount val="18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  <c:pt idx="8">
                  <c:v>52</c:v>
                </c:pt>
                <c:pt idx="9">
                  <c:v>52</c:v>
                </c:pt>
                <c:pt idx="10">
                  <c:v>52</c:v>
                </c:pt>
                <c:pt idx="11">
                  <c:v>52</c:v>
                </c:pt>
                <c:pt idx="12">
                  <c:v>52</c:v>
                </c:pt>
                <c:pt idx="13">
                  <c:v>52</c:v>
                </c:pt>
                <c:pt idx="14">
                  <c:v>52</c:v>
                </c:pt>
                <c:pt idx="15">
                  <c:v>52</c:v>
                </c:pt>
                <c:pt idx="16">
                  <c:v>52</c:v>
                </c:pt>
                <c:pt idx="17">
                  <c:v>52</c:v>
                </c:pt>
              </c:numCache>
            </c:numRef>
          </c:val>
          <c:smooth val="0"/>
        </c:ser>
        <c:ser>
          <c:idx val="8"/>
          <c:order val="9"/>
          <c:tx>
            <c:strRef>
              <c:f>HDL!$U$2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HDL!$U$3:$U$20</c:f>
              <c:numCache>
                <c:formatCode>General</c:formatCode>
                <c:ptCount val="18"/>
                <c:pt idx="0">
                  <c:v>58</c:v>
                </c:pt>
                <c:pt idx="1">
                  <c:v>58</c:v>
                </c:pt>
                <c:pt idx="2">
                  <c:v>58</c:v>
                </c:pt>
                <c:pt idx="3">
                  <c:v>58</c:v>
                </c:pt>
                <c:pt idx="4">
                  <c:v>58</c:v>
                </c:pt>
                <c:pt idx="5">
                  <c:v>58</c:v>
                </c:pt>
                <c:pt idx="6">
                  <c:v>58</c:v>
                </c:pt>
                <c:pt idx="7">
                  <c:v>58</c:v>
                </c:pt>
                <c:pt idx="8">
                  <c:v>58</c:v>
                </c:pt>
                <c:pt idx="9">
                  <c:v>58</c:v>
                </c:pt>
                <c:pt idx="10">
                  <c:v>58</c:v>
                </c:pt>
                <c:pt idx="11">
                  <c:v>58</c:v>
                </c:pt>
                <c:pt idx="12">
                  <c:v>58</c:v>
                </c:pt>
                <c:pt idx="13">
                  <c:v>58</c:v>
                </c:pt>
                <c:pt idx="14">
                  <c:v>58</c:v>
                </c:pt>
                <c:pt idx="15">
                  <c:v>58</c:v>
                </c:pt>
                <c:pt idx="16">
                  <c:v>58</c:v>
                </c:pt>
                <c:pt idx="17">
                  <c:v>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80544"/>
        <c:axId val="222003200"/>
      </c:lineChart>
      <c:catAx>
        <c:axId val="221980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22003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2003200"/>
        <c:scaling>
          <c:orientation val="minMax"/>
          <c:max val="61"/>
          <c:min val="4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21980544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6449047826086"/>
          <c:y val="0.18209916141941423"/>
          <c:w val="0.22513125649869692"/>
          <c:h val="0.768520849787393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7873656789316E-2"/>
          <c:y val="8.3963228369731746E-2"/>
          <c:w val="0.71716425616441681"/>
          <c:h val="0.80576306535602349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TP!$B$3:$B$20</c:f>
              <c:numCache>
                <c:formatCode>0.00</c:formatCode>
                <c:ptCount val="18"/>
                <c:pt idx="1">
                  <c:v>6.5079166666666675</c:v>
                </c:pt>
                <c:pt idx="2">
                  <c:v>6.4537499999999985</c:v>
                </c:pt>
                <c:pt idx="3">
                  <c:v>6.4156249999999995</c:v>
                </c:pt>
                <c:pt idx="4">
                  <c:v>6.3824999999999976</c:v>
                </c:pt>
                <c:pt idx="5">
                  <c:v>6.3631249999999984</c:v>
                </c:pt>
                <c:pt idx="6">
                  <c:v>6.3749999999999973</c:v>
                </c:pt>
                <c:pt idx="7">
                  <c:v>6.3634374999999999</c:v>
                </c:pt>
                <c:pt idx="8">
                  <c:v>6.36</c:v>
                </c:pt>
                <c:pt idx="9">
                  <c:v>6.3606250000000006</c:v>
                </c:pt>
                <c:pt idx="10">
                  <c:v>6.3609374999999995</c:v>
                </c:pt>
                <c:pt idx="11">
                  <c:v>6.371249999999999</c:v>
                </c:pt>
                <c:pt idx="12">
                  <c:v>6.3615624999999989</c:v>
                </c:pt>
                <c:pt idx="13">
                  <c:v>6.3574999999999999</c:v>
                </c:pt>
                <c:pt idx="14">
                  <c:v>6.3515625</c:v>
                </c:pt>
                <c:pt idx="15">
                  <c:v>6.3581250000000002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TP!$C$3:$C$20</c:f>
              <c:numCache>
                <c:formatCode>0.00</c:formatCode>
                <c:ptCount val="18"/>
                <c:pt idx="1">
                  <c:v>6.4172222222222208</c:v>
                </c:pt>
                <c:pt idx="2">
                  <c:v>6.4445999999999994</c:v>
                </c:pt>
                <c:pt idx="3">
                  <c:v>6.4364736842105268</c:v>
                </c:pt>
                <c:pt idx="4">
                  <c:v>6.4144999999999994</c:v>
                </c:pt>
                <c:pt idx="5">
                  <c:v>6.4364999999999997</c:v>
                </c:pt>
                <c:pt idx="6">
                  <c:v>6.4260999999999981</c:v>
                </c:pt>
                <c:pt idx="7">
                  <c:v>6.4285294117647078</c:v>
                </c:pt>
                <c:pt idx="8">
                  <c:v>6.4089999999999998</c:v>
                </c:pt>
                <c:pt idx="9">
                  <c:v>6.4057931034482758</c:v>
                </c:pt>
                <c:pt idx="10">
                  <c:v>6.4043037974683541</c:v>
                </c:pt>
                <c:pt idx="11">
                  <c:v>6.3917857142857155</c:v>
                </c:pt>
                <c:pt idx="12">
                  <c:v>6.3840740740740731</c:v>
                </c:pt>
                <c:pt idx="13">
                  <c:v>6.3510606060606047</c:v>
                </c:pt>
                <c:pt idx="14">
                  <c:v>6.3761538461538469</c:v>
                </c:pt>
                <c:pt idx="15">
                  <c:v>6.3718518518518517</c:v>
                </c:pt>
                <c:pt idx="16">
                  <c:v>6.3500000000000014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TP!$D$3:$D$20</c:f>
              <c:numCache>
                <c:formatCode>0.00</c:formatCode>
                <c:ptCount val="18"/>
                <c:pt idx="0">
                  <c:v>6.3525000000000009</c:v>
                </c:pt>
                <c:pt idx="1">
                  <c:v>6.3256250000000005</c:v>
                </c:pt>
                <c:pt idx="2">
                  <c:v>6.3688235294117641</c:v>
                </c:pt>
                <c:pt idx="3">
                  <c:v>6.3531250000000004</c:v>
                </c:pt>
                <c:pt idx="4">
                  <c:v>6.3277777777777802</c:v>
                </c:pt>
                <c:pt idx="5">
                  <c:v>6.3689999999999998</c:v>
                </c:pt>
                <c:pt idx="6">
                  <c:v>6.4346666666666703</c:v>
                </c:pt>
                <c:pt idx="7">
                  <c:v>6.44</c:v>
                </c:pt>
                <c:pt idx="8">
                  <c:v>6.39</c:v>
                </c:pt>
                <c:pt idx="9">
                  <c:v>6.3344999999999994</c:v>
                </c:pt>
                <c:pt idx="10" formatCode="0.00\ ">
                  <c:v>6.4093750000000007</c:v>
                </c:pt>
                <c:pt idx="11" formatCode="0.00\ ">
                  <c:v>6.3888235294117646</c:v>
                </c:pt>
                <c:pt idx="12">
                  <c:v>6.3431249999999997</c:v>
                </c:pt>
                <c:pt idx="13" formatCode="0.00\ ">
                  <c:v>6.3061111111111119</c:v>
                </c:pt>
                <c:pt idx="14" formatCode="0.00\ ">
                  <c:v>6.3064705882352934</c:v>
                </c:pt>
                <c:pt idx="15" formatCode="0.00\ ">
                  <c:v>6.3478571428571433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TP!$E$3:$E$20</c:f>
              <c:numCache>
                <c:formatCode>0.00</c:formatCode>
                <c:ptCount val="18"/>
                <c:pt idx="5">
                  <c:v>6.4</c:v>
                </c:pt>
                <c:pt idx="6">
                  <c:v>6.4</c:v>
                </c:pt>
                <c:pt idx="7">
                  <c:v>6.2805793079905952</c:v>
                </c:pt>
                <c:pt idx="8">
                  <c:v>6.2357379309126184</c:v>
                </c:pt>
                <c:pt idx="9">
                  <c:v>6.3572131147540993</c:v>
                </c:pt>
                <c:pt idx="10">
                  <c:v>6.3655737704918023</c:v>
                </c:pt>
                <c:pt idx="11">
                  <c:v>6.3712307692307721</c:v>
                </c:pt>
                <c:pt idx="12">
                  <c:v>6.3852459016393404</c:v>
                </c:pt>
                <c:pt idx="13">
                  <c:v>6.3845161290322565</c:v>
                </c:pt>
                <c:pt idx="14">
                  <c:v>6.3774193548387084</c:v>
                </c:pt>
                <c:pt idx="15">
                  <c:v>6.4034482758620683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TP!$F$3:$F$20</c:f>
              <c:numCache>
                <c:formatCode>0.00</c:formatCode>
                <c:ptCount val="18"/>
                <c:pt idx="1">
                  <c:v>6.2999999999999989</c:v>
                </c:pt>
                <c:pt idx="2">
                  <c:v>6.3611111111111116</c:v>
                </c:pt>
                <c:pt idx="3">
                  <c:v>6.3789473684210547</c:v>
                </c:pt>
                <c:pt idx="4">
                  <c:v>6.3842105263157904</c:v>
                </c:pt>
                <c:pt idx="5">
                  <c:v>6.3842105263157904</c:v>
                </c:pt>
                <c:pt idx="6">
                  <c:v>6.3631578947368439</c:v>
                </c:pt>
                <c:pt idx="7">
                  <c:v>6.3368421052631563</c:v>
                </c:pt>
                <c:pt idx="8">
                  <c:v>6.3055555555555545</c:v>
                </c:pt>
                <c:pt idx="9">
                  <c:v>6.3111111111111091</c:v>
                </c:pt>
                <c:pt idx="10">
                  <c:v>6.3249999999999993</c:v>
                </c:pt>
                <c:pt idx="11">
                  <c:v>6.3099999999999987</c:v>
                </c:pt>
                <c:pt idx="12">
                  <c:v>6.3277777777777775</c:v>
                </c:pt>
                <c:pt idx="13">
                  <c:v>6.3136363636363635</c:v>
                </c:pt>
                <c:pt idx="14">
                  <c:v>6.3368421052631563</c:v>
                </c:pt>
                <c:pt idx="15">
                  <c:v>6.3312499999999998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TP!$G$3:$G$20</c:f>
              <c:numCache>
                <c:formatCode>0.00</c:formatCode>
                <c:ptCount val="18"/>
                <c:pt idx="0">
                  <c:v>6.3289855072463768</c:v>
                </c:pt>
                <c:pt idx="1">
                  <c:v>6.3354833333333334</c:v>
                </c:pt>
                <c:pt idx="2">
                  <c:v>6.3469999999999995</c:v>
                </c:pt>
                <c:pt idx="3">
                  <c:v>6.3467083333333338</c:v>
                </c:pt>
                <c:pt idx="4">
                  <c:v>6.3354924242424238</c:v>
                </c:pt>
                <c:pt idx="5">
                  <c:v>6.3350614035087718</c:v>
                </c:pt>
                <c:pt idx="6">
                  <c:v>6.3286217948717942</c:v>
                </c:pt>
                <c:pt idx="7">
                  <c:v>6.3225476190476195</c:v>
                </c:pt>
                <c:pt idx="8">
                  <c:v>6.326159420289855</c:v>
                </c:pt>
                <c:pt idx="9">
                  <c:v>6.3181730769230757</c:v>
                </c:pt>
                <c:pt idx="10">
                  <c:v>6.3091999999999988</c:v>
                </c:pt>
                <c:pt idx="11">
                  <c:v>6.3439270833333339</c:v>
                </c:pt>
                <c:pt idx="12">
                  <c:v>6.3365178571428578</c:v>
                </c:pt>
                <c:pt idx="13">
                  <c:v>6.3364682539682535</c:v>
                </c:pt>
                <c:pt idx="14">
                  <c:v>6.3284722222222243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TP!$H$3:$H$20</c:f>
              <c:numCache>
                <c:formatCode>0.00</c:formatCode>
                <c:ptCount val="18"/>
                <c:pt idx="1">
                  <c:v>6.39</c:v>
                </c:pt>
                <c:pt idx="2">
                  <c:v>6.32</c:v>
                </c:pt>
                <c:pt idx="3">
                  <c:v>6.41</c:v>
                </c:pt>
                <c:pt idx="4">
                  <c:v>6.46</c:v>
                </c:pt>
                <c:pt idx="5">
                  <c:v>6.47</c:v>
                </c:pt>
                <c:pt idx="6">
                  <c:v>6.4290000000000003</c:v>
                </c:pt>
                <c:pt idx="7">
                  <c:v>6.3970000000000002</c:v>
                </c:pt>
                <c:pt idx="8">
                  <c:v>6.39</c:v>
                </c:pt>
                <c:pt idx="9">
                  <c:v>6.3680000000000003</c:v>
                </c:pt>
                <c:pt idx="10">
                  <c:v>6.375</c:v>
                </c:pt>
                <c:pt idx="11">
                  <c:v>6.41</c:v>
                </c:pt>
                <c:pt idx="12">
                  <c:v>6.42</c:v>
                </c:pt>
                <c:pt idx="13">
                  <c:v>6.43</c:v>
                </c:pt>
                <c:pt idx="14">
                  <c:v>6.4390000000000001</c:v>
                </c:pt>
                <c:pt idx="15">
                  <c:v>6.3869999999999996</c:v>
                </c:pt>
                <c:pt idx="16">
                  <c:v>6.3789999999999996</c:v>
                </c:pt>
                <c:pt idx="17">
                  <c:v>6.4009999999999998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TP!$I$3:$I$20</c:f>
              <c:numCache>
                <c:formatCode>0.00</c:formatCode>
                <c:ptCount val="18"/>
                <c:pt idx="2">
                  <c:v>6.4</c:v>
                </c:pt>
                <c:pt idx="3">
                  <c:v>6.39</c:v>
                </c:pt>
                <c:pt idx="4">
                  <c:v>6.41</c:v>
                </c:pt>
                <c:pt idx="5">
                  <c:v>6.41</c:v>
                </c:pt>
                <c:pt idx="6">
                  <c:v>6.41</c:v>
                </c:pt>
                <c:pt idx="7">
                  <c:v>6.42</c:v>
                </c:pt>
                <c:pt idx="8">
                  <c:v>6.45</c:v>
                </c:pt>
                <c:pt idx="9">
                  <c:v>6.44</c:v>
                </c:pt>
                <c:pt idx="10">
                  <c:v>6.44</c:v>
                </c:pt>
                <c:pt idx="11">
                  <c:v>6.46</c:v>
                </c:pt>
                <c:pt idx="12">
                  <c:v>6.43</c:v>
                </c:pt>
                <c:pt idx="13">
                  <c:v>6.43</c:v>
                </c:pt>
                <c:pt idx="14">
                  <c:v>6.42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TP!$J$3:$J$20</c:f>
              <c:numCache>
                <c:formatCode>0.00</c:formatCode>
                <c:ptCount val="18"/>
                <c:pt idx="0">
                  <c:v>6.56</c:v>
                </c:pt>
                <c:pt idx="1">
                  <c:v>6.56</c:v>
                </c:pt>
                <c:pt idx="2">
                  <c:v>6.56</c:v>
                </c:pt>
                <c:pt idx="3">
                  <c:v>6.54</c:v>
                </c:pt>
                <c:pt idx="4">
                  <c:v>6.53</c:v>
                </c:pt>
                <c:pt idx="5">
                  <c:v>6.53</c:v>
                </c:pt>
                <c:pt idx="6">
                  <c:v>6.53</c:v>
                </c:pt>
                <c:pt idx="7">
                  <c:v>6.54</c:v>
                </c:pt>
                <c:pt idx="8">
                  <c:v>6.55</c:v>
                </c:pt>
                <c:pt idx="9">
                  <c:v>6.53</c:v>
                </c:pt>
                <c:pt idx="10">
                  <c:v>6.48</c:v>
                </c:pt>
                <c:pt idx="11">
                  <c:v>6.47</c:v>
                </c:pt>
                <c:pt idx="12">
                  <c:v>6.5</c:v>
                </c:pt>
                <c:pt idx="13">
                  <c:v>6.51</c:v>
                </c:pt>
                <c:pt idx="14">
                  <c:v>6.52</c:v>
                </c:pt>
                <c:pt idx="15">
                  <c:v>6.5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TP!$K$3:$K$20</c:f>
              <c:numCache>
                <c:formatCode>0.00</c:formatCode>
                <c:ptCount val="18"/>
                <c:pt idx="2">
                  <c:v>6.5</c:v>
                </c:pt>
                <c:pt idx="3">
                  <c:v>6.5</c:v>
                </c:pt>
                <c:pt idx="4">
                  <c:v>6.6</c:v>
                </c:pt>
                <c:pt idx="5">
                  <c:v>6.5</c:v>
                </c:pt>
                <c:pt idx="6">
                  <c:v>6.43</c:v>
                </c:pt>
                <c:pt idx="7">
                  <c:v>6.5</c:v>
                </c:pt>
                <c:pt idx="8">
                  <c:v>6.5</c:v>
                </c:pt>
                <c:pt idx="9">
                  <c:v>6.4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6.4</c:v>
                </c:pt>
                <c:pt idx="14">
                  <c:v>6.5</c:v>
                </c:pt>
                <c:pt idx="15">
                  <c:v>6.4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TP!$L$3:$L$20</c:f>
              <c:numCache>
                <c:formatCode>0.0</c:formatCode>
                <c:ptCount val="18"/>
                <c:pt idx="0">
                  <c:v>6.4</c:v>
                </c:pt>
                <c:pt idx="1">
                  <c:v>6.4</c:v>
                </c:pt>
                <c:pt idx="2">
                  <c:v>6.4</c:v>
                </c:pt>
                <c:pt idx="3">
                  <c:v>6.4</c:v>
                </c:pt>
                <c:pt idx="4">
                  <c:v>6.4</c:v>
                </c:pt>
                <c:pt idx="5">
                  <c:v>6.4</c:v>
                </c:pt>
                <c:pt idx="6">
                  <c:v>6.4</c:v>
                </c:pt>
                <c:pt idx="7">
                  <c:v>6.4</c:v>
                </c:pt>
                <c:pt idx="8">
                  <c:v>6.4</c:v>
                </c:pt>
                <c:pt idx="9">
                  <c:v>6.4</c:v>
                </c:pt>
                <c:pt idx="10">
                  <c:v>6.4</c:v>
                </c:pt>
                <c:pt idx="11">
                  <c:v>6.4</c:v>
                </c:pt>
                <c:pt idx="12">
                  <c:v>6.4</c:v>
                </c:pt>
                <c:pt idx="13">
                  <c:v>6.4</c:v>
                </c:pt>
                <c:pt idx="14">
                  <c:v>6.4</c:v>
                </c:pt>
                <c:pt idx="15">
                  <c:v>6.4</c:v>
                </c:pt>
                <c:pt idx="16">
                  <c:v>6.4</c:v>
                </c:pt>
                <c:pt idx="17">
                  <c:v>6.4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TP!$M$2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TP!$M$3:$M$20</c:f>
              <c:numCache>
                <c:formatCode>0.00</c:formatCode>
                <c:ptCount val="18"/>
                <c:pt idx="0">
                  <c:v>6.4138285024154591</c:v>
                </c:pt>
                <c:pt idx="1">
                  <c:v>6.405178174603174</c:v>
                </c:pt>
                <c:pt idx="2">
                  <c:v>6.4172538489469861</c:v>
                </c:pt>
                <c:pt idx="3">
                  <c:v>6.4189865984405454</c:v>
                </c:pt>
                <c:pt idx="4">
                  <c:v>6.4271645253706655</c:v>
                </c:pt>
                <c:pt idx="5">
                  <c:v>6.4197896929824569</c:v>
                </c:pt>
                <c:pt idx="6">
                  <c:v>6.41265463562753</c:v>
                </c:pt>
                <c:pt idx="7">
                  <c:v>6.4028935944066081</c:v>
                </c:pt>
                <c:pt idx="8">
                  <c:v>6.3916452906758021</c:v>
                </c:pt>
                <c:pt idx="9">
                  <c:v>6.3825415406236559</c:v>
                </c:pt>
                <c:pt idx="10">
                  <c:v>6.396939006796015</c:v>
                </c:pt>
                <c:pt idx="11">
                  <c:v>6.4017017096261579</c:v>
                </c:pt>
                <c:pt idx="12">
                  <c:v>6.3988303110634046</c:v>
                </c:pt>
                <c:pt idx="13">
                  <c:v>6.3819292463808583</c:v>
                </c:pt>
                <c:pt idx="14">
                  <c:v>6.3955920616713229</c:v>
                </c:pt>
                <c:pt idx="15">
                  <c:v>6.3874415338213826</c:v>
                </c:pt>
                <c:pt idx="16">
                  <c:v>6.3645000000000005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TP!$N$2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TP!$N$3:$N$20</c:f>
              <c:numCache>
                <c:formatCode>0.00</c:formatCode>
                <c:ptCount val="18"/>
                <c:pt idx="0">
                  <c:v>0.23101449275362285</c:v>
                </c:pt>
                <c:pt idx="1">
                  <c:v>0.26000000000000068</c:v>
                </c:pt>
                <c:pt idx="2">
                  <c:v>0.23999999999999932</c:v>
                </c:pt>
                <c:pt idx="3">
                  <c:v>0.1932916666666662</c:v>
                </c:pt>
                <c:pt idx="4">
                  <c:v>0.27222222222221948</c:v>
                </c:pt>
                <c:pt idx="5">
                  <c:v>0.19493859649122847</c:v>
                </c:pt>
                <c:pt idx="6">
                  <c:v>0.20137820512820603</c:v>
                </c:pt>
                <c:pt idx="7">
                  <c:v>0.25942069200940487</c:v>
                </c:pt>
                <c:pt idx="8">
                  <c:v>0.31426206908738141</c:v>
                </c:pt>
                <c:pt idx="9">
                  <c:v>0.21888888888889113</c:v>
                </c:pt>
                <c:pt idx="10">
                  <c:v>0.19080000000000119</c:v>
                </c:pt>
                <c:pt idx="11">
                  <c:v>0.19000000000000128</c:v>
                </c:pt>
                <c:pt idx="12">
                  <c:v>0.1722222222222225</c:v>
                </c:pt>
                <c:pt idx="13">
                  <c:v>0.2038888888888879</c:v>
                </c:pt>
                <c:pt idx="14">
                  <c:v>0.21352941176470619</c:v>
                </c:pt>
                <c:pt idx="15">
                  <c:v>0.16875000000000018</c:v>
                </c:pt>
                <c:pt idx="16">
                  <c:v>2.8999999999998138E-2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TP!$O$2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TP!$O$3:$O$20</c:f>
              <c:numCache>
                <c:formatCode>0.0</c:formatCode>
                <c:ptCount val="18"/>
                <c:pt idx="0">
                  <c:v>6.2</c:v>
                </c:pt>
                <c:pt idx="1">
                  <c:v>6.2</c:v>
                </c:pt>
                <c:pt idx="2">
                  <c:v>6.2</c:v>
                </c:pt>
                <c:pt idx="3">
                  <c:v>6.2</c:v>
                </c:pt>
                <c:pt idx="4">
                  <c:v>6.2</c:v>
                </c:pt>
                <c:pt idx="5">
                  <c:v>6.2</c:v>
                </c:pt>
                <c:pt idx="6">
                  <c:v>6.2</c:v>
                </c:pt>
                <c:pt idx="7">
                  <c:v>6.2</c:v>
                </c:pt>
                <c:pt idx="8">
                  <c:v>6.2</c:v>
                </c:pt>
                <c:pt idx="9">
                  <c:v>6.2</c:v>
                </c:pt>
                <c:pt idx="10">
                  <c:v>6.2</c:v>
                </c:pt>
                <c:pt idx="11">
                  <c:v>6.2</c:v>
                </c:pt>
                <c:pt idx="12">
                  <c:v>6.2</c:v>
                </c:pt>
                <c:pt idx="13">
                  <c:v>6.2</c:v>
                </c:pt>
                <c:pt idx="14">
                  <c:v>6.2</c:v>
                </c:pt>
                <c:pt idx="15">
                  <c:v>6.2</c:v>
                </c:pt>
                <c:pt idx="16">
                  <c:v>6.2</c:v>
                </c:pt>
                <c:pt idx="17">
                  <c:v>6.2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TP!$P$2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TP!$P$3:$P$20</c:f>
              <c:numCache>
                <c:formatCode>0.0</c:formatCode>
                <c:ptCount val="18"/>
                <c:pt idx="0">
                  <c:v>6.6</c:v>
                </c:pt>
                <c:pt idx="1">
                  <c:v>6.6</c:v>
                </c:pt>
                <c:pt idx="2">
                  <c:v>6.6</c:v>
                </c:pt>
                <c:pt idx="3">
                  <c:v>6.6</c:v>
                </c:pt>
                <c:pt idx="4">
                  <c:v>6.6</c:v>
                </c:pt>
                <c:pt idx="5">
                  <c:v>6.6</c:v>
                </c:pt>
                <c:pt idx="6">
                  <c:v>6.6</c:v>
                </c:pt>
                <c:pt idx="7">
                  <c:v>6.6</c:v>
                </c:pt>
                <c:pt idx="8">
                  <c:v>6.6</c:v>
                </c:pt>
                <c:pt idx="9">
                  <c:v>6.6</c:v>
                </c:pt>
                <c:pt idx="10">
                  <c:v>6.6</c:v>
                </c:pt>
                <c:pt idx="11">
                  <c:v>6.6</c:v>
                </c:pt>
                <c:pt idx="12">
                  <c:v>6.6</c:v>
                </c:pt>
                <c:pt idx="13">
                  <c:v>6.6</c:v>
                </c:pt>
                <c:pt idx="14">
                  <c:v>6.6</c:v>
                </c:pt>
                <c:pt idx="15">
                  <c:v>6.6</c:v>
                </c:pt>
                <c:pt idx="16">
                  <c:v>6.6</c:v>
                </c:pt>
                <c:pt idx="17">
                  <c:v>6.6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734016"/>
        <c:axId val="221735936"/>
      </c:lineChart>
      <c:catAx>
        <c:axId val="221734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1735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735936"/>
        <c:scaling>
          <c:orientation val="minMax"/>
          <c:max val="6.8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1734016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65"/>
          <c:y val="0.13071916010498691"/>
          <c:w val="0.16036506041198684"/>
          <c:h val="0.8431401844000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27873656789316E-2"/>
          <c:y val="8.3963228369731746E-2"/>
          <c:w val="0.71716425616441681"/>
          <c:h val="0.80576306535602349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ALB!$B$3:$B$20</c:f>
              <c:numCache>
                <c:formatCode>0.00</c:formatCode>
                <c:ptCount val="18"/>
                <c:pt idx="1">
                  <c:v>3.9820833333333332</c:v>
                </c:pt>
                <c:pt idx="2">
                  <c:v>3.9570833333333337</c:v>
                </c:pt>
                <c:pt idx="3">
                  <c:v>3.9721875000000004</c:v>
                </c:pt>
                <c:pt idx="4">
                  <c:v>3.9834374999999991</c:v>
                </c:pt>
                <c:pt idx="5">
                  <c:v>4.0281250000000002</c:v>
                </c:pt>
                <c:pt idx="6">
                  <c:v>4.0078125</c:v>
                </c:pt>
                <c:pt idx="7">
                  <c:v>3.9784374999999987</c:v>
                </c:pt>
                <c:pt idx="8">
                  <c:v>3.9603124999999997</c:v>
                </c:pt>
                <c:pt idx="9">
                  <c:v>3.9784374999999987</c:v>
                </c:pt>
                <c:pt idx="10">
                  <c:v>3.9668750000000004</c:v>
                </c:pt>
                <c:pt idx="11">
                  <c:v>3.9553124999999998</c:v>
                </c:pt>
                <c:pt idx="12">
                  <c:v>3.9724999999999997</c:v>
                </c:pt>
                <c:pt idx="13">
                  <c:v>3.99</c:v>
                </c:pt>
                <c:pt idx="14">
                  <c:v>3.9921875</c:v>
                </c:pt>
                <c:pt idx="15">
                  <c:v>3.9843749999999991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ALB!$C$3:$C$20</c:f>
              <c:numCache>
                <c:formatCode>0.00</c:formatCode>
                <c:ptCount val="18"/>
                <c:pt idx="1">
                  <c:v>4.0259999999999989</c:v>
                </c:pt>
                <c:pt idx="2">
                  <c:v>4.0185000000000004</c:v>
                </c:pt>
                <c:pt idx="3">
                  <c:v>4.0013157894736837</c:v>
                </c:pt>
                <c:pt idx="4">
                  <c:v>4.0288500000000003</c:v>
                </c:pt>
                <c:pt idx="5">
                  <c:v>4.0372777777777777</c:v>
                </c:pt>
                <c:pt idx="6">
                  <c:v>4.0408499999999989</c:v>
                </c:pt>
                <c:pt idx="7">
                  <c:v>4.0229411764705887</c:v>
                </c:pt>
                <c:pt idx="8">
                  <c:v>4.03</c:v>
                </c:pt>
                <c:pt idx="9">
                  <c:v>4.0068965517241386</c:v>
                </c:pt>
                <c:pt idx="10">
                  <c:v>4.0154430379746824</c:v>
                </c:pt>
                <c:pt idx="11">
                  <c:v>4.0148809523809517</c:v>
                </c:pt>
                <c:pt idx="12">
                  <c:v>4.0096249999999998</c:v>
                </c:pt>
                <c:pt idx="13">
                  <c:v>4.0198484848484837</c:v>
                </c:pt>
                <c:pt idx="14">
                  <c:v>4.0223076923076926</c:v>
                </c:pt>
                <c:pt idx="15">
                  <c:v>4.0029629629629619</c:v>
                </c:pt>
                <c:pt idx="16">
                  <c:v>4.0064516129032262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ALB!$D$3:$D$20</c:f>
              <c:numCache>
                <c:formatCode>0.00</c:formatCode>
                <c:ptCount val="18"/>
                <c:pt idx="0">
                  <c:v>3.9928571428571433</c:v>
                </c:pt>
                <c:pt idx="1">
                  <c:v>3.9573333333333331</c:v>
                </c:pt>
                <c:pt idx="2">
                  <c:v>3.9093750000000003</c:v>
                </c:pt>
                <c:pt idx="3">
                  <c:v>3.9694117647058818</c:v>
                </c:pt>
                <c:pt idx="4">
                  <c:v>3.9093749999999998</c:v>
                </c:pt>
                <c:pt idx="5">
                  <c:v>3.9910000000000001</c:v>
                </c:pt>
                <c:pt idx="6">
                  <c:v>4.0475000000000003</c:v>
                </c:pt>
                <c:pt idx="7">
                  <c:v>4</c:v>
                </c:pt>
                <c:pt idx="8">
                  <c:v>4.01</c:v>
                </c:pt>
                <c:pt idx="9">
                  <c:v>3.9815000000000005</c:v>
                </c:pt>
                <c:pt idx="10">
                  <c:v>3.9926666666666666</c:v>
                </c:pt>
                <c:pt idx="11" formatCode="0.00\ ">
                  <c:v>3.9576470588235293</c:v>
                </c:pt>
                <c:pt idx="12">
                  <c:v>4.0406250000000004</c:v>
                </c:pt>
                <c:pt idx="13">
                  <c:v>4.0043750000000005</c:v>
                </c:pt>
                <c:pt idx="14" formatCode="0.00\ ">
                  <c:v>3.9806666666666666</c:v>
                </c:pt>
                <c:pt idx="15" formatCode="0.00\ ">
                  <c:v>3.9976470588235289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ALB!$E$3:$E$20</c:f>
              <c:numCache>
                <c:formatCode>0.00</c:formatCode>
                <c:ptCount val="18"/>
                <c:pt idx="5">
                  <c:v>3.8809999999999998</c:v>
                </c:pt>
                <c:pt idx="6">
                  <c:v>3.9</c:v>
                </c:pt>
                <c:pt idx="7">
                  <c:v>3.8706224044545521</c:v>
                </c:pt>
                <c:pt idx="8">
                  <c:v>3.8143717467478662</c:v>
                </c:pt>
                <c:pt idx="9">
                  <c:v>3.9396825396825399</c:v>
                </c:pt>
                <c:pt idx="10">
                  <c:v>4.0178688524590163</c:v>
                </c:pt>
                <c:pt idx="11">
                  <c:v>4.0315624999999997</c:v>
                </c:pt>
                <c:pt idx="12">
                  <c:v>4.0372131147540982</c:v>
                </c:pt>
                <c:pt idx="13">
                  <c:v>4.0425806451612916</c:v>
                </c:pt>
                <c:pt idx="14">
                  <c:v>4.024838709677419</c:v>
                </c:pt>
                <c:pt idx="15">
                  <c:v>4.0410344827586195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ALB!$F$3:$F$20</c:f>
              <c:numCache>
                <c:formatCode>0.00</c:formatCode>
                <c:ptCount val="18"/>
                <c:pt idx="1">
                  <c:v>3.9846153846153842</c:v>
                </c:pt>
                <c:pt idx="2">
                  <c:v>3.9944444444444449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4.0052631578947366</c:v>
                </c:pt>
                <c:pt idx="7">
                  <c:v>3.9684210526315793</c:v>
                </c:pt>
                <c:pt idx="8">
                  <c:v>3.9499999999999997</c:v>
                </c:pt>
                <c:pt idx="9">
                  <c:v>3.9388888888888882</c:v>
                </c:pt>
                <c:pt idx="10">
                  <c:v>3.9062499999999991</c:v>
                </c:pt>
                <c:pt idx="11">
                  <c:v>3.8950000000000005</c:v>
                </c:pt>
                <c:pt idx="12">
                  <c:v>3.9111111111111105</c:v>
                </c:pt>
                <c:pt idx="13">
                  <c:v>3.8954545454545455</c:v>
                </c:pt>
                <c:pt idx="14">
                  <c:v>3.9052631578947361</c:v>
                </c:pt>
                <c:pt idx="15">
                  <c:v>3.9062499999999991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ALB!$G$3:$G$20</c:f>
              <c:numCache>
                <c:formatCode>0.00</c:formatCode>
                <c:ptCount val="18"/>
                <c:pt idx="0">
                  <c:v>4.0493650793650788</c:v>
                </c:pt>
                <c:pt idx="1">
                  <c:v>4.069313725490197</c:v>
                </c:pt>
                <c:pt idx="2">
                  <c:v>4.0483333333333347</c:v>
                </c:pt>
                <c:pt idx="3">
                  <c:v>4.0412499999999998</c:v>
                </c:pt>
                <c:pt idx="4">
                  <c:v>4.0469202898550733</c:v>
                </c:pt>
                <c:pt idx="5">
                  <c:v>4.0268518518518528</c:v>
                </c:pt>
                <c:pt idx="6">
                  <c:v>4.0380000000000003</c:v>
                </c:pt>
                <c:pt idx="7">
                  <c:v>4.0278431372549015</c:v>
                </c:pt>
                <c:pt idx="8">
                  <c:v>4.028586956521738</c:v>
                </c:pt>
                <c:pt idx="9">
                  <c:v>4.0184469696969689</c:v>
                </c:pt>
                <c:pt idx="10">
                  <c:v>4.0056730769230775</c:v>
                </c:pt>
                <c:pt idx="11">
                  <c:v>4.01933908045977</c:v>
                </c:pt>
                <c:pt idx="12">
                  <c:v>4.0337797619047624</c:v>
                </c:pt>
                <c:pt idx="13">
                  <c:v>4.0117424242424233</c:v>
                </c:pt>
                <c:pt idx="14">
                  <c:v>4.0079569892473117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ALB!$H$3:$H$20</c:f>
              <c:numCache>
                <c:formatCode>0.00</c:formatCode>
                <c:ptCount val="18"/>
                <c:pt idx="1">
                  <c:v>4.07</c:v>
                </c:pt>
                <c:pt idx="2">
                  <c:v>4.05</c:v>
                </c:pt>
                <c:pt idx="3">
                  <c:v>4.09</c:v>
                </c:pt>
                <c:pt idx="4">
                  <c:v>4.01</c:v>
                </c:pt>
                <c:pt idx="5">
                  <c:v>4.04</c:v>
                </c:pt>
                <c:pt idx="6">
                  <c:v>4.0990000000000002</c:v>
                </c:pt>
                <c:pt idx="7">
                  <c:v>4.1349999999999998</c:v>
                </c:pt>
                <c:pt idx="8">
                  <c:v>4.1139999999999999</c:v>
                </c:pt>
                <c:pt idx="9">
                  <c:v>4.1559999999999997</c:v>
                </c:pt>
                <c:pt idx="10">
                  <c:v>4.1399999999999997</c:v>
                </c:pt>
                <c:pt idx="11">
                  <c:v>4.09</c:v>
                </c:pt>
                <c:pt idx="12">
                  <c:v>4.0979999999999999</c:v>
                </c:pt>
                <c:pt idx="13">
                  <c:v>4.13</c:v>
                </c:pt>
                <c:pt idx="14">
                  <c:v>4.1340000000000003</c:v>
                </c:pt>
                <c:pt idx="15">
                  <c:v>4.0810000000000004</c:v>
                </c:pt>
                <c:pt idx="16">
                  <c:v>4.0449999999999999</c:v>
                </c:pt>
                <c:pt idx="17" formatCode="General">
                  <c:v>4.03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ALB!$I$3:$I$20</c:f>
              <c:numCache>
                <c:formatCode>0.00</c:formatCode>
                <c:ptCount val="18"/>
                <c:pt idx="2">
                  <c:v>4.04</c:v>
                </c:pt>
                <c:pt idx="3">
                  <c:v>4.03</c:v>
                </c:pt>
                <c:pt idx="4">
                  <c:v>4.04</c:v>
                </c:pt>
                <c:pt idx="5">
                  <c:v>4.09</c:v>
                </c:pt>
                <c:pt idx="6">
                  <c:v>4.07</c:v>
                </c:pt>
                <c:pt idx="7">
                  <c:v>4.09</c:v>
                </c:pt>
                <c:pt idx="8">
                  <c:v>4.08</c:v>
                </c:pt>
                <c:pt idx="9">
                  <c:v>4.09</c:v>
                </c:pt>
                <c:pt idx="10">
                  <c:v>4.0999999999999996</c:v>
                </c:pt>
                <c:pt idx="11">
                  <c:v>4.09</c:v>
                </c:pt>
                <c:pt idx="12">
                  <c:v>4.1100000000000003</c:v>
                </c:pt>
                <c:pt idx="13">
                  <c:v>4.09</c:v>
                </c:pt>
                <c:pt idx="14">
                  <c:v>4.12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ALB!$J$3:$J$20</c:f>
              <c:numCache>
                <c:formatCode>0.00</c:formatCode>
                <c:ptCount val="18"/>
                <c:pt idx="0">
                  <c:v>4.0599999999999996</c:v>
                </c:pt>
                <c:pt idx="1">
                  <c:v>4.03</c:v>
                </c:pt>
                <c:pt idx="2">
                  <c:v>4.0199999999999996</c:v>
                </c:pt>
                <c:pt idx="3">
                  <c:v>3.99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3.99</c:v>
                </c:pt>
                <c:pt idx="9">
                  <c:v>4</c:v>
                </c:pt>
                <c:pt idx="10">
                  <c:v>3.98</c:v>
                </c:pt>
                <c:pt idx="11">
                  <c:v>4</c:v>
                </c:pt>
                <c:pt idx="12">
                  <c:v>4.01</c:v>
                </c:pt>
                <c:pt idx="13">
                  <c:v>4.03</c:v>
                </c:pt>
                <c:pt idx="14">
                  <c:v>4.03</c:v>
                </c:pt>
                <c:pt idx="15">
                  <c:v>4.07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ALB!$K$3:$K$20</c:f>
              <c:numCache>
                <c:formatCode>0.00</c:formatCode>
                <c:ptCount val="18"/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3.9</c:v>
                </c:pt>
                <c:pt idx="6">
                  <c:v>3.9199999999999995</c:v>
                </c:pt>
                <c:pt idx="7">
                  <c:v>3.9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3.9</c:v>
                </c:pt>
                <c:pt idx="12">
                  <c:v>3.9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ALB!$L$3:$L$20</c:f>
              <c:numCache>
                <c:formatCode>0.0</c:formatCode>
                <c:ptCount val="1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ALB!$M$2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ALB!$M$3:$M$20</c:f>
              <c:numCache>
                <c:formatCode>0.00</c:formatCode>
                <c:ptCount val="18"/>
                <c:pt idx="0">
                  <c:v>4.0340740740740735</c:v>
                </c:pt>
                <c:pt idx="1">
                  <c:v>4.0170493966817498</c:v>
                </c:pt>
                <c:pt idx="2">
                  <c:v>4.0041929012345685</c:v>
                </c:pt>
                <c:pt idx="3">
                  <c:v>4.0104627837977294</c:v>
                </c:pt>
                <c:pt idx="4">
                  <c:v>4.0020647544283419</c:v>
                </c:pt>
                <c:pt idx="5">
                  <c:v>3.9994254629629631</c:v>
                </c:pt>
                <c:pt idx="6">
                  <c:v>4.012842565789474</c:v>
                </c:pt>
                <c:pt idx="7">
                  <c:v>3.9993265270811613</c:v>
                </c:pt>
                <c:pt idx="8">
                  <c:v>3.9877271203269609</c:v>
                </c:pt>
                <c:pt idx="9">
                  <c:v>4.0009852449992529</c:v>
                </c:pt>
                <c:pt idx="10">
                  <c:v>4.0024776634023436</c:v>
                </c:pt>
                <c:pt idx="11">
                  <c:v>3.9953742091664246</c:v>
                </c:pt>
                <c:pt idx="12">
                  <c:v>4.0122853987769966</c:v>
                </c:pt>
                <c:pt idx="13">
                  <c:v>4.0214001099706742</c:v>
                </c:pt>
                <c:pt idx="14">
                  <c:v>4.0217220715793829</c:v>
                </c:pt>
                <c:pt idx="15">
                  <c:v>4.0104086880681384</c:v>
                </c:pt>
                <c:pt idx="16">
                  <c:v>4.0257258064516126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ALB!$N$2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ALB!$N$3:$N$20</c:f>
              <c:numCache>
                <c:formatCode>0.00</c:formatCode>
                <c:ptCount val="18"/>
                <c:pt idx="0">
                  <c:v>6.7142857142856283E-2</c:v>
                </c:pt>
                <c:pt idx="1">
                  <c:v>0.11266666666666714</c:v>
                </c:pt>
                <c:pt idx="2">
                  <c:v>0.14062499999999956</c:v>
                </c:pt>
                <c:pt idx="3">
                  <c:v>0.12058823529411811</c:v>
                </c:pt>
                <c:pt idx="4">
                  <c:v>0.13754528985507353</c:v>
                </c:pt>
                <c:pt idx="5">
                  <c:v>0.20900000000000007</c:v>
                </c:pt>
                <c:pt idx="6">
                  <c:v>0.19900000000000029</c:v>
                </c:pt>
                <c:pt idx="7">
                  <c:v>0.26437759554544771</c:v>
                </c:pt>
                <c:pt idx="8">
                  <c:v>0.29962825325213371</c:v>
                </c:pt>
                <c:pt idx="9">
                  <c:v>0.25599999999999978</c:v>
                </c:pt>
                <c:pt idx="10">
                  <c:v>0.23999999999999977</c:v>
                </c:pt>
                <c:pt idx="11">
                  <c:v>0.1949999999999994</c:v>
                </c:pt>
                <c:pt idx="12">
                  <c:v>0.21000000000000041</c:v>
                </c:pt>
                <c:pt idx="13">
                  <c:v>0.23454545454545439</c:v>
                </c:pt>
                <c:pt idx="14">
                  <c:v>0.22873684210526424</c:v>
                </c:pt>
                <c:pt idx="15">
                  <c:v>0.17475000000000129</c:v>
                </c:pt>
                <c:pt idx="16">
                  <c:v>3.8548387096773773E-2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ALB!$O$2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ALB!$O$3:$O$20</c:f>
              <c:numCache>
                <c:formatCode>0.0</c:formatCode>
                <c:ptCount val="18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  <c:pt idx="11">
                  <c:v>3.8</c:v>
                </c:pt>
                <c:pt idx="12">
                  <c:v>3.8</c:v>
                </c:pt>
                <c:pt idx="13">
                  <c:v>3.8</c:v>
                </c:pt>
                <c:pt idx="14">
                  <c:v>3.8</c:v>
                </c:pt>
                <c:pt idx="15">
                  <c:v>3.8</c:v>
                </c:pt>
                <c:pt idx="16">
                  <c:v>3.8</c:v>
                </c:pt>
                <c:pt idx="17">
                  <c:v>3.8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ALB!$P$2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ALB!$P$3:$P$20</c:f>
              <c:numCache>
                <c:formatCode>0.0</c:formatCode>
                <c:ptCount val="18"/>
                <c:pt idx="0">
                  <c:v>4.2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4.2</c:v>
                </c:pt>
                <c:pt idx="7">
                  <c:v>4.2</c:v>
                </c:pt>
                <c:pt idx="8">
                  <c:v>4.2</c:v>
                </c:pt>
                <c:pt idx="9">
                  <c:v>4.2</c:v>
                </c:pt>
                <c:pt idx="10">
                  <c:v>4.2</c:v>
                </c:pt>
                <c:pt idx="11">
                  <c:v>4.2</c:v>
                </c:pt>
                <c:pt idx="12">
                  <c:v>4.2</c:v>
                </c:pt>
                <c:pt idx="13">
                  <c:v>4.2</c:v>
                </c:pt>
                <c:pt idx="14">
                  <c:v>4.2</c:v>
                </c:pt>
                <c:pt idx="15">
                  <c:v>4.2</c:v>
                </c:pt>
                <c:pt idx="16">
                  <c:v>4.2</c:v>
                </c:pt>
                <c:pt idx="17">
                  <c:v>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950336"/>
        <c:axId val="221952256"/>
      </c:lineChart>
      <c:catAx>
        <c:axId val="221950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1952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952256"/>
        <c:scaling>
          <c:orientation val="minMax"/>
          <c:max val="4.4000000000000004"/>
          <c:min val="3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1950336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2"/>
        <c:delete val="1"/>
      </c:legendEntry>
      <c:layout>
        <c:manualLayout>
          <c:xMode val="edge"/>
          <c:yMode val="edge"/>
          <c:x val="0.81877450366424265"/>
          <c:y val="0.13071916010498691"/>
          <c:w val="0.16036506041198684"/>
          <c:h val="0.843140184400027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563"/>
        </c:manualLayout>
      </c:layout>
      <c:lineChart>
        <c:grouping val="standard"/>
        <c:varyColors val="0"/>
        <c:ser>
          <c:idx val="0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TBIL!$B$3:$B$20</c:f>
              <c:numCache>
                <c:formatCode>0.00</c:formatCode>
                <c:ptCount val="18"/>
                <c:pt idx="1">
                  <c:v>2.101666666666667</c:v>
                </c:pt>
                <c:pt idx="2">
                  <c:v>2.1208333333333331</c:v>
                </c:pt>
                <c:pt idx="3">
                  <c:v>2.1134374999999999</c:v>
                </c:pt>
                <c:pt idx="4">
                  <c:v>2.1143749999999999</c:v>
                </c:pt>
                <c:pt idx="5">
                  <c:v>2.1118749999999999</c:v>
                </c:pt>
                <c:pt idx="6">
                  <c:v>2.1028125000000002</c:v>
                </c:pt>
                <c:pt idx="7">
                  <c:v>2.1074999999999999</c:v>
                </c:pt>
                <c:pt idx="8">
                  <c:v>2.1125000000000003</c:v>
                </c:pt>
                <c:pt idx="9">
                  <c:v>2.1175000000000002</c:v>
                </c:pt>
                <c:pt idx="10">
                  <c:v>2.1050000000000004</c:v>
                </c:pt>
                <c:pt idx="11">
                  <c:v>2.0909375000000003</c:v>
                </c:pt>
                <c:pt idx="12">
                  <c:v>2.0881249999999993</c:v>
                </c:pt>
                <c:pt idx="13">
                  <c:v>2.0906250000000002</c:v>
                </c:pt>
                <c:pt idx="14">
                  <c:v>2.0843749999999996</c:v>
                </c:pt>
                <c:pt idx="15">
                  <c:v>2.0878125000000001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TBIL!$C$3:$C$20</c:f>
              <c:numCache>
                <c:formatCode>0.00</c:formatCode>
                <c:ptCount val="18"/>
                <c:pt idx="1">
                  <c:v>2.1949999999999998</c:v>
                </c:pt>
                <c:pt idx="2">
                  <c:v>2.1858499999999994</c:v>
                </c:pt>
                <c:pt idx="3">
                  <c:v>2.1867368421052631</c:v>
                </c:pt>
                <c:pt idx="4">
                  <c:v>2.2213999999999996</c:v>
                </c:pt>
                <c:pt idx="5">
                  <c:v>2.2116666666666673</c:v>
                </c:pt>
                <c:pt idx="6">
                  <c:v>2.1921000000000004</c:v>
                </c:pt>
                <c:pt idx="7">
                  <c:v>2.1916176470588229</c:v>
                </c:pt>
                <c:pt idx="8">
                  <c:v>2.1960000000000002</c:v>
                </c:pt>
                <c:pt idx="9">
                  <c:v>2.1960689655172412</c:v>
                </c:pt>
                <c:pt idx="10">
                  <c:v>2.2156249999999993</c:v>
                </c:pt>
                <c:pt idx="11">
                  <c:v>2.2103614457831324</c:v>
                </c:pt>
                <c:pt idx="12">
                  <c:v>2.204874999999999</c:v>
                </c:pt>
                <c:pt idx="13">
                  <c:v>2.1943283582089554</c:v>
                </c:pt>
                <c:pt idx="14">
                  <c:v>2.1900000000000004</c:v>
                </c:pt>
                <c:pt idx="15">
                  <c:v>2.186666666666667</c:v>
                </c:pt>
                <c:pt idx="16">
                  <c:v>2.1864516129032299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TBIL!$D$3:$D$20</c:f>
              <c:numCache>
                <c:formatCode>0.00</c:formatCode>
                <c:ptCount val="18"/>
                <c:pt idx="0">
                  <c:v>2.0866666666666664</c:v>
                </c:pt>
                <c:pt idx="1">
                  <c:v>2.040714285714285</c:v>
                </c:pt>
                <c:pt idx="2">
                  <c:v>2.0376923076923075</c:v>
                </c:pt>
                <c:pt idx="3">
                  <c:v>2.007058823529412</c:v>
                </c:pt>
                <c:pt idx="4">
                  <c:v>2.0468421052631598</c:v>
                </c:pt>
                <c:pt idx="5">
                  <c:v>2.04</c:v>
                </c:pt>
                <c:pt idx="6">
                  <c:v>2.0421428571428599</c:v>
                </c:pt>
                <c:pt idx="7">
                  <c:v>2.0499999999999998</c:v>
                </c:pt>
                <c:pt idx="8">
                  <c:v>2.0299999999999998</c:v>
                </c:pt>
                <c:pt idx="9">
                  <c:v>2.0274999999999999</c:v>
                </c:pt>
                <c:pt idx="10">
                  <c:v>2.0460000000000003</c:v>
                </c:pt>
                <c:pt idx="11">
                  <c:v>2.0306666666666664</c:v>
                </c:pt>
                <c:pt idx="12">
                  <c:v>2.0481250000000002</c:v>
                </c:pt>
                <c:pt idx="13">
                  <c:v>2.0323529411764705</c:v>
                </c:pt>
                <c:pt idx="14" formatCode="0.00\ ">
                  <c:v>1.9664285714285712</c:v>
                </c:pt>
                <c:pt idx="15" formatCode="0.00\ ">
                  <c:v>2.0426666666666664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TBIL!$E$2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TBIL!$E$3:$E$20</c:f>
              <c:numCache>
                <c:formatCode>0.00</c:formatCode>
                <c:ptCount val="18"/>
                <c:pt idx="5">
                  <c:v>2.19</c:v>
                </c:pt>
                <c:pt idx="6">
                  <c:v>2.2000000000000002</c:v>
                </c:pt>
                <c:pt idx="7">
                  <c:v>2.1142785876000882</c:v>
                </c:pt>
                <c:pt idx="8">
                  <c:v>2.0992086197272553</c:v>
                </c:pt>
                <c:pt idx="9">
                  <c:v>2.1390163934426236</c:v>
                </c:pt>
                <c:pt idx="10">
                  <c:v>2.1508333333333334</c:v>
                </c:pt>
                <c:pt idx="11">
                  <c:v>2.1616666666666662</c:v>
                </c:pt>
                <c:pt idx="12">
                  <c:v>2.1520000000000015</c:v>
                </c:pt>
                <c:pt idx="13">
                  <c:v>2.1387096774193548</c:v>
                </c:pt>
                <c:pt idx="14">
                  <c:v>2.140645161290323</c:v>
                </c:pt>
                <c:pt idx="15">
                  <c:v>2.1393103448275861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TBIL!$F$3:$F$20</c:f>
              <c:numCache>
                <c:formatCode>0.00</c:formatCode>
                <c:ptCount val="18"/>
                <c:pt idx="1">
                  <c:v>2.0653846153846156</c:v>
                </c:pt>
                <c:pt idx="2">
                  <c:v>2.0030769230769225</c:v>
                </c:pt>
                <c:pt idx="3">
                  <c:v>2.0436842105263158</c:v>
                </c:pt>
                <c:pt idx="4">
                  <c:v>2.033529411764706</c:v>
                </c:pt>
                <c:pt idx="5">
                  <c:v>2.0515789473684207</c:v>
                </c:pt>
                <c:pt idx="6">
                  <c:v>2.0636842105263153</c:v>
                </c:pt>
                <c:pt idx="7">
                  <c:v>2.0694736842105264</c:v>
                </c:pt>
                <c:pt idx="8">
                  <c:v>2.0394444444444444</c:v>
                </c:pt>
                <c:pt idx="9">
                  <c:v>2.0600000000000005</c:v>
                </c:pt>
                <c:pt idx="10">
                  <c:v>2.0349999999999997</c:v>
                </c:pt>
                <c:pt idx="11">
                  <c:v>2.0859999999999999</c:v>
                </c:pt>
                <c:pt idx="12">
                  <c:v>2.0661111111111108</c:v>
                </c:pt>
                <c:pt idx="13">
                  <c:v>2.0718181818181822</c:v>
                </c:pt>
                <c:pt idx="14">
                  <c:v>2.0889473684210529</c:v>
                </c:pt>
                <c:pt idx="15">
                  <c:v>2.0743749999999994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TBIL!$G$3:$G$20</c:f>
              <c:numCache>
                <c:formatCode>0.00</c:formatCode>
                <c:ptCount val="18"/>
                <c:pt idx="0">
                  <c:v>2.131485507246377</c:v>
                </c:pt>
                <c:pt idx="1">
                  <c:v>2.1242982456140349</c:v>
                </c:pt>
                <c:pt idx="2">
                  <c:v>2.1411111111111114</c:v>
                </c:pt>
                <c:pt idx="3">
                  <c:v>2.1292857142857144</c:v>
                </c:pt>
                <c:pt idx="4">
                  <c:v>2.1180666666666665</c:v>
                </c:pt>
                <c:pt idx="5">
                  <c:v>2.1232954545454548</c:v>
                </c:pt>
                <c:pt idx="6">
                  <c:v>2.1319444444444446</c:v>
                </c:pt>
                <c:pt idx="7">
                  <c:v>2.1318650793650797</c:v>
                </c:pt>
                <c:pt idx="8">
                  <c:v>2.1160666666666663</c:v>
                </c:pt>
                <c:pt idx="9">
                  <c:v>2.115448717948718</c:v>
                </c:pt>
                <c:pt idx="10">
                  <c:v>2.1102243589743592</c:v>
                </c:pt>
                <c:pt idx="11">
                  <c:v>2.1625000000000001</c:v>
                </c:pt>
                <c:pt idx="12">
                  <c:v>2.1421726190476194</c:v>
                </c:pt>
                <c:pt idx="13">
                  <c:v>2.1340579710144927</c:v>
                </c:pt>
                <c:pt idx="14">
                  <c:v>2.1599801587301588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TBIL!$H$3:$H$20</c:f>
              <c:numCache>
                <c:formatCode>0.00</c:formatCode>
                <c:ptCount val="18"/>
                <c:pt idx="1">
                  <c:v>2.06</c:v>
                </c:pt>
                <c:pt idx="2">
                  <c:v>2.12</c:v>
                </c:pt>
                <c:pt idx="3">
                  <c:v>2.028</c:v>
                </c:pt>
                <c:pt idx="4">
                  <c:v>2.2000000000000002</c:v>
                </c:pt>
                <c:pt idx="5">
                  <c:v>2.15</c:v>
                </c:pt>
                <c:pt idx="6">
                  <c:v>2.1440000000000001</c:v>
                </c:pt>
                <c:pt idx="7">
                  <c:v>2.145</c:v>
                </c:pt>
                <c:pt idx="8">
                  <c:v>2.169</c:v>
                </c:pt>
                <c:pt idx="9">
                  <c:v>2.1859999999999999</c:v>
                </c:pt>
                <c:pt idx="10">
                  <c:v>2.194</c:v>
                </c:pt>
                <c:pt idx="11">
                  <c:v>2.2000000000000002</c:v>
                </c:pt>
                <c:pt idx="12">
                  <c:v>2.157</c:v>
                </c:pt>
                <c:pt idx="13">
                  <c:v>2.19</c:v>
                </c:pt>
                <c:pt idx="14">
                  <c:v>2.1789999999999998</c:v>
                </c:pt>
                <c:pt idx="15">
                  <c:v>2.1829999999999998</c:v>
                </c:pt>
                <c:pt idx="16">
                  <c:v>2.157</c:v>
                </c:pt>
                <c:pt idx="17" formatCode="General">
                  <c:v>2.173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TBIL!$I$3:$I$20</c:f>
              <c:numCache>
                <c:formatCode>0.00</c:formatCode>
                <c:ptCount val="18"/>
                <c:pt idx="2">
                  <c:v>2.16</c:v>
                </c:pt>
                <c:pt idx="3">
                  <c:v>2.15</c:v>
                </c:pt>
                <c:pt idx="4">
                  <c:v>2.12</c:v>
                </c:pt>
                <c:pt idx="5">
                  <c:v>2.1</c:v>
                </c:pt>
                <c:pt idx="6">
                  <c:v>2.12</c:v>
                </c:pt>
                <c:pt idx="7">
                  <c:v>2.11</c:v>
                </c:pt>
                <c:pt idx="8">
                  <c:v>2.11</c:v>
                </c:pt>
                <c:pt idx="9">
                  <c:v>2.08</c:v>
                </c:pt>
                <c:pt idx="10">
                  <c:v>2.09</c:v>
                </c:pt>
                <c:pt idx="11">
                  <c:v>2.0699999999999998</c:v>
                </c:pt>
                <c:pt idx="12">
                  <c:v>2.12</c:v>
                </c:pt>
                <c:pt idx="13">
                  <c:v>2.11</c:v>
                </c:pt>
                <c:pt idx="14">
                  <c:v>2.02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TBIL!$J$3:$J$20</c:f>
              <c:numCache>
                <c:formatCode>0.00</c:formatCode>
                <c:ptCount val="18"/>
                <c:pt idx="0">
                  <c:v>2.15</c:v>
                </c:pt>
                <c:pt idx="1">
                  <c:v>2.15</c:v>
                </c:pt>
                <c:pt idx="2">
                  <c:v>2.12</c:v>
                </c:pt>
                <c:pt idx="3">
                  <c:v>2.13</c:v>
                </c:pt>
                <c:pt idx="4">
                  <c:v>2.11</c:v>
                </c:pt>
                <c:pt idx="5">
                  <c:v>2.1</c:v>
                </c:pt>
                <c:pt idx="6">
                  <c:v>2.11</c:v>
                </c:pt>
                <c:pt idx="7">
                  <c:v>2.1</c:v>
                </c:pt>
                <c:pt idx="8">
                  <c:v>2.11</c:v>
                </c:pt>
                <c:pt idx="9">
                  <c:v>2.14</c:v>
                </c:pt>
                <c:pt idx="10">
                  <c:v>2.11</c:v>
                </c:pt>
                <c:pt idx="11">
                  <c:v>2.11</c:v>
                </c:pt>
                <c:pt idx="12">
                  <c:v>2.13</c:v>
                </c:pt>
                <c:pt idx="13">
                  <c:v>2.12</c:v>
                </c:pt>
                <c:pt idx="14">
                  <c:v>2.13</c:v>
                </c:pt>
                <c:pt idx="15">
                  <c:v>2.11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TBIL!$K$3:$K$20</c:f>
              <c:numCache>
                <c:formatCode>0.00</c:formatCode>
                <c:ptCount val="18"/>
                <c:pt idx="2">
                  <c:v>2.1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2.0800000000000005</c:v>
                </c:pt>
                <c:pt idx="7">
                  <c:v>2.1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2.1</c:v>
                </c:pt>
                <c:pt idx="13">
                  <c:v>2.1</c:v>
                </c:pt>
                <c:pt idx="14">
                  <c:v>2.2000000000000002</c:v>
                </c:pt>
                <c:pt idx="15">
                  <c:v>2.1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TBIL!$L$2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TBIL!$L$3:$L$20</c:f>
              <c:numCache>
                <c:formatCode>0.0</c:formatCode>
                <c:ptCount val="18"/>
                <c:pt idx="0">
                  <c:v>2.2000000000000002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2.2000000000000002</c:v>
                </c:pt>
                <c:pt idx="11">
                  <c:v>2.2000000000000002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2.2000000000000002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TBIL!$M$2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TBIL!$M$3:$M$20</c:f>
              <c:numCache>
                <c:formatCode>0.00</c:formatCode>
                <c:ptCount val="18"/>
                <c:pt idx="0">
                  <c:v>2.1227173913043482</c:v>
                </c:pt>
                <c:pt idx="1">
                  <c:v>2.1052948304828005</c:v>
                </c:pt>
                <c:pt idx="2">
                  <c:v>2.109840408357075</c:v>
                </c:pt>
                <c:pt idx="3">
                  <c:v>2.0986892322718567</c:v>
                </c:pt>
                <c:pt idx="4">
                  <c:v>2.1182459092993926</c:v>
                </c:pt>
                <c:pt idx="5">
                  <c:v>2.1178416068580548</c:v>
                </c:pt>
                <c:pt idx="6">
                  <c:v>2.1186684012113624</c:v>
                </c:pt>
                <c:pt idx="7">
                  <c:v>2.1119734998234518</c:v>
                </c:pt>
                <c:pt idx="8">
                  <c:v>2.108221973083837</c:v>
                </c:pt>
                <c:pt idx="9">
                  <c:v>2.1161534076908586</c:v>
                </c:pt>
                <c:pt idx="10">
                  <c:v>2.1156682692307696</c:v>
                </c:pt>
                <c:pt idx="11">
                  <c:v>2.1222132279116463</c:v>
                </c:pt>
                <c:pt idx="12">
                  <c:v>2.1208408730158732</c:v>
                </c:pt>
                <c:pt idx="13">
                  <c:v>2.1181892129637458</c:v>
                </c:pt>
                <c:pt idx="14">
                  <c:v>2.1159376259870104</c:v>
                </c:pt>
                <c:pt idx="15">
                  <c:v>2.1154788972701151</c:v>
                </c:pt>
                <c:pt idx="16">
                  <c:v>2.1717258064516152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TBIL!$N$2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TBIL!$N$3:$N$20</c:f>
              <c:numCache>
                <c:formatCode>0.00</c:formatCode>
                <c:ptCount val="18"/>
                <c:pt idx="0">
                  <c:v>6.3333333333333464E-2</c:v>
                </c:pt>
                <c:pt idx="1">
                  <c:v>0.1542857142857148</c:v>
                </c:pt>
                <c:pt idx="2">
                  <c:v>0.18277307692307687</c:v>
                </c:pt>
                <c:pt idx="3">
                  <c:v>0.17967801857585108</c:v>
                </c:pt>
                <c:pt idx="4">
                  <c:v>0.18787058823529357</c:v>
                </c:pt>
                <c:pt idx="5">
                  <c:v>0.1716666666666673</c:v>
                </c:pt>
                <c:pt idx="6">
                  <c:v>0.15785714285714025</c:v>
                </c:pt>
                <c:pt idx="7">
                  <c:v>0.14161764705882307</c:v>
                </c:pt>
                <c:pt idx="8">
                  <c:v>0.16600000000000037</c:v>
                </c:pt>
                <c:pt idx="9">
                  <c:v>0.16856896551724132</c:v>
                </c:pt>
                <c:pt idx="10">
                  <c:v>0.18062499999999959</c:v>
                </c:pt>
                <c:pt idx="11">
                  <c:v>0.17969477911646603</c:v>
                </c:pt>
                <c:pt idx="12">
                  <c:v>0.15674999999999883</c:v>
                </c:pt>
                <c:pt idx="13">
                  <c:v>0.16197541703248497</c:v>
                </c:pt>
                <c:pt idx="14">
                  <c:v>0.23357142857142899</c:v>
                </c:pt>
                <c:pt idx="15">
                  <c:v>0.14400000000000057</c:v>
                </c:pt>
                <c:pt idx="16">
                  <c:v>2.945161290322984E-2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TBIL!$O$2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TBIL!$O$3:$O$20</c:f>
              <c:numCache>
                <c:formatCode>0.0</c:formatCode>
                <c:ptCount val="18"/>
                <c:pt idx="0">
                  <c:v>1.9</c:v>
                </c:pt>
                <c:pt idx="1">
                  <c:v>1.9</c:v>
                </c:pt>
                <c:pt idx="2">
                  <c:v>1.9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1.9</c:v>
                </c:pt>
                <c:pt idx="7">
                  <c:v>1.9</c:v>
                </c:pt>
                <c:pt idx="8">
                  <c:v>1.9</c:v>
                </c:pt>
                <c:pt idx="9">
                  <c:v>1.9</c:v>
                </c:pt>
                <c:pt idx="10">
                  <c:v>1.9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1.9</c:v>
                </c:pt>
                <c:pt idx="17">
                  <c:v>1.9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TBIL!$P$2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TBIL!$P$3:$P$20</c:f>
              <c:numCache>
                <c:formatCode>0.0</c:formatCode>
                <c:ptCount val="18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83424"/>
        <c:axId val="222185344"/>
      </c:lineChart>
      <c:catAx>
        <c:axId val="222183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2185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2185344"/>
        <c:scaling>
          <c:orientation val="minMax"/>
          <c:max val="2.8"/>
          <c:min val="1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2183424"/>
        <c:crosses val="autoZero"/>
        <c:crossBetween val="between"/>
        <c:majorUnit val="0.300000000000000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39658029711"/>
          <c:y val="0.11784182453352825"/>
          <c:w val="0.1593266128358154"/>
          <c:h val="0.871068011577975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72913992297846E-2"/>
          <c:y val="7.6158940397350966E-2"/>
          <c:w val="0.69833119383825359"/>
          <c:h val="0.73178807947020064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1.9479166666666661</c:v>
                </c:pt>
                <c:pt idx="2">
                  <c:v>1.9604166666666669</c:v>
                </c:pt>
                <c:pt idx="3">
                  <c:v>1.9584375000000001</c:v>
                </c:pt>
                <c:pt idx="4">
                  <c:v>1.9071874999999996</c:v>
                </c:pt>
                <c:pt idx="5">
                  <c:v>1.8921875000000004</c:v>
                </c:pt>
                <c:pt idx="6">
                  <c:v>1.8968750000000001</c:v>
                </c:pt>
                <c:pt idx="7">
                  <c:v>1.8921874999999999</c:v>
                </c:pt>
                <c:pt idx="8">
                  <c:v>1.903125</c:v>
                </c:pt>
                <c:pt idx="9">
                  <c:v>1.8974999999999997</c:v>
                </c:pt>
                <c:pt idx="10">
                  <c:v>1.8896874999999993</c:v>
                </c:pt>
                <c:pt idx="11">
                  <c:v>1.8900000000000001</c:v>
                </c:pt>
                <c:pt idx="12">
                  <c:v>1.9006249999999993</c:v>
                </c:pt>
                <c:pt idx="13">
                  <c:v>1.8953125</c:v>
                </c:pt>
                <c:pt idx="14">
                  <c:v>1.9578124999999997</c:v>
                </c:pt>
                <c:pt idx="15">
                  <c:v>1.9237499999999996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1.9519444444444443</c:v>
                </c:pt>
                <c:pt idx="2">
                  <c:v>1.9723999999999999</c:v>
                </c:pt>
                <c:pt idx="3">
                  <c:v>1.9610526315789476</c:v>
                </c:pt>
                <c:pt idx="4">
                  <c:v>1.9534999999999996</c:v>
                </c:pt>
                <c:pt idx="5">
                  <c:v>1.9322222222222223</c:v>
                </c:pt>
                <c:pt idx="6">
                  <c:v>1.9040499999999998</c:v>
                </c:pt>
                <c:pt idx="7">
                  <c:v>1.8856111111111109</c:v>
                </c:pt>
                <c:pt idx="8">
                  <c:v>1.9019999999999999</c:v>
                </c:pt>
                <c:pt idx="9">
                  <c:v>1.8887857142857143</c:v>
                </c:pt>
                <c:pt idx="10">
                  <c:v>1.8807500000000001</c:v>
                </c:pt>
                <c:pt idx="11">
                  <c:v>1.8830952380952373</c:v>
                </c:pt>
                <c:pt idx="12">
                  <c:v>1.9023750000000004</c:v>
                </c:pt>
                <c:pt idx="13">
                  <c:v>1.9240298507462699</c:v>
                </c:pt>
                <c:pt idx="14">
                  <c:v>1.9157692307692307</c:v>
                </c:pt>
                <c:pt idx="15">
                  <c:v>1.9166666666666663</c:v>
                </c:pt>
                <c:pt idx="16">
                  <c:v>1.8900000000000001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0">
                  <c:v>1.9899333333333333</c:v>
                </c:pt>
                <c:pt idx="1">
                  <c:v>2.0405999999999995</c:v>
                </c:pt>
                <c:pt idx="2">
                  <c:v>2.0351875000000001</c:v>
                </c:pt>
                <c:pt idx="3">
                  <c:v>1.9915384615384615</c:v>
                </c:pt>
                <c:pt idx="4">
                  <c:v>1.9379375000000001</c:v>
                </c:pt>
                <c:pt idx="5">
                  <c:v>1.974</c:v>
                </c:pt>
                <c:pt idx="6">
                  <c:v>1.99542857142857</c:v>
                </c:pt>
                <c:pt idx="7">
                  <c:v>1.9179999999999999</c:v>
                </c:pt>
                <c:pt idx="8">
                  <c:v>1.913</c:v>
                </c:pt>
                <c:pt idx="9">
                  <c:v>1.943263157894737</c:v>
                </c:pt>
                <c:pt idx="10">
                  <c:v>2.0019999999999998</c:v>
                </c:pt>
                <c:pt idx="11">
                  <c:v>1.9885294117647059</c:v>
                </c:pt>
                <c:pt idx="12">
                  <c:v>1.9567333333333334</c:v>
                </c:pt>
                <c:pt idx="13">
                  <c:v>1.9910625</c:v>
                </c:pt>
                <c:pt idx="14">
                  <c:v>1.9443333333333335</c:v>
                </c:pt>
                <c:pt idx="15">
                  <c:v>1.973153846153846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5">
                  <c:v>1.8947000000000001</c:v>
                </c:pt>
                <c:pt idx="6">
                  <c:v>1.9</c:v>
                </c:pt>
                <c:pt idx="7">
                  <c:v>1.8668548016067787</c:v>
                </c:pt>
                <c:pt idx="8">
                  <c:v>1.885</c:v>
                </c:pt>
                <c:pt idx="9">
                  <c:v>1.8707540983606565</c:v>
                </c:pt>
                <c:pt idx="10">
                  <c:v>1.852216666666666</c:v>
                </c:pt>
                <c:pt idx="11">
                  <c:v>1.8550312499999999</c:v>
                </c:pt>
                <c:pt idx="12">
                  <c:v>1.8670491803278695</c:v>
                </c:pt>
                <c:pt idx="13">
                  <c:v>1.846483870967742</c:v>
                </c:pt>
                <c:pt idx="14">
                  <c:v>1.9174193548387097</c:v>
                </c:pt>
                <c:pt idx="15">
                  <c:v>1.9472758620689654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1.9861538461538462</c:v>
                </c:pt>
                <c:pt idx="2">
                  <c:v>1.9755555555555553</c:v>
                </c:pt>
                <c:pt idx="3">
                  <c:v>1.9768421052631577</c:v>
                </c:pt>
                <c:pt idx="4">
                  <c:v>1.953157894736842</c:v>
                </c:pt>
                <c:pt idx="5">
                  <c:v>1.9636842105263159</c:v>
                </c:pt>
                <c:pt idx="6">
                  <c:v>1.9626315789473683</c:v>
                </c:pt>
                <c:pt idx="7">
                  <c:v>1.9647368421052633</c:v>
                </c:pt>
                <c:pt idx="8">
                  <c:v>1.9577777777777778</c:v>
                </c:pt>
                <c:pt idx="9">
                  <c:v>1.9811111111111108</c:v>
                </c:pt>
                <c:pt idx="10">
                  <c:v>1.993125</c:v>
                </c:pt>
                <c:pt idx="11">
                  <c:v>1.9774999999999998</c:v>
                </c:pt>
                <c:pt idx="12">
                  <c:v>1.9794444444444441</c:v>
                </c:pt>
                <c:pt idx="13">
                  <c:v>1.9886363636363633</c:v>
                </c:pt>
                <c:pt idx="14">
                  <c:v>1.9584210526315786</c:v>
                </c:pt>
                <c:pt idx="15">
                  <c:v>1.9493749999999999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0">
                  <c:v>1.97394</c:v>
                </c:pt>
                <c:pt idx="1">
                  <c:v>1.9403809523809523</c:v>
                </c:pt>
                <c:pt idx="2">
                  <c:v>1.9596500000000003</c:v>
                </c:pt>
                <c:pt idx="3">
                  <c:v>1.9447559523809528</c:v>
                </c:pt>
                <c:pt idx="4">
                  <c:v>1.9439399999999998</c:v>
                </c:pt>
                <c:pt idx="5">
                  <c:v>1.9774090909090909</c:v>
                </c:pt>
                <c:pt idx="6">
                  <c:v>1.9973518518518518</c:v>
                </c:pt>
                <c:pt idx="7">
                  <c:v>2.0297499999999999</c:v>
                </c:pt>
                <c:pt idx="8">
                  <c:v>2.0605599999999997</c:v>
                </c:pt>
                <c:pt idx="9">
                  <c:v>2.0415000000000001</c:v>
                </c:pt>
                <c:pt idx="10">
                  <c:v>2.0352051282051282</c:v>
                </c:pt>
                <c:pt idx="11">
                  <c:v>1.9880833333333328</c:v>
                </c:pt>
                <c:pt idx="12">
                  <c:v>2.0057083333333332</c:v>
                </c:pt>
                <c:pt idx="13">
                  <c:v>1.9873541666666668</c:v>
                </c:pt>
                <c:pt idx="14">
                  <c:v>1.971988095238095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1.9530000000000001</c:v>
                </c:pt>
                <c:pt idx="2">
                  <c:v>1.9179999999999999</c:v>
                </c:pt>
                <c:pt idx="3">
                  <c:v>1.911</c:v>
                </c:pt>
                <c:pt idx="4">
                  <c:v>1.9450000000000001</c:v>
                </c:pt>
                <c:pt idx="5">
                  <c:v>1.97</c:v>
                </c:pt>
                <c:pt idx="6">
                  <c:v>1.919</c:v>
                </c:pt>
                <c:pt idx="7">
                  <c:v>1.9419999999999999</c:v>
                </c:pt>
                <c:pt idx="8">
                  <c:v>1.948</c:v>
                </c:pt>
                <c:pt idx="9">
                  <c:v>1.9530000000000001</c:v>
                </c:pt>
                <c:pt idx="10">
                  <c:v>1.925</c:v>
                </c:pt>
                <c:pt idx="11">
                  <c:v>1.911</c:v>
                </c:pt>
                <c:pt idx="12">
                  <c:v>1.837</c:v>
                </c:pt>
                <c:pt idx="13">
                  <c:v>1.845</c:v>
                </c:pt>
                <c:pt idx="14">
                  <c:v>1.9019999999999999</c:v>
                </c:pt>
                <c:pt idx="15">
                  <c:v>1.905</c:v>
                </c:pt>
                <c:pt idx="16">
                  <c:v>1.885</c:v>
                </c:pt>
                <c:pt idx="17" formatCode="General">
                  <c:v>1.9159999999999999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2">
                  <c:v>2.0129999999999999</c:v>
                </c:pt>
                <c:pt idx="3">
                  <c:v>2.1339999999999999</c:v>
                </c:pt>
                <c:pt idx="4">
                  <c:v>2.024</c:v>
                </c:pt>
                <c:pt idx="5">
                  <c:v>2.0270000000000001</c:v>
                </c:pt>
                <c:pt idx="6">
                  <c:v>2.0609999999999999</c:v>
                </c:pt>
                <c:pt idx="7">
                  <c:v>2.044</c:v>
                </c:pt>
                <c:pt idx="8">
                  <c:v>2.016</c:v>
                </c:pt>
                <c:pt idx="9">
                  <c:v>1.8460000000000001</c:v>
                </c:pt>
                <c:pt idx="10">
                  <c:v>2.056</c:v>
                </c:pt>
                <c:pt idx="11">
                  <c:v>2.056</c:v>
                </c:pt>
                <c:pt idx="12">
                  <c:v>2.0640000000000001</c:v>
                </c:pt>
                <c:pt idx="13">
                  <c:v>2.0350000000000001</c:v>
                </c:pt>
                <c:pt idx="14">
                  <c:v>2.0619999999999998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1.99</c:v>
                </c:pt>
                <c:pt idx="1">
                  <c:v>2</c:v>
                </c:pt>
                <c:pt idx="2">
                  <c:v>1.99</c:v>
                </c:pt>
                <c:pt idx="3">
                  <c:v>1.95</c:v>
                </c:pt>
                <c:pt idx="4">
                  <c:v>1.93</c:v>
                </c:pt>
                <c:pt idx="5">
                  <c:v>1.94</c:v>
                </c:pt>
                <c:pt idx="6">
                  <c:v>1.93</c:v>
                </c:pt>
                <c:pt idx="7">
                  <c:v>1.92</c:v>
                </c:pt>
                <c:pt idx="8">
                  <c:v>1.92</c:v>
                </c:pt>
                <c:pt idx="9">
                  <c:v>1.96</c:v>
                </c:pt>
                <c:pt idx="10">
                  <c:v>1.95</c:v>
                </c:pt>
                <c:pt idx="11">
                  <c:v>1.99</c:v>
                </c:pt>
                <c:pt idx="12">
                  <c:v>2</c:v>
                </c:pt>
                <c:pt idx="13">
                  <c:v>2.0099999999999998</c:v>
                </c:pt>
                <c:pt idx="14">
                  <c:v>1.98</c:v>
                </c:pt>
                <c:pt idx="15">
                  <c:v>1.95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2">
                  <c:v>1.94</c:v>
                </c:pt>
                <c:pt idx="3">
                  <c:v>1.92</c:v>
                </c:pt>
                <c:pt idx="4">
                  <c:v>1.9</c:v>
                </c:pt>
                <c:pt idx="5">
                  <c:v>1.85</c:v>
                </c:pt>
                <c:pt idx="6">
                  <c:v>1.8213000000000001</c:v>
                </c:pt>
                <c:pt idx="7">
                  <c:v>1.85</c:v>
                </c:pt>
                <c:pt idx="8">
                  <c:v>1.91</c:v>
                </c:pt>
                <c:pt idx="9">
                  <c:v>1.9</c:v>
                </c:pt>
                <c:pt idx="10">
                  <c:v>1.85</c:v>
                </c:pt>
                <c:pt idx="11">
                  <c:v>1.87</c:v>
                </c:pt>
                <c:pt idx="12">
                  <c:v>1.85</c:v>
                </c:pt>
                <c:pt idx="13">
                  <c:v>1.78</c:v>
                </c:pt>
                <c:pt idx="14">
                  <c:v>1.86</c:v>
                </c:pt>
                <c:pt idx="15">
                  <c:v>1.91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CRP!$L$3:$L$20</c:f>
              <c:numCache>
                <c:formatCode>0.00</c:formatCode>
                <c:ptCount val="18"/>
                <c:pt idx="0">
                  <c:v>1.96</c:v>
                </c:pt>
                <c:pt idx="1">
                  <c:v>1.96</c:v>
                </c:pt>
                <c:pt idx="2">
                  <c:v>1.96</c:v>
                </c:pt>
                <c:pt idx="3">
                  <c:v>1.96</c:v>
                </c:pt>
                <c:pt idx="4">
                  <c:v>1.96</c:v>
                </c:pt>
                <c:pt idx="5">
                  <c:v>1.96</c:v>
                </c:pt>
                <c:pt idx="6">
                  <c:v>1.96</c:v>
                </c:pt>
                <c:pt idx="7">
                  <c:v>1.96</c:v>
                </c:pt>
                <c:pt idx="8">
                  <c:v>1.96</c:v>
                </c:pt>
                <c:pt idx="9">
                  <c:v>1.96</c:v>
                </c:pt>
                <c:pt idx="10">
                  <c:v>1.96</c:v>
                </c:pt>
                <c:pt idx="11">
                  <c:v>1.96</c:v>
                </c:pt>
                <c:pt idx="12">
                  <c:v>1.96</c:v>
                </c:pt>
                <c:pt idx="13">
                  <c:v>1.96</c:v>
                </c:pt>
                <c:pt idx="14">
                  <c:v>1.96</c:v>
                </c:pt>
                <c:pt idx="15">
                  <c:v>1.96</c:v>
                </c:pt>
                <c:pt idx="16">
                  <c:v>1.96</c:v>
                </c:pt>
                <c:pt idx="17">
                  <c:v>1.96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CRP!$M$2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CRP!$M$3:$M$20</c:f>
              <c:numCache>
                <c:formatCode>0.000</c:formatCode>
                <c:ptCount val="18"/>
                <c:pt idx="0">
                  <c:v>1.9846244444444443</c:v>
                </c:pt>
                <c:pt idx="1">
                  <c:v>1.9742851299494153</c:v>
                </c:pt>
                <c:pt idx="2">
                  <c:v>1.9738010802469137</c:v>
                </c:pt>
                <c:pt idx="3">
                  <c:v>1.9719585167512799</c:v>
                </c:pt>
                <c:pt idx="4">
                  <c:v>1.9438580994152044</c:v>
                </c:pt>
                <c:pt idx="5">
                  <c:v>1.9421203023657632</c:v>
                </c:pt>
                <c:pt idx="6">
                  <c:v>1.9387637002227791</c:v>
                </c:pt>
                <c:pt idx="7">
                  <c:v>1.9313140254823153</c:v>
                </c:pt>
                <c:pt idx="8">
                  <c:v>1.9415462777777777</c:v>
                </c:pt>
                <c:pt idx="9">
                  <c:v>1.9281914081652218</c:v>
                </c:pt>
                <c:pt idx="10">
                  <c:v>1.9433984294871796</c:v>
                </c:pt>
                <c:pt idx="11">
                  <c:v>1.9409239233193272</c:v>
                </c:pt>
                <c:pt idx="12">
                  <c:v>1.9362935291438981</c:v>
                </c:pt>
                <c:pt idx="13">
                  <c:v>1.9302879252017042</c:v>
                </c:pt>
                <c:pt idx="14">
                  <c:v>1.9469743566810944</c:v>
                </c:pt>
                <c:pt idx="15">
                  <c:v>1.9344026718611844</c:v>
                </c:pt>
                <c:pt idx="16">
                  <c:v>1.8875000000000002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CRP!$N$2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CRP!$N$3:$N$20</c:f>
              <c:numCache>
                <c:formatCode>0.000</c:formatCode>
                <c:ptCount val="18"/>
                <c:pt idx="0">
                  <c:v>1.6059999999999963E-2</c:v>
                </c:pt>
                <c:pt idx="1">
                  <c:v>0.10021904761904721</c:v>
                </c:pt>
                <c:pt idx="2">
                  <c:v>0.11718750000000022</c:v>
                </c:pt>
                <c:pt idx="3">
                  <c:v>0.22299999999999986</c:v>
                </c:pt>
                <c:pt idx="4">
                  <c:v>0.12400000000000011</c:v>
                </c:pt>
                <c:pt idx="5">
                  <c:v>0.17700000000000005</c:v>
                </c:pt>
                <c:pt idx="6">
                  <c:v>0.2396999999999998</c:v>
                </c:pt>
                <c:pt idx="7">
                  <c:v>0.19399999999999995</c:v>
                </c:pt>
                <c:pt idx="8">
                  <c:v>0.17555999999999972</c:v>
                </c:pt>
                <c:pt idx="9">
                  <c:v>0.19550000000000001</c:v>
                </c:pt>
                <c:pt idx="10">
                  <c:v>0.20599999999999996</c:v>
                </c:pt>
                <c:pt idx="11">
                  <c:v>0.20096875000000014</c:v>
                </c:pt>
                <c:pt idx="12">
                  <c:v>0.22700000000000009</c:v>
                </c:pt>
                <c:pt idx="13">
                  <c:v>0.25500000000000012</c:v>
                </c:pt>
                <c:pt idx="14">
                  <c:v>0.20199999999999974</c:v>
                </c:pt>
                <c:pt idx="15">
                  <c:v>6.8153846153846009E-2</c:v>
                </c:pt>
                <c:pt idx="16">
                  <c:v>5.0000000000001155E-3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CRP!$O$2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CRP!$O$3:$O$20</c:f>
              <c:numCache>
                <c:formatCode>General</c:formatCode>
                <c:ptCount val="18"/>
                <c:pt idx="0">
                  <c:v>1.76</c:v>
                </c:pt>
                <c:pt idx="1">
                  <c:v>1.76</c:v>
                </c:pt>
                <c:pt idx="2">
                  <c:v>1.76</c:v>
                </c:pt>
                <c:pt idx="3">
                  <c:v>1.76</c:v>
                </c:pt>
                <c:pt idx="4">
                  <c:v>1.76</c:v>
                </c:pt>
                <c:pt idx="5">
                  <c:v>1.76</c:v>
                </c:pt>
                <c:pt idx="6">
                  <c:v>1.76</c:v>
                </c:pt>
                <c:pt idx="7">
                  <c:v>1.76</c:v>
                </c:pt>
                <c:pt idx="8">
                  <c:v>1.76</c:v>
                </c:pt>
                <c:pt idx="9">
                  <c:v>1.76</c:v>
                </c:pt>
                <c:pt idx="10">
                  <c:v>1.76</c:v>
                </c:pt>
                <c:pt idx="11">
                  <c:v>1.76</c:v>
                </c:pt>
                <c:pt idx="12">
                  <c:v>1.76</c:v>
                </c:pt>
                <c:pt idx="13">
                  <c:v>1.76</c:v>
                </c:pt>
                <c:pt idx="14">
                  <c:v>1.76</c:v>
                </c:pt>
                <c:pt idx="15">
                  <c:v>1.76</c:v>
                </c:pt>
                <c:pt idx="16">
                  <c:v>1.76</c:v>
                </c:pt>
                <c:pt idx="17">
                  <c:v>1.76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CRP!$P$2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CRP!$P$3:$P$20</c:f>
              <c:numCache>
                <c:formatCode>General</c:formatCode>
                <c:ptCount val="18"/>
                <c:pt idx="0">
                  <c:v>2.16</c:v>
                </c:pt>
                <c:pt idx="1">
                  <c:v>2.16</c:v>
                </c:pt>
                <c:pt idx="2">
                  <c:v>2.16</c:v>
                </c:pt>
                <c:pt idx="3">
                  <c:v>2.16</c:v>
                </c:pt>
                <c:pt idx="4">
                  <c:v>2.16</c:v>
                </c:pt>
                <c:pt idx="5">
                  <c:v>2.16</c:v>
                </c:pt>
                <c:pt idx="6">
                  <c:v>2.16</c:v>
                </c:pt>
                <c:pt idx="7">
                  <c:v>2.16</c:v>
                </c:pt>
                <c:pt idx="8">
                  <c:v>2.16</c:v>
                </c:pt>
                <c:pt idx="9">
                  <c:v>2.16</c:v>
                </c:pt>
                <c:pt idx="10">
                  <c:v>2.16</c:v>
                </c:pt>
                <c:pt idx="11">
                  <c:v>2.16</c:v>
                </c:pt>
                <c:pt idx="12">
                  <c:v>2.16</c:v>
                </c:pt>
                <c:pt idx="13">
                  <c:v>2.16</c:v>
                </c:pt>
                <c:pt idx="14">
                  <c:v>2.16</c:v>
                </c:pt>
                <c:pt idx="15">
                  <c:v>2.16</c:v>
                </c:pt>
                <c:pt idx="16">
                  <c:v>2.16</c:v>
                </c:pt>
                <c:pt idx="17">
                  <c:v>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91072"/>
        <c:axId val="220705536"/>
      </c:lineChart>
      <c:catAx>
        <c:axId val="220691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0705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0705536"/>
        <c:scaling>
          <c:orientation val="minMax"/>
          <c:max val="2.36"/>
          <c:min val="1.5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0691072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28498225286961"/>
          <c:y val="0.13576191685717151"/>
          <c:w val="0.15789471393795929"/>
          <c:h val="0.847682330031326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019547136314373E-2"/>
          <c:y val="8.2781456953642543E-2"/>
          <c:w val="0.70481189095764751"/>
          <c:h val="0.73178807947020064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UA!$B$3:$B$20</c:f>
              <c:numCache>
                <c:formatCode>0.00</c:formatCode>
                <c:ptCount val="18"/>
                <c:pt idx="1">
                  <c:v>6.4166666666666687</c:v>
                </c:pt>
                <c:pt idx="2">
                  <c:v>6.4708333333333341</c:v>
                </c:pt>
                <c:pt idx="3">
                  <c:v>6.5062499999999996</c:v>
                </c:pt>
                <c:pt idx="4">
                  <c:v>6.4812500000000011</c:v>
                </c:pt>
                <c:pt idx="5">
                  <c:v>6.4250000000000025</c:v>
                </c:pt>
                <c:pt idx="6">
                  <c:v>6.4406250000000016</c:v>
                </c:pt>
                <c:pt idx="7">
                  <c:v>6.415625000000003</c:v>
                </c:pt>
                <c:pt idx="8">
                  <c:v>6.4031250000000028</c:v>
                </c:pt>
                <c:pt idx="9">
                  <c:v>6.4031250000000028</c:v>
                </c:pt>
                <c:pt idx="10">
                  <c:v>6.4156250000000021</c:v>
                </c:pt>
                <c:pt idx="11">
                  <c:v>6.4375000000000027</c:v>
                </c:pt>
                <c:pt idx="12">
                  <c:v>6.4093750000000043</c:v>
                </c:pt>
                <c:pt idx="13">
                  <c:v>6.4312500000000021</c:v>
                </c:pt>
                <c:pt idx="14">
                  <c:v>6.4781250000000004</c:v>
                </c:pt>
                <c:pt idx="15">
                  <c:v>6.4437500000000023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UA!$C$3:$C$20</c:f>
              <c:numCache>
                <c:formatCode>0.00</c:formatCode>
                <c:ptCount val="18"/>
                <c:pt idx="1">
                  <c:v>6.455277777777777</c:v>
                </c:pt>
                <c:pt idx="2">
                  <c:v>6.4528499999999998</c:v>
                </c:pt>
                <c:pt idx="3">
                  <c:v>6.5053684210526326</c:v>
                </c:pt>
                <c:pt idx="4">
                  <c:v>6.4915999999999983</c:v>
                </c:pt>
                <c:pt idx="5">
                  <c:v>6.4727777777777762</c:v>
                </c:pt>
                <c:pt idx="6">
                  <c:v>6.4831000000000003</c:v>
                </c:pt>
                <c:pt idx="7">
                  <c:v>6.4600000000000009</c:v>
                </c:pt>
                <c:pt idx="8">
                  <c:v>6.4450000000000003</c:v>
                </c:pt>
                <c:pt idx="9">
                  <c:v>6.4434137931034483</c:v>
                </c:pt>
                <c:pt idx="10">
                  <c:v>6.4627500000000015</c:v>
                </c:pt>
                <c:pt idx="11">
                  <c:v>6.4475000000000016</c:v>
                </c:pt>
                <c:pt idx="12">
                  <c:v>6.4475308641975326</c:v>
                </c:pt>
                <c:pt idx="13">
                  <c:v>6.5002985074626842</c:v>
                </c:pt>
                <c:pt idx="14">
                  <c:v>6.5369230769230784</c:v>
                </c:pt>
                <c:pt idx="15">
                  <c:v>6.5337037037037042</c:v>
                </c:pt>
                <c:pt idx="16">
                  <c:v>6.5225806451612902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UA!$D$3:$D$20</c:f>
              <c:numCache>
                <c:formatCode>0.00</c:formatCode>
                <c:ptCount val="18"/>
                <c:pt idx="0">
                  <c:v>6.5157894736842099</c:v>
                </c:pt>
                <c:pt idx="1">
                  <c:v>6.431578947368422</c:v>
                </c:pt>
                <c:pt idx="2">
                  <c:v>6.4333333333333345</c:v>
                </c:pt>
                <c:pt idx="3">
                  <c:v>6.4894736842105267</c:v>
                </c:pt>
                <c:pt idx="4">
                  <c:v>6.5105263157894697</c:v>
                </c:pt>
                <c:pt idx="5">
                  <c:v>6.5</c:v>
                </c:pt>
                <c:pt idx="6">
                  <c:v>6.5</c:v>
                </c:pt>
                <c:pt idx="7">
                  <c:v>6.48</c:v>
                </c:pt>
                <c:pt idx="8">
                  <c:v>6.49</c:v>
                </c:pt>
                <c:pt idx="9">
                  <c:v>6.455000000000001</c:v>
                </c:pt>
                <c:pt idx="10">
                  <c:v>6.4823529411764698</c:v>
                </c:pt>
                <c:pt idx="11" formatCode="0.00\ ">
                  <c:v>6.4600000000000009</c:v>
                </c:pt>
                <c:pt idx="12">
                  <c:v>6.4777777777777787</c:v>
                </c:pt>
                <c:pt idx="13">
                  <c:v>6.4100000000000019</c:v>
                </c:pt>
                <c:pt idx="14" formatCode="0.00\ ">
                  <c:v>6.4105263157894754</c:v>
                </c:pt>
                <c:pt idx="15" formatCode="0.00\ ">
                  <c:v>6.569230769230769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UA!$E$3:$E$20</c:f>
              <c:numCache>
                <c:formatCode>0.00</c:formatCode>
                <c:ptCount val="18"/>
                <c:pt idx="5">
                  <c:v>6.4065000000000003</c:v>
                </c:pt>
                <c:pt idx="6">
                  <c:v>6.4</c:v>
                </c:pt>
                <c:pt idx="7">
                  <c:v>6.3551434143968439</c:v>
                </c:pt>
                <c:pt idx="8">
                  <c:v>6.41</c:v>
                </c:pt>
                <c:pt idx="9">
                  <c:v>6.4163934426229465</c:v>
                </c:pt>
                <c:pt idx="10">
                  <c:v>6.4333333333333291</c:v>
                </c:pt>
                <c:pt idx="11">
                  <c:v>6.5121212121212153</c:v>
                </c:pt>
                <c:pt idx="12">
                  <c:v>6.5266666666666682</c:v>
                </c:pt>
                <c:pt idx="13">
                  <c:v>6.5193548387096776</c:v>
                </c:pt>
                <c:pt idx="14">
                  <c:v>6.5</c:v>
                </c:pt>
                <c:pt idx="15">
                  <c:v>6.5448275862068943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UA!$F$3:$F$20</c:f>
              <c:numCache>
                <c:formatCode>0.00</c:formatCode>
                <c:ptCount val="18"/>
                <c:pt idx="1">
                  <c:v>6.5076923076923077</c:v>
                </c:pt>
                <c:pt idx="2">
                  <c:v>6.4944444444444445</c:v>
                </c:pt>
                <c:pt idx="3">
                  <c:v>6.4894736842105258</c:v>
                </c:pt>
                <c:pt idx="4">
                  <c:v>6.5052631578947366</c:v>
                </c:pt>
                <c:pt idx="5">
                  <c:v>6.5</c:v>
                </c:pt>
                <c:pt idx="6">
                  <c:v>6.5052631578947366</c:v>
                </c:pt>
                <c:pt idx="7">
                  <c:v>6.5105263157894733</c:v>
                </c:pt>
                <c:pt idx="8">
                  <c:v>6.4944444444444436</c:v>
                </c:pt>
                <c:pt idx="9">
                  <c:v>6.5277777777777777</c:v>
                </c:pt>
                <c:pt idx="10">
                  <c:v>6.5062499999999996</c:v>
                </c:pt>
                <c:pt idx="11">
                  <c:v>6.5</c:v>
                </c:pt>
                <c:pt idx="12">
                  <c:v>6.5</c:v>
                </c:pt>
                <c:pt idx="13">
                  <c:v>6.504545454545454</c:v>
                </c:pt>
                <c:pt idx="14">
                  <c:v>6.5</c:v>
                </c:pt>
                <c:pt idx="15">
                  <c:v>6.5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UA!$G$3:$G$20</c:f>
              <c:numCache>
                <c:formatCode>0.00</c:formatCode>
                <c:ptCount val="18"/>
                <c:pt idx="0">
                  <c:v>6.4093333333333362</c:v>
                </c:pt>
                <c:pt idx="1">
                  <c:v>6.4222222222222243</c:v>
                </c:pt>
                <c:pt idx="2">
                  <c:v>6.479166666666667</c:v>
                </c:pt>
                <c:pt idx="3">
                  <c:v>6.4500000000000011</c:v>
                </c:pt>
                <c:pt idx="4">
                  <c:v>6.4340000000000019</c:v>
                </c:pt>
                <c:pt idx="5">
                  <c:v>6.4757575757575756</c:v>
                </c:pt>
                <c:pt idx="6">
                  <c:v>6.4012345679012368</c:v>
                </c:pt>
                <c:pt idx="7">
                  <c:v>6.4218253968253993</c:v>
                </c:pt>
                <c:pt idx="8">
                  <c:v>6.4440000000000008</c:v>
                </c:pt>
                <c:pt idx="9">
                  <c:v>6.4653846153846164</c:v>
                </c:pt>
                <c:pt idx="10">
                  <c:v>6.4596153846153861</c:v>
                </c:pt>
                <c:pt idx="11">
                  <c:v>6.4052083333333352</c:v>
                </c:pt>
                <c:pt idx="12">
                  <c:v>6.4196428571428603</c:v>
                </c:pt>
                <c:pt idx="13">
                  <c:v>6.3992753623188436</c:v>
                </c:pt>
                <c:pt idx="14">
                  <c:v>6.4147058823529441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UA!$H$3:$H$20</c:f>
              <c:numCache>
                <c:formatCode>0.00</c:formatCode>
                <c:ptCount val="18"/>
                <c:pt idx="1">
                  <c:v>6.42</c:v>
                </c:pt>
                <c:pt idx="2">
                  <c:v>6.39</c:v>
                </c:pt>
                <c:pt idx="3">
                  <c:v>6.44</c:v>
                </c:pt>
                <c:pt idx="4">
                  <c:v>6.48</c:v>
                </c:pt>
                <c:pt idx="5">
                  <c:v>6.43</c:v>
                </c:pt>
                <c:pt idx="6">
                  <c:v>6.484</c:v>
                </c:pt>
                <c:pt idx="7">
                  <c:v>6.492</c:v>
                </c:pt>
                <c:pt idx="8">
                  <c:v>6.5170000000000003</c:v>
                </c:pt>
                <c:pt idx="9">
                  <c:v>6.5170000000000003</c:v>
                </c:pt>
                <c:pt idx="10">
                  <c:v>6.5209999999999999</c:v>
                </c:pt>
                <c:pt idx="11">
                  <c:v>6.49</c:v>
                </c:pt>
                <c:pt idx="12">
                  <c:v>6.431</c:v>
                </c:pt>
                <c:pt idx="13">
                  <c:v>6.48</c:v>
                </c:pt>
                <c:pt idx="14">
                  <c:v>6.4950000000000001</c:v>
                </c:pt>
                <c:pt idx="15">
                  <c:v>6.47</c:v>
                </c:pt>
                <c:pt idx="16">
                  <c:v>6.4539999999999997</c:v>
                </c:pt>
                <c:pt idx="17" formatCode="General">
                  <c:v>6.4349999999999996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UA!$I$3:$I$20</c:f>
              <c:numCache>
                <c:formatCode>0.00</c:formatCode>
                <c:ptCount val="18"/>
                <c:pt idx="2">
                  <c:v>6.56</c:v>
                </c:pt>
                <c:pt idx="3">
                  <c:v>6.6</c:v>
                </c:pt>
                <c:pt idx="4">
                  <c:v>6.53</c:v>
                </c:pt>
                <c:pt idx="5">
                  <c:v>6.53</c:v>
                </c:pt>
                <c:pt idx="6">
                  <c:v>6.5</c:v>
                </c:pt>
                <c:pt idx="7">
                  <c:v>6.55</c:v>
                </c:pt>
                <c:pt idx="8">
                  <c:v>6.57</c:v>
                </c:pt>
                <c:pt idx="9">
                  <c:v>6.55</c:v>
                </c:pt>
                <c:pt idx="10">
                  <c:v>6.57</c:v>
                </c:pt>
                <c:pt idx="11">
                  <c:v>6.54</c:v>
                </c:pt>
                <c:pt idx="12">
                  <c:v>6.52</c:v>
                </c:pt>
                <c:pt idx="13">
                  <c:v>6.58</c:v>
                </c:pt>
                <c:pt idx="14">
                  <c:v>6.55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UA!$J$3:$J$20</c:f>
              <c:numCache>
                <c:formatCode>0.00</c:formatCode>
                <c:ptCount val="18"/>
                <c:pt idx="0">
                  <c:v>6.42</c:v>
                </c:pt>
                <c:pt idx="1">
                  <c:v>6.45</c:v>
                </c:pt>
                <c:pt idx="2">
                  <c:v>6.46</c:v>
                </c:pt>
                <c:pt idx="3">
                  <c:v>6.55</c:v>
                </c:pt>
                <c:pt idx="4">
                  <c:v>6.58</c:v>
                </c:pt>
                <c:pt idx="5">
                  <c:v>6.52</c:v>
                </c:pt>
                <c:pt idx="6">
                  <c:v>6.48</c:v>
                </c:pt>
                <c:pt idx="7">
                  <c:v>6.49</c:v>
                </c:pt>
                <c:pt idx="8">
                  <c:v>6.5</c:v>
                </c:pt>
                <c:pt idx="9">
                  <c:v>6.5</c:v>
                </c:pt>
                <c:pt idx="10">
                  <c:v>6.49</c:v>
                </c:pt>
                <c:pt idx="11">
                  <c:v>6.42</c:v>
                </c:pt>
                <c:pt idx="12">
                  <c:v>6.43</c:v>
                </c:pt>
                <c:pt idx="13">
                  <c:v>6.43</c:v>
                </c:pt>
                <c:pt idx="14">
                  <c:v>6.46</c:v>
                </c:pt>
                <c:pt idx="15">
                  <c:v>6.44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UA!$K$3:$K$20</c:f>
              <c:numCache>
                <c:formatCode>0.00</c:formatCode>
                <c:ptCount val="18"/>
                <c:pt idx="2">
                  <c:v>6.6</c:v>
                </c:pt>
                <c:pt idx="3">
                  <c:v>6.5</c:v>
                </c:pt>
                <c:pt idx="4">
                  <c:v>6.5</c:v>
                </c:pt>
                <c:pt idx="5">
                  <c:v>6.4</c:v>
                </c:pt>
                <c:pt idx="6">
                  <c:v>6.45</c:v>
                </c:pt>
                <c:pt idx="7">
                  <c:v>6.4</c:v>
                </c:pt>
                <c:pt idx="8">
                  <c:v>6.4</c:v>
                </c:pt>
                <c:pt idx="9">
                  <c:v>6.4</c:v>
                </c:pt>
                <c:pt idx="10">
                  <c:v>6.4</c:v>
                </c:pt>
                <c:pt idx="11">
                  <c:v>6.3</c:v>
                </c:pt>
                <c:pt idx="12">
                  <c:v>6.4</c:v>
                </c:pt>
                <c:pt idx="13">
                  <c:v>6.4</c:v>
                </c:pt>
                <c:pt idx="14">
                  <c:v>6.4</c:v>
                </c:pt>
                <c:pt idx="15">
                  <c:v>6.5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UA!$L$3:$L$20</c:f>
              <c:numCache>
                <c:formatCode>0.0</c:formatCode>
                <c:ptCount val="18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  <c:pt idx="10">
                  <c:v>6.5</c:v>
                </c:pt>
                <c:pt idx="11">
                  <c:v>6.5</c:v>
                </c:pt>
                <c:pt idx="12">
                  <c:v>6.5</c:v>
                </c:pt>
                <c:pt idx="13">
                  <c:v>6.5</c:v>
                </c:pt>
                <c:pt idx="14">
                  <c:v>6.5</c:v>
                </c:pt>
                <c:pt idx="15">
                  <c:v>6.5</c:v>
                </c:pt>
                <c:pt idx="16">
                  <c:v>6.5</c:v>
                </c:pt>
                <c:pt idx="17">
                  <c:v>6.5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UA!$M$2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UA!$M$3:$M$20</c:f>
              <c:numCache>
                <c:formatCode>0.00</c:formatCode>
                <c:ptCount val="18"/>
                <c:pt idx="0">
                  <c:v>6.448374269005849</c:v>
                </c:pt>
                <c:pt idx="1">
                  <c:v>6.4433482745324868</c:v>
                </c:pt>
                <c:pt idx="2">
                  <c:v>6.4822919753086428</c:v>
                </c:pt>
                <c:pt idx="3">
                  <c:v>6.5033961988304094</c:v>
                </c:pt>
                <c:pt idx="4">
                  <c:v>6.5014043859649133</c:v>
                </c:pt>
                <c:pt idx="5">
                  <c:v>6.4660035353535363</c:v>
                </c:pt>
                <c:pt idx="6">
                  <c:v>6.4644222725795988</c:v>
                </c:pt>
                <c:pt idx="7">
                  <c:v>6.4575120127011711</c:v>
                </c:pt>
                <c:pt idx="8">
                  <c:v>6.467356944444445</c:v>
                </c:pt>
                <c:pt idx="9">
                  <c:v>6.46780946288888</c:v>
                </c:pt>
                <c:pt idx="10">
                  <c:v>6.4740926659125195</c:v>
                </c:pt>
                <c:pt idx="11">
                  <c:v>6.4512329545454561</c:v>
                </c:pt>
                <c:pt idx="12">
                  <c:v>6.4561993165784841</c:v>
                </c:pt>
                <c:pt idx="13">
                  <c:v>6.4654724163036663</c:v>
                </c:pt>
                <c:pt idx="14">
                  <c:v>6.4745280275065493</c:v>
                </c:pt>
                <c:pt idx="15">
                  <c:v>6.5001890073926702</c:v>
                </c:pt>
                <c:pt idx="16">
                  <c:v>6.488290322580645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UA!$N$2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UA!$N$3:$N$20</c:f>
              <c:numCache>
                <c:formatCode>0.00</c:formatCode>
                <c:ptCount val="18"/>
                <c:pt idx="0">
                  <c:v>0.1064561403508737</c:v>
                </c:pt>
                <c:pt idx="1">
                  <c:v>9.1025641025638926E-2</c:v>
                </c:pt>
                <c:pt idx="2">
                  <c:v>0.20999999999999996</c:v>
                </c:pt>
                <c:pt idx="3">
                  <c:v>0.15999999999999925</c:v>
                </c:pt>
                <c:pt idx="4">
                  <c:v>0.14599999999999813</c:v>
                </c:pt>
                <c:pt idx="5">
                  <c:v>0.12999999999999989</c:v>
                </c:pt>
                <c:pt idx="6">
                  <c:v>0.10526315789473628</c:v>
                </c:pt>
                <c:pt idx="7">
                  <c:v>0.19485658560315589</c:v>
                </c:pt>
                <c:pt idx="8">
                  <c:v>0.16999999999999993</c:v>
                </c:pt>
                <c:pt idx="9">
                  <c:v>0.14999999999999947</c:v>
                </c:pt>
                <c:pt idx="10">
                  <c:v>0.16999999999999993</c:v>
                </c:pt>
                <c:pt idx="11">
                  <c:v>0.24000000000000021</c:v>
                </c:pt>
                <c:pt idx="12">
                  <c:v>0.12666666666666782</c:v>
                </c:pt>
                <c:pt idx="13">
                  <c:v>0.18072463768115643</c:v>
                </c:pt>
                <c:pt idx="14">
                  <c:v>0.14999999999999947</c:v>
                </c:pt>
                <c:pt idx="15">
                  <c:v>0.12923076923076859</c:v>
                </c:pt>
                <c:pt idx="16">
                  <c:v>6.8580645161290477E-2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UA!$O$2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UA!$O$3:$O$20</c:f>
              <c:numCache>
                <c:formatCode>0.0</c:formatCode>
                <c:ptCount val="18"/>
                <c:pt idx="0">
                  <c:v>6.2</c:v>
                </c:pt>
                <c:pt idx="1">
                  <c:v>6.2</c:v>
                </c:pt>
                <c:pt idx="2">
                  <c:v>6.2</c:v>
                </c:pt>
                <c:pt idx="3">
                  <c:v>6.2</c:v>
                </c:pt>
                <c:pt idx="4">
                  <c:v>6.2</c:v>
                </c:pt>
                <c:pt idx="5">
                  <c:v>6.2</c:v>
                </c:pt>
                <c:pt idx="6">
                  <c:v>6.2</c:v>
                </c:pt>
                <c:pt idx="7">
                  <c:v>6.2</c:v>
                </c:pt>
                <c:pt idx="8">
                  <c:v>6.2</c:v>
                </c:pt>
                <c:pt idx="9">
                  <c:v>6.2</c:v>
                </c:pt>
                <c:pt idx="10">
                  <c:v>6.2</c:v>
                </c:pt>
                <c:pt idx="11">
                  <c:v>6.2</c:v>
                </c:pt>
                <c:pt idx="12">
                  <c:v>6.2</c:v>
                </c:pt>
                <c:pt idx="13">
                  <c:v>6.2</c:v>
                </c:pt>
                <c:pt idx="14">
                  <c:v>6.2</c:v>
                </c:pt>
                <c:pt idx="15">
                  <c:v>6.2</c:v>
                </c:pt>
                <c:pt idx="16">
                  <c:v>6.2</c:v>
                </c:pt>
                <c:pt idx="17">
                  <c:v>6.2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UA!$P$2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UA!$P$3:$P$20</c:f>
              <c:numCache>
                <c:formatCode>General</c:formatCode>
                <c:ptCount val="18"/>
                <c:pt idx="0">
                  <c:v>6.8</c:v>
                </c:pt>
                <c:pt idx="1">
                  <c:v>6.8</c:v>
                </c:pt>
                <c:pt idx="2">
                  <c:v>6.8</c:v>
                </c:pt>
                <c:pt idx="3">
                  <c:v>6.8</c:v>
                </c:pt>
                <c:pt idx="4">
                  <c:v>6.8</c:v>
                </c:pt>
                <c:pt idx="5">
                  <c:v>6.8</c:v>
                </c:pt>
                <c:pt idx="6">
                  <c:v>6.8</c:v>
                </c:pt>
                <c:pt idx="7">
                  <c:v>6.8</c:v>
                </c:pt>
                <c:pt idx="8">
                  <c:v>6.8</c:v>
                </c:pt>
                <c:pt idx="9">
                  <c:v>6.8</c:v>
                </c:pt>
                <c:pt idx="10">
                  <c:v>6.8</c:v>
                </c:pt>
                <c:pt idx="11">
                  <c:v>6.8</c:v>
                </c:pt>
                <c:pt idx="12">
                  <c:v>6.8</c:v>
                </c:pt>
                <c:pt idx="13">
                  <c:v>6.8</c:v>
                </c:pt>
                <c:pt idx="14">
                  <c:v>6.8</c:v>
                </c:pt>
                <c:pt idx="15">
                  <c:v>6.8</c:v>
                </c:pt>
                <c:pt idx="16">
                  <c:v>6.8</c:v>
                </c:pt>
                <c:pt idx="17">
                  <c:v>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21152"/>
        <c:axId val="222723072"/>
      </c:lineChart>
      <c:catAx>
        <c:axId val="222721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2723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2723072"/>
        <c:scaling>
          <c:orientation val="minMax"/>
          <c:max val="7.1"/>
          <c:min val="5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2721152"/>
        <c:crosses val="autoZero"/>
        <c:crossBetween val="between"/>
        <c:majorUnit val="0.30000000000000032"/>
        <c:minorUnit val="6.0000000000000123E-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924626088405617"/>
          <c:y val="0.13907306747946829"/>
          <c:w val="0.15994811759642136"/>
          <c:h val="0.860927033274123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36256504250643E-2"/>
          <c:y val="8.5397452587317707E-2"/>
          <c:w val="0.70580617193722772"/>
          <c:h val="0.73441809225093169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BUN!$B$3:$B$20</c:f>
              <c:numCache>
                <c:formatCode>0.0</c:formatCode>
                <c:ptCount val="18"/>
                <c:pt idx="1">
                  <c:v>33.470833333333339</c:v>
                </c:pt>
                <c:pt idx="2">
                  <c:v>33.554166666666667</c:v>
                </c:pt>
                <c:pt idx="3">
                  <c:v>33.459375000000001</c:v>
                </c:pt>
                <c:pt idx="4">
                  <c:v>33.243749999999991</c:v>
                </c:pt>
                <c:pt idx="5">
                  <c:v>33.206249999999997</c:v>
                </c:pt>
                <c:pt idx="6">
                  <c:v>33.115624999999994</c:v>
                </c:pt>
                <c:pt idx="7">
                  <c:v>33.053124999999994</c:v>
                </c:pt>
                <c:pt idx="8">
                  <c:v>33.081249999999997</c:v>
                </c:pt>
                <c:pt idx="9">
                  <c:v>33.281250000000007</c:v>
                </c:pt>
                <c:pt idx="10">
                  <c:v>33.243750000000006</c:v>
                </c:pt>
                <c:pt idx="11">
                  <c:v>33.265625</c:v>
                </c:pt>
                <c:pt idx="12">
                  <c:v>32.918750000000003</c:v>
                </c:pt>
                <c:pt idx="13">
                  <c:v>33.449999999999996</c:v>
                </c:pt>
                <c:pt idx="14">
                  <c:v>33.425000000000004</c:v>
                </c:pt>
                <c:pt idx="15">
                  <c:v>33.049999999999997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BUN!$C$3:$C$20</c:f>
              <c:numCache>
                <c:formatCode>0.0</c:formatCode>
                <c:ptCount val="18"/>
                <c:pt idx="1">
                  <c:v>33.362777777777779</c:v>
                </c:pt>
                <c:pt idx="2">
                  <c:v>33.502099999999999</c:v>
                </c:pt>
                <c:pt idx="3">
                  <c:v>33.395263157894739</c:v>
                </c:pt>
                <c:pt idx="4">
                  <c:v>33.433250000000001</c:v>
                </c:pt>
                <c:pt idx="5">
                  <c:v>33.489888888888892</c:v>
                </c:pt>
                <c:pt idx="6">
                  <c:v>33.283349999999999</c:v>
                </c:pt>
                <c:pt idx="7">
                  <c:v>33.508857142857153</c:v>
                </c:pt>
                <c:pt idx="8">
                  <c:v>33.481000000000002</c:v>
                </c:pt>
                <c:pt idx="9">
                  <c:v>33.1381724137931</c:v>
                </c:pt>
                <c:pt idx="10">
                  <c:v>33.041012658227842</c:v>
                </c:pt>
                <c:pt idx="11">
                  <c:v>32.95435294117646</c:v>
                </c:pt>
                <c:pt idx="12">
                  <c:v>32.937625000000004</c:v>
                </c:pt>
                <c:pt idx="13">
                  <c:v>32.93492537313432</c:v>
                </c:pt>
                <c:pt idx="14">
                  <c:v>32.998461538461534</c:v>
                </c:pt>
                <c:pt idx="15">
                  <c:v>33.045185185185183</c:v>
                </c:pt>
                <c:pt idx="16">
                  <c:v>33.054838709677426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BUN!$D$3:$D$20</c:f>
              <c:numCache>
                <c:formatCode>0.0</c:formatCode>
                <c:ptCount val="18"/>
                <c:pt idx="0">
                  <c:v>33.59375</c:v>
                </c:pt>
                <c:pt idx="1">
                  <c:v>33.131250000000001</c:v>
                </c:pt>
                <c:pt idx="2">
                  <c:v>33.221428571428575</c:v>
                </c:pt>
                <c:pt idx="3">
                  <c:v>33.858823529411765</c:v>
                </c:pt>
                <c:pt idx="4">
                  <c:v>33.487499999999997</c:v>
                </c:pt>
                <c:pt idx="5">
                  <c:v>33.488</c:v>
                </c:pt>
                <c:pt idx="6">
                  <c:v>33.3642857142857</c:v>
                </c:pt>
                <c:pt idx="7">
                  <c:v>33.700000000000003</c:v>
                </c:pt>
                <c:pt idx="8">
                  <c:v>33.799999999999997</c:v>
                </c:pt>
                <c:pt idx="9">
                  <c:v>33.752631578947366</c:v>
                </c:pt>
                <c:pt idx="10">
                  <c:v>34.358333333333341</c:v>
                </c:pt>
                <c:pt idx="11">
                  <c:v>33.352941176470594</c:v>
                </c:pt>
                <c:pt idx="12">
                  <c:v>32.83846153846153</c:v>
                </c:pt>
                <c:pt idx="13">
                  <c:v>33.273684210526319</c:v>
                </c:pt>
                <c:pt idx="14">
                  <c:v>33.299999999999997</c:v>
                </c:pt>
                <c:pt idx="15">
                  <c:v>33.739999999999988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BUN!$E$3:$E$20</c:f>
              <c:numCache>
                <c:formatCode>0.0</c:formatCode>
                <c:ptCount val="18"/>
                <c:pt idx="5">
                  <c:v>32.6</c:v>
                </c:pt>
                <c:pt idx="6">
                  <c:v>32.5</c:v>
                </c:pt>
                <c:pt idx="7">
                  <c:v>32.149605403230069</c:v>
                </c:pt>
                <c:pt idx="8">
                  <c:v>32.55176499152099</c:v>
                </c:pt>
                <c:pt idx="9">
                  <c:v>33.034426229508199</c:v>
                </c:pt>
                <c:pt idx="10">
                  <c:v>32.815000000000005</c:v>
                </c:pt>
                <c:pt idx="11">
                  <c:v>32.807692307692314</c:v>
                </c:pt>
                <c:pt idx="12">
                  <c:v>32.657377049180326</c:v>
                </c:pt>
                <c:pt idx="13">
                  <c:v>32.593548387096781</c:v>
                </c:pt>
                <c:pt idx="14">
                  <c:v>32.587096774193547</c:v>
                </c:pt>
                <c:pt idx="15">
                  <c:v>32.66551724137932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BUN!$F$3:$F$20</c:f>
              <c:numCache>
                <c:formatCode>0.0</c:formatCode>
                <c:ptCount val="18"/>
                <c:pt idx="1">
                  <c:v>33.307692307692307</c:v>
                </c:pt>
                <c:pt idx="2">
                  <c:v>33.444444444444443</c:v>
                </c:pt>
                <c:pt idx="3">
                  <c:v>33.473684210526315</c:v>
                </c:pt>
                <c:pt idx="4">
                  <c:v>33.210526315789473</c:v>
                </c:pt>
                <c:pt idx="5">
                  <c:v>33.368421052631582</c:v>
                </c:pt>
                <c:pt idx="6">
                  <c:v>33.526315789473685</c:v>
                </c:pt>
                <c:pt idx="7">
                  <c:v>33.578947368421055</c:v>
                </c:pt>
                <c:pt idx="8">
                  <c:v>33.666666666666664</c:v>
                </c:pt>
                <c:pt idx="9">
                  <c:v>33.666666666666664</c:v>
                </c:pt>
                <c:pt idx="10">
                  <c:v>33.9375</c:v>
                </c:pt>
                <c:pt idx="11">
                  <c:v>33.450000000000003</c:v>
                </c:pt>
                <c:pt idx="12">
                  <c:v>33.444444444444443</c:v>
                </c:pt>
                <c:pt idx="13">
                  <c:v>33.727272727272727</c:v>
                </c:pt>
                <c:pt idx="14">
                  <c:v>33.789473684210527</c:v>
                </c:pt>
                <c:pt idx="15">
                  <c:v>33.8125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BUN!$G$3:$G$20</c:f>
              <c:numCache>
                <c:formatCode>0.0</c:formatCode>
                <c:ptCount val="18"/>
                <c:pt idx="0">
                  <c:v>33.088888888888881</c:v>
                </c:pt>
                <c:pt idx="1">
                  <c:v>33.040079365079364</c:v>
                </c:pt>
                <c:pt idx="2">
                  <c:v>33.106944444444444</c:v>
                </c:pt>
                <c:pt idx="3">
                  <c:v>33.253571428571433</c:v>
                </c:pt>
                <c:pt idx="4">
                  <c:v>32.745333333333335</c:v>
                </c:pt>
                <c:pt idx="5">
                  <c:v>33.353968253968247</c:v>
                </c:pt>
                <c:pt idx="6">
                  <c:v>33.274382716049381</c:v>
                </c:pt>
                <c:pt idx="7">
                  <c:v>33.078571428571436</c:v>
                </c:pt>
                <c:pt idx="8">
                  <c:v>33.121527777777779</c:v>
                </c:pt>
                <c:pt idx="9">
                  <c:v>33.094230769230769</c:v>
                </c:pt>
                <c:pt idx="10">
                  <c:v>32.991666666666667</c:v>
                </c:pt>
                <c:pt idx="11">
                  <c:v>32.974218749999991</c:v>
                </c:pt>
                <c:pt idx="12">
                  <c:v>33.020238095238099</c:v>
                </c:pt>
                <c:pt idx="13">
                  <c:v>33.110144927536226</c:v>
                </c:pt>
                <c:pt idx="14">
                  <c:v>33.158974358974355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BUN!$H$3:$H$20</c:f>
              <c:numCache>
                <c:formatCode>0.0</c:formatCode>
                <c:ptCount val="18"/>
                <c:pt idx="1">
                  <c:v>33.5</c:v>
                </c:pt>
                <c:pt idx="2">
                  <c:v>33.4</c:v>
                </c:pt>
                <c:pt idx="3">
                  <c:v>33.9</c:v>
                </c:pt>
                <c:pt idx="4">
                  <c:v>33.6</c:v>
                </c:pt>
                <c:pt idx="5">
                  <c:v>33.9</c:v>
                </c:pt>
                <c:pt idx="6">
                  <c:v>33.783000000000001</c:v>
                </c:pt>
                <c:pt idx="7">
                  <c:v>33.723999999999997</c:v>
                </c:pt>
                <c:pt idx="8">
                  <c:v>33.667999999999999</c:v>
                </c:pt>
                <c:pt idx="9">
                  <c:v>33.893999999999998</c:v>
                </c:pt>
                <c:pt idx="10">
                  <c:v>33.838999999999999</c:v>
                </c:pt>
                <c:pt idx="11">
                  <c:v>33.9</c:v>
                </c:pt>
                <c:pt idx="12">
                  <c:v>33.94</c:v>
                </c:pt>
                <c:pt idx="13">
                  <c:v>33.799999999999997</c:v>
                </c:pt>
                <c:pt idx="14">
                  <c:v>33.902000000000001</c:v>
                </c:pt>
                <c:pt idx="15">
                  <c:v>33.893000000000001</c:v>
                </c:pt>
                <c:pt idx="16">
                  <c:v>33.616999999999997</c:v>
                </c:pt>
                <c:pt idx="17" formatCode="General">
                  <c:v>33.543999999999997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BUN!$I$3:$I$20</c:f>
              <c:numCache>
                <c:formatCode>0.00_ </c:formatCode>
                <c:ptCount val="18"/>
                <c:pt idx="2" formatCode="0.0">
                  <c:v>33.9</c:v>
                </c:pt>
                <c:pt idx="3" formatCode="0.0">
                  <c:v>33.9</c:v>
                </c:pt>
                <c:pt idx="4" formatCode="0.0">
                  <c:v>33.6</c:v>
                </c:pt>
                <c:pt idx="5" formatCode="0.0">
                  <c:v>33.700000000000003</c:v>
                </c:pt>
                <c:pt idx="6" formatCode="0.0">
                  <c:v>33.700000000000003</c:v>
                </c:pt>
                <c:pt idx="7" formatCode="0.0">
                  <c:v>33.9</c:v>
                </c:pt>
                <c:pt idx="8" formatCode="0.0">
                  <c:v>34.1</c:v>
                </c:pt>
                <c:pt idx="9" formatCode="0.0">
                  <c:v>33.9</c:v>
                </c:pt>
                <c:pt idx="10" formatCode="0.0">
                  <c:v>33.700000000000003</c:v>
                </c:pt>
                <c:pt idx="11" formatCode="0.0">
                  <c:v>34</c:v>
                </c:pt>
                <c:pt idx="12" formatCode="0.0">
                  <c:v>34</c:v>
                </c:pt>
                <c:pt idx="13" formatCode="0.0">
                  <c:v>34</c:v>
                </c:pt>
                <c:pt idx="14" formatCode="0.0">
                  <c:v>34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BUN!$J$3:$J$20</c:f>
              <c:numCache>
                <c:formatCode>0.0</c:formatCode>
                <c:ptCount val="18"/>
                <c:pt idx="0">
                  <c:v>33.450000000000003</c:v>
                </c:pt>
                <c:pt idx="1">
                  <c:v>33.700000000000003</c:v>
                </c:pt>
                <c:pt idx="2">
                  <c:v>33.47</c:v>
                </c:pt>
                <c:pt idx="3">
                  <c:v>33.76</c:v>
                </c:pt>
                <c:pt idx="4">
                  <c:v>33.33</c:v>
                </c:pt>
                <c:pt idx="5">
                  <c:v>33.46</c:v>
                </c:pt>
                <c:pt idx="6">
                  <c:v>33.47</c:v>
                </c:pt>
                <c:pt idx="7">
                  <c:v>33.630000000000003</c:v>
                </c:pt>
                <c:pt idx="8">
                  <c:v>34.03</c:v>
                </c:pt>
                <c:pt idx="9">
                  <c:v>33.65</c:v>
                </c:pt>
                <c:pt idx="10">
                  <c:v>33.409999999999997</c:v>
                </c:pt>
                <c:pt idx="11">
                  <c:v>33.299999999999997</c:v>
                </c:pt>
                <c:pt idx="12">
                  <c:v>33.71</c:v>
                </c:pt>
                <c:pt idx="13">
                  <c:v>34</c:v>
                </c:pt>
                <c:pt idx="14">
                  <c:v>33.659999999999997</c:v>
                </c:pt>
                <c:pt idx="15">
                  <c:v>33.1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BUN!$K$3:$K$20</c:f>
              <c:numCache>
                <c:formatCode>0.00_ </c:formatCode>
                <c:ptCount val="18"/>
                <c:pt idx="2" formatCode="0.0">
                  <c:v>34.130000000000003</c:v>
                </c:pt>
                <c:pt idx="3" formatCode="0.0">
                  <c:v>33.43</c:v>
                </c:pt>
                <c:pt idx="4" formatCode="0.0">
                  <c:v>34.299999999999997</c:v>
                </c:pt>
                <c:pt idx="5" formatCode="0.0">
                  <c:v>33.25</c:v>
                </c:pt>
                <c:pt idx="6" formatCode="0.0">
                  <c:v>33.940000000000005</c:v>
                </c:pt>
                <c:pt idx="7" formatCode="0.0">
                  <c:v>33.659999999999997</c:v>
                </c:pt>
                <c:pt idx="8" formatCode="0.0">
                  <c:v>33.9</c:v>
                </c:pt>
                <c:pt idx="9" formatCode="0.0">
                  <c:v>34.24</c:v>
                </c:pt>
                <c:pt idx="10" formatCode="0.0">
                  <c:v>33.4</c:v>
                </c:pt>
                <c:pt idx="11" formatCode="0.0">
                  <c:v>33.15</c:v>
                </c:pt>
                <c:pt idx="12" formatCode="0.0">
                  <c:v>33.369999999999997</c:v>
                </c:pt>
                <c:pt idx="13" formatCode="0.0">
                  <c:v>33.880000000000003</c:v>
                </c:pt>
                <c:pt idx="14" formatCode="0.0">
                  <c:v>33.409999999999997</c:v>
                </c:pt>
                <c:pt idx="15" formatCode="0.0">
                  <c:v>33.57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BUN!$L$3:$L$20</c:f>
              <c:numCache>
                <c:formatCode>0</c:formatCode>
                <c:ptCount val="18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33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33</c:v>
                </c:pt>
                <c:pt idx="8">
                  <c:v>33</c:v>
                </c:pt>
                <c:pt idx="9">
                  <c:v>33</c:v>
                </c:pt>
                <c:pt idx="10">
                  <c:v>33</c:v>
                </c:pt>
                <c:pt idx="11">
                  <c:v>33</c:v>
                </c:pt>
                <c:pt idx="12">
                  <c:v>33</c:v>
                </c:pt>
                <c:pt idx="13">
                  <c:v>33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BUN!$M$2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BUN!$M$3:$M$20</c:f>
              <c:numCache>
                <c:formatCode>0.0</c:formatCode>
                <c:ptCount val="18"/>
                <c:pt idx="0">
                  <c:v>33.377546296296295</c:v>
                </c:pt>
                <c:pt idx="1">
                  <c:v>33.358947540554674</c:v>
                </c:pt>
                <c:pt idx="2">
                  <c:v>33.525453791887131</c:v>
                </c:pt>
                <c:pt idx="3">
                  <c:v>33.603413036267142</c:v>
                </c:pt>
                <c:pt idx="4">
                  <c:v>33.438928849902531</c:v>
                </c:pt>
                <c:pt idx="5">
                  <c:v>33.381652819548876</c:v>
                </c:pt>
                <c:pt idx="6">
                  <c:v>33.395695921980874</c:v>
                </c:pt>
                <c:pt idx="7">
                  <c:v>33.398310634307961</c:v>
                </c:pt>
                <c:pt idx="8">
                  <c:v>33.540020943596538</c:v>
                </c:pt>
                <c:pt idx="9">
                  <c:v>33.565137765814612</c:v>
                </c:pt>
                <c:pt idx="10">
                  <c:v>33.47362626582278</c:v>
                </c:pt>
                <c:pt idx="11">
                  <c:v>33.315483017533936</c:v>
                </c:pt>
                <c:pt idx="12">
                  <c:v>33.283689612732438</c:v>
                </c:pt>
                <c:pt idx="13">
                  <c:v>33.476957562556635</c:v>
                </c:pt>
                <c:pt idx="14">
                  <c:v>33.423100635583992</c:v>
                </c:pt>
                <c:pt idx="15">
                  <c:v>33.359525303320559</c:v>
                </c:pt>
                <c:pt idx="16">
                  <c:v>33.335919354838708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BUN!$N$2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BUN!$N$3:$N$20</c:f>
              <c:numCache>
                <c:formatCode>0.0</c:formatCode>
                <c:ptCount val="18"/>
                <c:pt idx="0">
                  <c:v>0.50486111111111853</c:v>
                </c:pt>
                <c:pt idx="1">
                  <c:v>0.65992063492063835</c:v>
                </c:pt>
                <c:pt idx="2">
                  <c:v>1.0230555555555583</c:v>
                </c:pt>
                <c:pt idx="3">
                  <c:v>0.64642857142856514</c:v>
                </c:pt>
                <c:pt idx="4">
                  <c:v>1.5546666666666624</c:v>
                </c:pt>
                <c:pt idx="5">
                  <c:v>1.2999999999999972</c:v>
                </c:pt>
                <c:pt idx="6">
                  <c:v>1.4400000000000048</c:v>
                </c:pt>
                <c:pt idx="7">
                  <c:v>1.7503945967699295</c:v>
                </c:pt>
                <c:pt idx="8">
                  <c:v>1.5482350084790113</c:v>
                </c:pt>
                <c:pt idx="9">
                  <c:v>1.205573770491803</c:v>
                </c:pt>
                <c:pt idx="10">
                  <c:v>1.5433333333333366</c:v>
                </c:pt>
                <c:pt idx="11">
                  <c:v>1.1923076923076863</c:v>
                </c:pt>
                <c:pt idx="12">
                  <c:v>1.3426229508196741</c:v>
                </c:pt>
                <c:pt idx="13">
                  <c:v>1.4064516129032185</c:v>
                </c:pt>
                <c:pt idx="14">
                  <c:v>1.4129032258064527</c:v>
                </c:pt>
                <c:pt idx="15">
                  <c:v>1.2274827586206811</c:v>
                </c:pt>
                <c:pt idx="16">
                  <c:v>0.56216129032257101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BUN!$O$2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BUN!$O$3:$O$20</c:f>
              <c:numCache>
                <c:formatCode>General</c:formatCode>
                <c:ptCount val="18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31</c:v>
                </c:pt>
                <c:pt idx="9">
                  <c:v>31</c:v>
                </c:pt>
                <c:pt idx="10">
                  <c:v>31</c:v>
                </c:pt>
                <c:pt idx="11">
                  <c:v>31</c:v>
                </c:pt>
                <c:pt idx="12">
                  <c:v>31</c:v>
                </c:pt>
                <c:pt idx="13">
                  <c:v>31</c:v>
                </c:pt>
                <c:pt idx="14">
                  <c:v>31</c:v>
                </c:pt>
                <c:pt idx="15">
                  <c:v>31</c:v>
                </c:pt>
                <c:pt idx="16">
                  <c:v>31</c:v>
                </c:pt>
                <c:pt idx="17">
                  <c:v>31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BUN!$P$2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BUN!$P$3:$P$20</c:f>
              <c:numCache>
                <c:formatCode>General</c:formatCode>
                <c:ptCount val="18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937088"/>
        <c:axId val="222939008"/>
      </c:lineChart>
      <c:catAx>
        <c:axId val="22293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22939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2939008"/>
        <c:scaling>
          <c:orientation val="minMax"/>
          <c:max val="37"/>
          <c:min val="2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22937088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79895620113866928"/>
          <c:y val="0.13953505811773895"/>
          <c:w val="0.17885143907333217"/>
          <c:h val="0.84053280839895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79479622403961E-2"/>
          <c:y val="7.3089819562752345E-2"/>
          <c:w val="0.6979438827672384"/>
          <c:h val="0.73089819562753744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2.9737499999999994</c:v>
                </c:pt>
                <c:pt idx="2">
                  <c:v>2.9791666666666661</c:v>
                </c:pt>
                <c:pt idx="3">
                  <c:v>2.9900000000000007</c:v>
                </c:pt>
                <c:pt idx="4">
                  <c:v>2.9793749999999988</c:v>
                </c:pt>
                <c:pt idx="5">
                  <c:v>2.9825000000000004</c:v>
                </c:pt>
                <c:pt idx="6">
                  <c:v>2.9824999999999999</c:v>
                </c:pt>
                <c:pt idx="7">
                  <c:v>2.9887499999999996</c:v>
                </c:pt>
                <c:pt idx="8">
                  <c:v>2.9853124999999996</c:v>
                </c:pt>
                <c:pt idx="9">
                  <c:v>2.9812499999999993</c:v>
                </c:pt>
                <c:pt idx="10">
                  <c:v>2.9799999999999991</c:v>
                </c:pt>
                <c:pt idx="11">
                  <c:v>2.9803124999999997</c:v>
                </c:pt>
                <c:pt idx="12">
                  <c:v>2.9743749999999998</c:v>
                </c:pt>
                <c:pt idx="13">
                  <c:v>2.9774999999999991</c:v>
                </c:pt>
                <c:pt idx="14">
                  <c:v>2.9931249999999996</c:v>
                </c:pt>
                <c:pt idx="15">
                  <c:v>2.9946874999999999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2.9519444444444449</c:v>
                </c:pt>
                <c:pt idx="2">
                  <c:v>2.9548999999999999</c:v>
                </c:pt>
                <c:pt idx="3">
                  <c:v>2.9660526315789468</c:v>
                </c:pt>
                <c:pt idx="4">
                  <c:v>2.9624999999999999</c:v>
                </c:pt>
                <c:pt idx="5">
                  <c:v>2.9573333333333331</c:v>
                </c:pt>
                <c:pt idx="6">
                  <c:v>2.9472000000000005</c:v>
                </c:pt>
                <c:pt idx="7">
                  <c:v>2.955735294117646</c:v>
                </c:pt>
                <c:pt idx="8">
                  <c:v>2.9460000000000002</c:v>
                </c:pt>
                <c:pt idx="9">
                  <c:v>2.9484827586206896</c:v>
                </c:pt>
                <c:pt idx="10">
                  <c:v>2.959625</c:v>
                </c:pt>
                <c:pt idx="11">
                  <c:v>2.9462790697674412</c:v>
                </c:pt>
                <c:pt idx="12">
                  <c:v>2.9687058823529404</c:v>
                </c:pt>
                <c:pt idx="13">
                  <c:v>2.9771830985915497</c:v>
                </c:pt>
                <c:pt idx="14">
                  <c:v>2.9780769230769226</c:v>
                </c:pt>
                <c:pt idx="15">
                  <c:v>2.9870370370370369</c:v>
                </c:pt>
                <c:pt idx="16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0">
                  <c:v>3</c:v>
                </c:pt>
                <c:pt idx="1">
                  <c:v>3.0281249999999997</c:v>
                </c:pt>
                <c:pt idx="2">
                  <c:v>3.0452631578947367</c:v>
                </c:pt>
                <c:pt idx="3">
                  <c:v>3.0094444444444446</c:v>
                </c:pt>
                <c:pt idx="4">
                  <c:v>3.0473684210526302</c:v>
                </c:pt>
                <c:pt idx="5">
                  <c:v>3.0459999999999998</c:v>
                </c:pt>
                <c:pt idx="6">
                  <c:v>3.0506250000000001</c:v>
                </c:pt>
                <c:pt idx="7" formatCode="General">
                  <c:v>3.0190000000000001</c:v>
                </c:pt>
                <c:pt idx="8" formatCode="General">
                  <c:v>3.0150000000000001</c:v>
                </c:pt>
                <c:pt idx="9">
                  <c:v>3.0086363636363633</c:v>
                </c:pt>
                <c:pt idx="10">
                  <c:v>3.02</c:v>
                </c:pt>
                <c:pt idx="11">
                  <c:v>3.02</c:v>
                </c:pt>
                <c:pt idx="12">
                  <c:v>3.0158823529411762</c:v>
                </c:pt>
                <c:pt idx="13">
                  <c:v>2.9695000000000009</c:v>
                </c:pt>
                <c:pt idx="14">
                  <c:v>2.9661111111111111</c:v>
                </c:pt>
                <c:pt idx="15">
                  <c:v>3.0093333333333336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5">
                  <c:v>2.8439999999999999</c:v>
                </c:pt>
                <c:pt idx="6">
                  <c:v>2.8</c:v>
                </c:pt>
                <c:pt idx="7">
                  <c:v>2.812262742836162</c:v>
                </c:pt>
                <c:pt idx="8">
                  <c:v>2.8013775341388851</c:v>
                </c:pt>
                <c:pt idx="9">
                  <c:v>2.8453333333333335</c:v>
                </c:pt>
                <c:pt idx="10">
                  <c:v>2.8456666666666672</c:v>
                </c:pt>
                <c:pt idx="11">
                  <c:v>2.8581538461538476</c:v>
                </c:pt>
                <c:pt idx="12">
                  <c:v>2.8711475409836069</c:v>
                </c:pt>
                <c:pt idx="13">
                  <c:v>2.870645161290323</c:v>
                </c:pt>
                <c:pt idx="14">
                  <c:v>2.86774193548387</c:v>
                </c:pt>
                <c:pt idx="15">
                  <c:v>2.911724137931035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2.9576923076923078</c:v>
                </c:pt>
                <c:pt idx="2">
                  <c:v>2.9527777777777775</c:v>
                </c:pt>
                <c:pt idx="3">
                  <c:v>2.9447368421052631</c:v>
                </c:pt>
                <c:pt idx="4">
                  <c:v>2.9478947368421049</c:v>
                </c:pt>
                <c:pt idx="5">
                  <c:v>2.9389473684210525</c:v>
                </c:pt>
                <c:pt idx="6">
                  <c:v>2.9431578947368418</c:v>
                </c:pt>
                <c:pt idx="7">
                  <c:v>2.9410526315789474</c:v>
                </c:pt>
                <c:pt idx="8">
                  <c:v>2.9533333333333336</c:v>
                </c:pt>
                <c:pt idx="9">
                  <c:v>2.9550000000000005</c:v>
                </c:pt>
                <c:pt idx="10">
                  <c:v>2.9512500000000004</c:v>
                </c:pt>
                <c:pt idx="11">
                  <c:v>2.9440000000000004</c:v>
                </c:pt>
                <c:pt idx="12">
                  <c:v>2.9511111111111115</c:v>
                </c:pt>
                <c:pt idx="13">
                  <c:v>2.9459090909090908</c:v>
                </c:pt>
                <c:pt idx="14">
                  <c:v>2.9489473684210532</c:v>
                </c:pt>
                <c:pt idx="15">
                  <c:v>2.9475000000000007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0">
                  <c:v>2.9448958333333337</c:v>
                </c:pt>
                <c:pt idx="1">
                  <c:v>2.9255701754385961</c:v>
                </c:pt>
                <c:pt idx="2">
                  <c:v>2.9691666666666667</c:v>
                </c:pt>
                <c:pt idx="3">
                  <c:v>2.945267857142857</c:v>
                </c:pt>
                <c:pt idx="4">
                  <c:v>2.9419097222222219</c:v>
                </c:pt>
                <c:pt idx="5">
                  <c:v>2.9172807017543865</c:v>
                </c:pt>
                <c:pt idx="6">
                  <c:v>2.9158950617283952</c:v>
                </c:pt>
                <c:pt idx="7">
                  <c:v>2.9352083333333336</c:v>
                </c:pt>
                <c:pt idx="8">
                  <c:v>2.9103124999999999</c:v>
                </c:pt>
                <c:pt idx="9">
                  <c:v>2.9388580246913585</c:v>
                </c:pt>
                <c:pt idx="10">
                  <c:v>2.9175000000000004</c:v>
                </c:pt>
                <c:pt idx="11">
                  <c:v>2.9547311827956988</c:v>
                </c:pt>
                <c:pt idx="12">
                  <c:v>2.9466369047619052</c:v>
                </c:pt>
                <c:pt idx="13">
                  <c:v>2.9290277777777782</c:v>
                </c:pt>
                <c:pt idx="14">
                  <c:v>2.9191025641025643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1">
                  <c:v>2.95</c:v>
                </c:pt>
                <c:pt idx="2">
                  <c:v>2.944</c:v>
                </c:pt>
                <c:pt idx="3">
                  <c:v>2.9409999999999998</c:v>
                </c:pt>
                <c:pt idx="4">
                  <c:v>2.972</c:v>
                </c:pt>
                <c:pt idx="5">
                  <c:v>2.9590000000000001</c:v>
                </c:pt>
                <c:pt idx="6">
                  <c:v>2.9630000000000001</c:v>
                </c:pt>
                <c:pt idx="7">
                  <c:v>2.9750000000000001</c:v>
                </c:pt>
                <c:pt idx="8">
                  <c:v>2.9830000000000001</c:v>
                </c:pt>
                <c:pt idx="9">
                  <c:v>2.9830000000000001</c:v>
                </c:pt>
                <c:pt idx="10">
                  <c:v>2.9849999999999999</c:v>
                </c:pt>
                <c:pt idx="11">
                  <c:v>2.9780000000000002</c:v>
                </c:pt>
                <c:pt idx="12">
                  <c:v>2.9820000000000002</c:v>
                </c:pt>
                <c:pt idx="13">
                  <c:v>2.9809999999999999</c:v>
                </c:pt>
                <c:pt idx="14">
                  <c:v>2.9860000000000002</c:v>
                </c:pt>
                <c:pt idx="15">
                  <c:v>2.9740000000000002</c:v>
                </c:pt>
                <c:pt idx="16">
                  <c:v>2.9620000000000002</c:v>
                </c:pt>
                <c:pt idx="17" formatCode="General">
                  <c:v>2.9449999999999998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2">
                  <c:v>2.9220000000000002</c:v>
                </c:pt>
                <c:pt idx="3">
                  <c:v>2.8959999999999999</c:v>
                </c:pt>
                <c:pt idx="4">
                  <c:v>2.891</c:v>
                </c:pt>
                <c:pt idx="5">
                  <c:v>2.8519999999999999</c:v>
                </c:pt>
                <c:pt idx="6">
                  <c:v>2.8580000000000001</c:v>
                </c:pt>
                <c:pt idx="7">
                  <c:v>2.863</c:v>
                </c:pt>
                <c:pt idx="8">
                  <c:v>2.871</c:v>
                </c:pt>
                <c:pt idx="9">
                  <c:v>2.8780000000000001</c:v>
                </c:pt>
                <c:pt idx="10">
                  <c:v>2.8940000000000001</c:v>
                </c:pt>
                <c:pt idx="11">
                  <c:v>2.923</c:v>
                </c:pt>
                <c:pt idx="12">
                  <c:v>2.919</c:v>
                </c:pt>
                <c:pt idx="13">
                  <c:v>2.9209999999999998</c:v>
                </c:pt>
                <c:pt idx="14">
                  <c:v>2.9359999999999999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3</c:v>
                </c:pt>
                <c:pt idx="1">
                  <c:v>2.99</c:v>
                </c:pt>
                <c:pt idx="2">
                  <c:v>2.97</c:v>
                </c:pt>
                <c:pt idx="3">
                  <c:v>2.99</c:v>
                </c:pt>
                <c:pt idx="4">
                  <c:v>2.98</c:v>
                </c:pt>
                <c:pt idx="5">
                  <c:v>2.99</c:v>
                </c:pt>
                <c:pt idx="6">
                  <c:v>2.99</c:v>
                </c:pt>
                <c:pt idx="7">
                  <c:v>2.98</c:v>
                </c:pt>
                <c:pt idx="8">
                  <c:v>2.99</c:v>
                </c:pt>
                <c:pt idx="9">
                  <c:v>3</c:v>
                </c:pt>
                <c:pt idx="10">
                  <c:v>2.97</c:v>
                </c:pt>
                <c:pt idx="11">
                  <c:v>2.98</c:v>
                </c:pt>
                <c:pt idx="12">
                  <c:v>2.98</c:v>
                </c:pt>
                <c:pt idx="13">
                  <c:v>2.98</c:v>
                </c:pt>
                <c:pt idx="14">
                  <c:v>2.97</c:v>
                </c:pt>
                <c:pt idx="15">
                  <c:v>2.96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2">
                  <c:v>3.05</c:v>
                </c:pt>
                <c:pt idx="3">
                  <c:v>3.01</c:v>
                </c:pt>
                <c:pt idx="4">
                  <c:v>3.01</c:v>
                </c:pt>
                <c:pt idx="5">
                  <c:v>2.99</c:v>
                </c:pt>
                <c:pt idx="6">
                  <c:v>2.9769999999999999</c:v>
                </c:pt>
                <c:pt idx="7">
                  <c:v>2.97</c:v>
                </c:pt>
                <c:pt idx="8">
                  <c:v>2.97</c:v>
                </c:pt>
                <c:pt idx="9">
                  <c:v>2.97</c:v>
                </c:pt>
                <c:pt idx="10">
                  <c:v>2.98</c:v>
                </c:pt>
                <c:pt idx="11">
                  <c:v>2.97</c:v>
                </c:pt>
                <c:pt idx="12">
                  <c:v>2.97</c:v>
                </c:pt>
                <c:pt idx="13">
                  <c:v>2.99</c:v>
                </c:pt>
                <c:pt idx="14">
                  <c:v>2.99</c:v>
                </c:pt>
                <c:pt idx="15">
                  <c:v>3.02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CRE!$L$2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CRE!$L$3:$L$20</c:f>
              <c:numCache>
                <c:formatCode>0.00</c:formatCode>
                <c:ptCount val="18"/>
                <c:pt idx="0">
                  <c:v>2.94</c:v>
                </c:pt>
                <c:pt idx="1">
                  <c:v>2.94</c:v>
                </c:pt>
                <c:pt idx="2">
                  <c:v>2.94</c:v>
                </c:pt>
                <c:pt idx="3">
                  <c:v>2.94</c:v>
                </c:pt>
                <c:pt idx="4">
                  <c:v>2.94</c:v>
                </c:pt>
                <c:pt idx="5">
                  <c:v>2.94</c:v>
                </c:pt>
                <c:pt idx="6">
                  <c:v>2.94</c:v>
                </c:pt>
                <c:pt idx="7">
                  <c:v>2.94</c:v>
                </c:pt>
                <c:pt idx="8">
                  <c:v>2.94</c:v>
                </c:pt>
                <c:pt idx="9">
                  <c:v>2.94</c:v>
                </c:pt>
                <c:pt idx="10">
                  <c:v>2.94</c:v>
                </c:pt>
                <c:pt idx="11">
                  <c:v>2.94</c:v>
                </c:pt>
                <c:pt idx="12">
                  <c:v>2.94</c:v>
                </c:pt>
                <c:pt idx="13">
                  <c:v>2.94</c:v>
                </c:pt>
                <c:pt idx="14">
                  <c:v>2.94</c:v>
                </c:pt>
                <c:pt idx="15">
                  <c:v>2.94</c:v>
                </c:pt>
                <c:pt idx="16">
                  <c:v>2.94</c:v>
                </c:pt>
                <c:pt idx="17">
                  <c:v>2.94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CRE!$M$2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CRE!$M$3:$M$20</c:f>
              <c:numCache>
                <c:formatCode>0.000</c:formatCode>
                <c:ptCount val="18"/>
                <c:pt idx="0">
                  <c:v>2.9816319444444446</c:v>
                </c:pt>
                <c:pt idx="1">
                  <c:v>2.968154561082192</c:v>
                </c:pt>
                <c:pt idx="2">
                  <c:v>2.9763638076673167</c:v>
                </c:pt>
                <c:pt idx="3">
                  <c:v>2.9658335305857233</c:v>
                </c:pt>
                <c:pt idx="4">
                  <c:v>2.9702275422352176</c:v>
                </c:pt>
                <c:pt idx="5">
                  <c:v>2.9477061403508777</c:v>
                </c:pt>
                <c:pt idx="6">
                  <c:v>2.9427377956465239</c:v>
                </c:pt>
                <c:pt idx="7">
                  <c:v>2.9440009001866092</c:v>
                </c:pt>
                <c:pt idx="8">
                  <c:v>2.9425335867472215</c:v>
                </c:pt>
                <c:pt idx="9">
                  <c:v>2.9508560480281742</c:v>
                </c:pt>
                <c:pt idx="10">
                  <c:v>2.9503041666666663</c:v>
                </c:pt>
                <c:pt idx="11">
                  <c:v>2.9554476598716986</c:v>
                </c:pt>
                <c:pt idx="12">
                  <c:v>2.9578858792150742</c:v>
                </c:pt>
                <c:pt idx="13">
                  <c:v>2.9541765128568742</c:v>
                </c:pt>
                <c:pt idx="14">
                  <c:v>2.9555104902195515</c:v>
                </c:pt>
                <c:pt idx="15">
                  <c:v>2.9755352510376758</c:v>
                </c:pt>
                <c:pt idx="16">
                  <c:v>2.9809999999999999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CRE!$N$2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CRE!$N$3:$N$20</c:f>
              <c:numCache>
                <c:formatCode>0.000</c:formatCode>
                <c:ptCount val="18"/>
                <c:pt idx="0">
                  <c:v>5.5104166666666288E-2</c:v>
                </c:pt>
                <c:pt idx="1">
                  <c:v>0.10255482456140363</c:v>
                </c:pt>
                <c:pt idx="2">
                  <c:v>0.12799999999999967</c:v>
                </c:pt>
                <c:pt idx="3">
                  <c:v>0.11399999999999988</c:v>
                </c:pt>
                <c:pt idx="4">
                  <c:v>0.15636842105263016</c:v>
                </c:pt>
                <c:pt idx="5">
                  <c:v>0.20199999999999996</c:v>
                </c:pt>
                <c:pt idx="6">
                  <c:v>0.25062500000000032</c:v>
                </c:pt>
                <c:pt idx="7">
                  <c:v>0.20673725716383817</c:v>
                </c:pt>
                <c:pt idx="8">
                  <c:v>0.213622465861115</c:v>
                </c:pt>
                <c:pt idx="9">
                  <c:v>0.16330303030302984</c:v>
                </c:pt>
                <c:pt idx="10">
                  <c:v>0.17433333333333279</c:v>
                </c:pt>
                <c:pt idx="11">
                  <c:v>0.16184615384615242</c:v>
                </c:pt>
                <c:pt idx="12">
                  <c:v>0.14473481195756932</c:v>
                </c:pt>
                <c:pt idx="13">
                  <c:v>0.11935483870967722</c:v>
                </c:pt>
                <c:pt idx="14">
                  <c:v>0.12538306451612957</c:v>
                </c:pt>
                <c:pt idx="15">
                  <c:v>0.108275862068965</c:v>
                </c:pt>
                <c:pt idx="16">
                  <c:v>3.7999999999999812E-2</c:v>
                </c:pt>
                <c:pt idx="17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CRE!$O$2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CRE!$O$3:$O$20</c:f>
              <c:numCache>
                <c:formatCode>General</c:formatCode>
                <c:ptCount val="18"/>
                <c:pt idx="0">
                  <c:v>2.74</c:v>
                </c:pt>
                <c:pt idx="1">
                  <c:v>2.74</c:v>
                </c:pt>
                <c:pt idx="2">
                  <c:v>2.74</c:v>
                </c:pt>
                <c:pt idx="3">
                  <c:v>2.74</c:v>
                </c:pt>
                <c:pt idx="4">
                  <c:v>2.74</c:v>
                </c:pt>
                <c:pt idx="5">
                  <c:v>2.74</c:v>
                </c:pt>
                <c:pt idx="6">
                  <c:v>2.74</c:v>
                </c:pt>
                <c:pt idx="7">
                  <c:v>2.74</c:v>
                </c:pt>
                <c:pt idx="8">
                  <c:v>2.74</c:v>
                </c:pt>
                <c:pt idx="9">
                  <c:v>2.74</c:v>
                </c:pt>
                <c:pt idx="10">
                  <c:v>2.74</c:v>
                </c:pt>
                <c:pt idx="11">
                  <c:v>2.74</c:v>
                </c:pt>
                <c:pt idx="12">
                  <c:v>2.74</c:v>
                </c:pt>
                <c:pt idx="13">
                  <c:v>2.74</c:v>
                </c:pt>
                <c:pt idx="14">
                  <c:v>2.74</c:v>
                </c:pt>
                <c:pt idx="15">
                  <c:v>2.74</c:v>
                </c:pt>
                <c:pt idx="16">
                  <c:v>2.74</c:v>
                </c:pt>
                <c:pt idx="17">
                  <c:v>2.74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CRE!$P$2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CRE!$P$3:$P$20</c:f>
              <c:numCache>
                <c:formatCode>General</c:formatCode>
                <c:ptCount val="18"/>
                <c:pt idx="0">
                  <c:v>3.14</c:v>
                </c:pt>
                <c:pt idx="1">
                  <c:v>3.14</c:v>
                </c:pt>
                <c:pt idx="2">
                  <c:v>3.14</c:v>
                </c:pt>
                <c:pt idx="3">
                  <c:v>3.14</c:v>
                </c:pt>
                <c:pt idx="4">
                  <c:v>3.14</c:v>
                </c:pt>
                <c:pt idx="5">
                  <c:v>3.14</c:v>
                </c:pt>
                <c:pt idx="6">
                  <c:v>3.14</c:v>
                </c:pt>
                <c:pt idx="7">
                  <c:v>3.14</c:v>
                </c:pt>
                <c:pt idx="8">
                  <c:v>3.14</c:v>
                </c:pt>
                <c:pt idx="9">
                  <c:v>3.14</c:v>
                </c:pt>
                <c:pt idx="10">
                  <c:v>3.14</c:v>
                </c:pt>
                <c:pt idx="11">
                  <c:v>3.14</c:v>
                </c:pt>
                <c:pt idx="12">
                  <c:v>3.14</c:v>
                </c:pt>
                <c:pt idx="13">
                  <c:v>3.14</c:v>
                </c:pt>
                <c:pt idx="14">
                  <c:v>3.14</c:v>
                </c:pt>
                <c:pt idx="15">
                  <c:v>3.14</c:v>
                </c:pt>
                <c:pt idx="16">
                  <c:v>3.14</c:v>
                </c:pt>
                <c:pt idx="17">
                  <c:v>3.14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316608"/>
        <c:axId val="223331072"/>
      </c:lineChart>
      <c:catAx>
        <c:axId val="223316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23331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3331072"/>
        <c:scaling>
          <c:orientation val="minMax"/>
          <c:max val="3.34"/>
          <c:min val="2.5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23316608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0776303205281941"/>
          <c:y val="0.11998059695598538"/>
          <c:w val="0.16966595084705421"/>
          <c:h val="0.837210506029403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339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AST!$B$3:$B$20</c:f>
              <c:numCache>
                <c:formatCode>0.0</c:formatCode>
                <c:ptCount val="18"/>
                <c:pt idx="1">
                  <c:v>97.75</c:v>
                </c:pt>
                <c:pt idx="2">
                  <c:v>96.625</c:v>
                </c:pt>
                <c:pt idx="3">
                  <c:v>96.71875</c:v>
                </c:pt>
                <c:pt idx="4">
                  <c:v>95.8125</c:v>
                </c:pt>
                <c:pt idx="5">
                  <c:v>95.9375</c:v>
                </c:pt>
                <c:pt idx="6">
                  <c:v>95.21875</c:v>
                </c:pt>
                <c:pt idx="7">
                  <c:v>95.4375</c:v>
                </c:pt>
                <c:pt idx="8">
                  <c:v>95.875</c:v>
                </c:pt>
                <c:pt idx="9">
                  <c:v>95.84375</c:v>
                </c:pt>
                <c:pt idx="10">
                  <c:v>96.1875</c:v>
                </c:pt>
                <c:pt idx="11">
                  <c:v>96.375</c:v>
                </c:pt>
                <c:pt idx="12">
                  <c:v>96.0625</c:v>
                </c:pt>
                <c:pt idx="13">
                  <c:v>96.03125</c:v>
                </c:pt>
                <c:pt idx="14">
                  <c:v>95.90625</c:v>
                </c:pt>
                <c:pt idx="15">
                  <c:v>95.875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AST!$C$3:$C$20</c:f>
              <c:numCache>
                <c:formatCode>0.0</c:formatCode>
                <c:ptCount val="18"/>
                <c:pt idx="1">
                  <c:v>95.847222222222229</c:v>
                </c:pt>
                <c:pt idx="2">
                  <c:v>96.116649999999993</c:v>
                </c:pt>
                <c:pt idx="3">
                  <c:v>96.104368421052627</c:v>
                </c:pt>
                <c:pt idx="4">
                  <c:v>96.173349999999999</c:v>
                </c:pt>
                <c:pt idx="5">
                  <c:v>96.460166666666666</c:v>
                </c:pt>
                <c:pt idx="6">
                  <c:v>96.421700000000001</c:v>
                </c:pt>
                <c:pt idx="7">
                  <c:v>96.075000000000017</c:v>
                </c:pt>
                <c:pt idx="8">
                  <c:v>95.594999999999999</c:v>
                </c:pt>
                <c:pt idx="9">
                  <c:v>94.332172413793103</c:v>
                </c:pt>
                <c:pt idx="10">
                  <c:v>95.250632911392387</c:v>
                </c:pt>
                <c:pt idx="11">
                  <c:v>95.867857142857162</c:v>
                </c:pt>
                <c:pt idx="12">
                  <c:v>96.796385542168665</c:v>
                </c:pt>
                <c:pt idx="13">
                  <c:v>94.991176470588258</c:v>
                </c:pt>
                <c:pt idx="14">
                  <c:v>95.615384615384613</c:v>
                </c:pt>
                <c:pt idx="15">
                  <c:v>95.43703703703703</c:v>
                </c:pt>
                <c:pt idx="16">
                  <c:v>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AST!$D$3:$D$20</c:f>
              <c:numCache>
                <c:formatCode>0.0</c:formatCode>
                <c:ptCount val="18"/>
                <c:pt idx="0">
                  <c:v>95.473684210526315</c:v>
                </c:pt>
                <c:pt idx="1">
                  <c:v>95.235294117647058</c:v>
                </c:pt>
                <c:pt idx="2">
                  <c:v>94.611111111111114</c:v>
                </c:pt>
                <c:pt idx="3">
                  <c:v>95.588235294117652</c:v>
                </c:pt>
                <c:pt idx="4">
                  <c:v>95.05</c:v>
                </c:pt>
                <c:pt idx="5">
                  <c:v>95.65</c:v>
                </c:pt>
                <c:pt idx="6">
                  <c:v>95.5</c:v>
                </c:pt>
                <c:pt idx="7">
                  <c:v>94.6</c:v>
                </c:pt>
                <c:pt idx="8">
                  <c:v>94.3</c:v>
                </c:pt>
                <c:pt idx="9">
                  <c:v>94.428571428571431</c:v>
                </c:pt>
                <c:pt idx="10">
                  <c:v>94.375</c:v>
                </c:pt>
                <c:pt idx="11">
                  <c:v>95.35</c:v>
                </c:pt>
                <c:pt idx="12">
                  <c:v>94.78947368421052</c:v>
                </c:pt>
                <c:pt idx="13">
                  <c:v>94.315789473684205</c:v>
                </c:pt>
                <c:pt idx="14">
                  <c:v>94.75</c:v>
                </c:pt>
                <c:pt idx="15">
                  <c:v>94.82352941176471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AST!$E$3:$E$20</c:f>
              <c:numCache>
                <c:formatCode>0.0</c:formatCode>
                <c:ptCount val="18"/>
                <c:pt idx="5">
                  <c:v>96.6</c:v>
                </c:pt>
                <c:pt idx="6">
                  <c:v>96.8</c:v>
                </c:pt>
                <c:pt idx="7">
                  <c:v>95.258629732836297</c:v>
                </c:pt>
                <c:pt idx="8">
                  <c:v>97</c:v>
                </c:pt>
                <c:pt idx="9">
                  <c:v>97.393442622950815</c:v>
                </c:pt>
                <c:pt idx="10">
                  <c:v>96.372881355932208</c:v>
                </c:pt>
                <c:pt idx="11">
                  <c:v>96</c:v>
                </c:pt>
                <c:pt idx="12">
                  <c:v>96.344262295081961</c:v>
                </c:pt>
                <c:pt idx="13">
                  <c:v>96.387096774193552</c:v>
                </c:pt>
                <c:pt idx="14">
                  <c:v>96.258064516129039</c:v>
                </c:pt>
                <c:pt idx="15">
                  <c:v>96.34482758620689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AST!$F$3:$F$20</c:f>
              <c:numCache>
                <c:formatCode>0.0</c:formatCode>
                <c:ptCount val="18"/>
                <c:pt idx="1">
                  <c:v>95.615384615384613</c:v>
                </c:pt>
                <c:pt idx="2">
                  <c:v>95.888888888888886</c:v>
                </c:pt>
                <c:pt idx="3">
                  <c:v>96.21052631578948</c:v>
                </c:pt>
                <c:pt idx="4">
                  <c:v>96.578947368421055</c:v>
                </c:pt>
                <c:pt idx="5">
                  <c:v>96.421052631578945</c:v>
                </c:pt>
                <c:pt idx="6">
                  <c:v>96.84210526315789</c:v>
                </c:pt>
                <c:pt idx="7">
                  <c:v>95.473684210526315</c:v>
                </c:pt>
                <c:pt idx="8">
                  <c:v>95.666666666666671</c:v>
                </c:pt>
                <c:pt idx="9">
                  <c:v>95.944444444444443</c:v>
                </c:pt>
                <c:pt idx="10">
                  <c:v>95.875</c:v>
                </c:pt>
                <c:pt idx="11">
                  <c:v>95.65</c:v>
                </c:pt>
                <c:pt idx="12">
                  <c:v>95.777777777777771</c:v>
                </c:pt>
                <c:pt idx="13">
                  <c:v>95.681818181818187</c:v>
                </c:pt>
                <c:pt idx="14">
                  <c:v>96.736842105263165</c:v>
                </c:pt>
                <c:pt idx="15">
                  <c:v>97.0625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AST!$G$3:$G$20</c:f>
              <c:numCache>
                <c:formatCode>0.0</c:formatCode>
                <c:ptCount val="18"/>
                <c:pt idx="0">
                  <c:v>96.726190476190482</c:v>
                </c:pt>
                <c:pt idx="1">
                  <c:v>96.670833333333334</c:v>
                </c:pt>
                <c:pt idx="2">
                  <c:v>97.222222222222214</c:v>
                </c:pt>
                <c:pt idx="3">
                  <c:v>97.154761904761912</c:v>
                </c:pt>
                <c:pt idx="4">
                  <c:v>97.156249999999986</c:v>
                </c:pt>
                <c:pt idx="5">
                  <c:v>97.515151515151501</c:v>
                </c:pt>
                <c:pt idx="6">
                  <c:v>96.641975308641975</c:v>
                </c:pt>
                <c:pt idx="7">
                  <c:v>96.367424242424235</c:v>
                </c:pt>
                <c:pt idx="8">
                  <c:v>97.659420289855092</c:v>
                </c:pt>
                <c:pt idx="9">
                  <c:v>96.924242424242408</c:v>
                </c:pt>
                <c:pt idx="10">
                  <c:v>97.071969696969688</c:v>
                </c:pt>
                <c:pt idx="11">
                  <c:v>95.79301075268819</c:v>
                </c:pt>
                <c:pt idx="12">
                  <c:v>96.358024691358025</c:v>
                </c:pt>
                <c:pt idx="13">
                  <c:v>96.439393939393952</c:v>
                </c:pt>
                <c:pt idx="14">
                  <c:v>96.263513513513516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AST!$H$3:$H$20</c:f>
              <c:numCache>
                <c:formatCode>0.0</c:formatCode>
                <c:ptCount val="18"/>
                <c:pt idx="1">
                  <c:v>96.6</c:v>
                </c:pt>
                <c:pt idx="2">
                  <c:v>95.7</c:v>
                </c:pt>
                <c:pt idx="3">
                  <c:v>96.8</c:v>
                </c:pt>
                <c:pt idx="4">
                  <c:v>97.6</c:v>
                </c:pt>
                <c:pt idx="5">
                  <c:v>97</c:v>
                </c:pt>
                <c:pt idx="6">
                  <c:v>96.8</c:v>
                </c:pt>
                <c:pt idx="7">
                  <c:v>96.805999999999997</c:v>
                </c:pt>
                <c:pt idx="8">
                  <c:v>97.138999999999996</c:v>
                </c:pt>
                <c:pt idx="9">
                  <c:v>96.278999999999996</c:v>
                </c:pt>
                <c:pt idx="10">
                  <c:v>96.171999999999997</c:v>
                </c:pt>
                <c:pt idx="11">
                  <c:v>96.5</c:v>
                </c:pt>
                <c:pt idx="12">
                  <c:v>96.667000000000002</c:v>
                </c:pt>
                <c:pt idx="13">
                  <c:v>96.9</c:v>
                </c:pt>
                <c:pt idx="14">
                  <c:v>97.316999999999993</c:v>
                </c:pt>
                <c:pt idx="15">
                  <c:v>97.055000000000007</c:v>
                </c:pt>
                <c:pt idx="16">
                  <c:v>97.063000000000002</c:v>
                </c:pt>
                <c:pt idx="17" formatCode="General">
                  <c:v>96.563000000000002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AST!$I$3:$I$20</c:f>
              <c:numCache>
                <c:formatCode>0.0</c:formatCode>
                <c:ptCount val="18"/>
                <c:pt idx="2">
                  <c:v>95.3</c:v>
                </c:pt>
                <c:pt idx="3">
                  <c:v>97.2</c:v>
                </c:pt>
                <c:pt idx="4">
                  <c:v>98.3</c:v>
                </c:pt>
                <c:pt idx="5">
                  <c:v>97.7</c:v>
                </c:pt>
                <c:pt idx="6">
                  <c:v>96.1</c:v>
                </c:pt>
                <c:pt idx="7">
                  <c:v>95.5</c:v>
                </c:pt>
                <c:pt idx="8">
                  <c:v>95.8</c:v>
                </c:pt>
                <c:pt idx="9">
                  <c:v>96.3</c:v>
                </c:pt>
                <c:pt idx="10">
                  <c:v>96.7</c:v>
                </c:pt>
                <c:pt idx="11">
                  <c:v>96.2</c:v>
                </c:pt>
                <c:pt idx="12">
                  <c:v>95.8</c:v>
                </c:pt>
                <c:pt idx="13">
                  <c:v>95.7</c:v>
                </c:pt>
                <c:pt idx="14">
                  <c:v>95.7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AST!$J$3:$J$20</c:f>
              <c:numCache>
                <c:formatCode>0.0</c:formatCode>
                <c:ptCount val="18"/>
                <c:pt idx="0">
                  <c:v>96.32</c:v>
                </c:pt>
                <c:pt idx="1">
                  <c:v>95.4</c:v>
                </c:pt>
                <c:pt idx="2">
                  <c:v>95.31</c:v>
                </c:pt>
                <c:pt idx="3">
                  <c:v>95.37</c:v>
                </c:pt>
                <c:pt idx="4">
                  <c:v>94.92</c:v>
                </c:pt>
                <c:pt idx="5">
                  <c:v>95.1</c:v>
                </c:pt>
                <c:pt idx="6">
                  <c:v>94.98</c:v>
                </c:pt>
                <c:pt idx="7">
                  <c:v>95</c:v>
                </c:pt>
                <c:pt idx="8">
                  <c:v>94.39</c:v>
                </c:pt>
                <c:pt idx="9">
                  <c:v>94.57</c:v>
                </c:pt>
                <c:pt idx="10">
                  <c:v>96.03</c:v>
                </c:pt>
                <c:pt idx="11">
                  <c:v>97.14</c:v>
                </c:pt>
                <c:pt idx="12">
                  <c:v>97.33</c:v>
                </c:pt>
                <c:pt idx="13">
                  <c:v>97.9</c:v>
                </c:pt>
                <c:pt idx="14">
                  <c:v>97.08</c:v>
                </c:pt>
                <c:pt idx="15">
                  <c:v>96.19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AST!$K$3:$K$20</c:f>
              <c:numCache>
                <c:formatCode>0.0</c:formatCode>
                <c:ptCount val="18"/>
                <c:pt idx="2">
                  <c:v>95</c:v>
                </c:pt>
                <c:pt idx="3">
                  <c:v>95</c:v>
                </c:pt>
                <c:pt idx="4">
                  <c:v>96.1</c:v>
                </c:pt>
                <c:pt idx="5">
                  <c:v>95</c:v>
                </c:pt>
                <c:pt idx="6">
                  <c:v>94.7</c:v>
                </c:pt>
                <c:pt idx="7">
                  <c:v>94.8</c:v>
                </c:pt>
                <c:pt idx="8">
                  <c:v>94.9</c:v>
                </c:pt>
                <c:pt idx="9">
                  <c:v>94.8</c:v>
                </c:pt>
                <c:pt idx="10">
                  <c:v>95.6</c:v>
                </c:pt>
                <c:pt idx="11">
                  <c:v>94.7</c:v>
                </c:pt>
                <c:pt idx="12">
                  <c:v>93.7</c:v>
                </c:pt>
                <c:pt idx="13">
                  <c:v>94.2</c:v>
                </c:pt>
                <c:pt idx="14">
                  <c:v>94.6</c:v>
                </c:pt>
                <c:pt idx="15">
                  <c:v>94.8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AST!$L$3:$L$20</c:f>
              <c:numCache>
                <c:formatCode>General</c:formatCode>
                <c:ptCount val="18"/>
                <c:pt idx="0">
                  <c:v>96</c:v>
                </c:pt>
                <c:pt idx="1">
                  <c:v>96</c:v>
                </c:pt>
                <c:pt idx="2">
                  <c:v>96</c:v>
                </c:pt>
                <c:pt idx="3">
                  <c:v>96</c:v>
                </c:pt>
                <c:pt idx="4">
                  <c:v>96</c:v>
                </c:pt>
                <c:pt idx="5">
                  <c:v>96</c:v>
                </c:pt>
                <c:pt idx="6">
                  <c:v>96</c:v>
                </c:pt>
                <c:pt idx="7">
                  <c:v>96</c:v>
                </c:pt>
                <c:pt idx="8">
                  <c:v>96</c:v>
                </c:pt>
                <c:pt idx="9">
                  <c:v>96</c:v>
                </c:pt>
                <c:pt idx="10">
                  <c:v>96</c:v>
                </c:pt>
                <c:pt idx="11">
                  <c:v>96</c:v>
                </c:pt>
                <c:pt idx="12">
                  <c:v>96</c:v>
                </c:pt>
                <c:pt idx="13">
                  <c:v>96</c:v>
                </c:pt>
                <c:pt idx="14">
                  <c:v>96</c:v>
                </c:pt>
                <c:pt idx="15">
                  <c:v>96</c:v>
                </c:pt>
                <c:pt idx="16">
                  <c:v>96</c:v>
                </c:pt>
                <c:pt idx="17">
                  <c:v>96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AST!$M$2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AST!$M$3:$M$20</c:f>
              <c:numCache>
                <c:formatCode>0.0</c:formatCode>
                <c:ptCount val="18"/>
                <c:pt idx="0">
                  <c:v>96.17329156223893</c:v>
                </c:pt>
                <c:pt idx="1">
                  <c:v>96.159819184083887</c:v>
                </c:pt>
                <c:pt idx="2">
                  <c:v>95.752652469135811</c:v>
                </c:pt>
                <c:pt idx="3">
                  <c:v>96.238515770635743</c:v>
                </c:pt>
                <c:pt idx="4">
                  <c:v>96.410116374268995</c:v>
                </c:pt>
                <c:pt idx="5">
                  <c:v>96.338387081339732</c:v>
                </c:pt>
                <c:pt idx="6">
                  <c:v>96.000453057179982</c:v>
                </c:pt>
                <c:pt idx="7">
                  <c:v>95.531823818578687</c:v>
                </c:pt>
                <c:pt idx="8">
                  <c:v>95.832508695652166</c:v>
                </c:pt>
                <c:pt idx="9">
                  <c:v>95.681562333400208</c:v>
                </c:pt>
                <c:pt idx="10">
                  <c:v>95.963498396429429</c:v>
                </c:pt>
                <c:pt idx="11">
                  <c:v>95.95758678955454</c:v>
                </c:pt>
                <c:pt idx="12">
                  <c:v>95.9625423990597</c:v>
                </c:pt>
                <c:pt idx="13">
                  <c:v>95.854652483967826</c:v>
                </c:pt>
                <c:pt idx="14">
                  <c:v>96.022705475029042</c:v>
                </c:pt>
                <c:pt idx="15">
                  <c:v>95.948486754376091</c:v>
                </c:pt>
                <c:pt idx="16">
                  <c:v>96.031499999999994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AST!$N$2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AST!$N$3:$N$20</c:f>
              <c:numCache>
                <c:formatCode>0.0</c:formatCode>
                <c:ptCount val="18"/>
                <c:pt idx="0">
                  <c:v>1.2525062656641666</c:v>
                </c:pt>
                <c:pt idx="1">
                  <c:v>2.514705882352942</c:v>
                </c:pt>
                <c:pt idx="2">
                  <c:v>2.6111111111111001</c:v>
                </c:pt>
                <c:pt idx="3">
                  <c:v>2.2000000000000028</c:v>
                </c:pt>
                <c:pt idx="4">
                  <c:v>2.6111111111111001</c:v>
                </c:pt>
                <c:pt idx="5">
                  <c:v>2.7000000000000028</c:v>
                </c:pt>
                <c:pt idx="6">
                  <c:v>2.1421052631578874</c:v>
                </c:pt>
                <c:pt idx="7">
                  <c:v>2.2060000000000031</c:v>
                </c:pt>
                <c:pt idx="8">
                  <c:v>3.3594202898550947</c:v>
                </c:pt>
                <c:pt idx="9">
                  <c:v>3.061270209157712</c:v>
                </c:pt>
                <c:pt idx="10">
                  <c:v>2.6969696969696884</c:v>
                </c:pt>
                <c:pt idx="11">
                  <c:v>2.4399999999999977</c:v>
                </c:pt>
                <c:pt idx="12">
                  <c:v>3.6299999999999955</c:v>
                </c:pt>
                <c:pt idx="13">
                  <c:v>3.7000000000000028</c:v>
                </c:pt>
                <c:pt idx="14">
                  <c:v>2.7169999999999987</c:v>
                </c:pt>
                <c:pt idx="15">
                  <c:v>2.2625000000000028</c:v>
                </c:pt>
                <c:pt idx="16">
                  <c:v>2.0630000000000024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AST!$O$2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AST!$O$3:$O$20</c:f>
              <c:numCache>
                <c:formatCode>General</c:formatCode>
                <c:ptCount val="18"/>
                <c:pt idx="0">
                  <c:v>91</c:v>
                </c:pt>
                <c:pt idx="1">
                  <c:v>91</c:v>
                </c:pt>
                <c:pt idx="2">
                  <c:v>91</c:v>
                </c:pt>
                <c:pt idx="3">
                  <c:v>91</c:v>
                </c:pt>
                <c:pt idx="4">
                  <c:v>91</c:v>
                </c:pt>
                <c:pt idx="5">
                  <c:v>91</c:v>
                </c:pt>
                <c:pt idx="6">
                  <c:v>91</c:v>
                </c:pt>
                <c:pt idx="7">
                  <c:v>91</c:v>
                </c:pt>
                <c:pt idx="8">
                  <c:v>91</c:v>
                </c:pt>
                <c:pt idx="9">
                  <c:v>91</c:v>
                </c:pt>
                <c:pt idx="10">
                  <c:v>91</c:v>
                </c:pt>
                <c:pt idx="11">
                  <c:v>91</c:v>
                </c:pt>
                <c:pt idx="12">
                  <c:v>91</c:v>
                </c:pt>
                <c:pt idx="13">
                  <c:v>91</c:v>
                </c:pt>
                <c:pt idx="14">
                  <c:v>91</c:v>
                </c:pt>
                <c:pt idx="15">
                  <c:v>91</c:v>
                </c:pt>
                <c:pt idx="16">
                  <c:v>91</c:v>
                </c:pt>
                <c:pt idx="17">
                  <c:v>91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AST!$P$2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AST!$P$3:$P$20</c:f>
              <c:numCache>
                <c:formatCode>General</c:formatCode>
                <c:ptCount val="18"/>
                <c:pt idx="0">
                  <c:v>101</c:v>
                </c:pt>
                <c:pt idx="1">
                  <c:v>101</c:v>
                </c:pt>
                <c:pt idx="2">
                  <c:v>101</c:v>
                </c:pt>
                <c:pt idx="3">
                  <c:v>101</c:v>
                </c:pt>
                <c:pt idx="4">
                  <c:v>101</c:v>
                </c:pt>
                <c:pt idx="5">
                  <c:v>101</c:v>
                </c:pt>
                <c:pt idx="6">
                  <c:v>101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101</c:v>
                </c:pt>
                <c:pt idx="15">
                  <c:v>101</c:v>
                </c:pt>
                <c:pt idx="16">
                  <c:v>101</c:v>
                </c:pt>
                <c:pt idx="17">
                  <c:v>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184768"/>
        <c:axId val="223207424"/>
      </c:lineChart>
      <c:catAx>
        <c:axId val="223184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2320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3207424"/>
        <c:scaling>
          <c:orientation val="minMax"/>
          <c:max val="106"/>
          <c:min val="8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223184768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8906479652"/>
          <c:y val="0.11333391659375908"/>
          <c:w val="0.15879281827284891"/>
          <c:h val="0.840002916302129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269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ALT!$B$3:$B$20</c:f>
              <c:numCache>
                <c:formatCode>0.0</c:formatCode>
                <c:ptCount val="18"/>
                <c:pt idx="1">
                  <c:v>72.083333333333329</c:v>
                </c:pt>
                <c:pt idx="2">
                  <c:v>72.041666666666671</c:v>
                </c:pt>
                <c:pt idx="3">
                  <c:v>72.03125</c:v>
                </c:pt>
                <c:pt idx="4">
                  <c:v>71.59375</c:v>
                </c:pt>
                <c:pt idx="5">
                  <c:v>71.75</c:v>
                </c:pt>
                <c:pt idx="6">
                  <c:v>71.75</c:v>
                </c:pt>
                <c:pt idx="7">
                  <c:v>72.46875</c:v>
                </c:pt>
                <c:pt idx="8">
                  <c:v>72.03125</c:v>
                </c:pt>
                <c:pt idx="9">
                  <c:v>72.125</c:v>
                </c:pt>
                <c:pt idx="10">
                  <c:v>71.84375</c:v>
                </c:pt>
                <c:pt idx="11">
                  <c:v>72.28125</c:v>
                </c:pt>
                <c:pt idx="12">
                  <c:v>72.28125</c:v>
                </c:pt>
                <c:pt idx="13">
                  <c:v>72.5</c:v>
                </c:pt>
                <c:pt idx="14">
                  <c:v>72.25</c:v>
                </c:pt>
                <c:pt idx="15">
                  <c:v>72.15625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ALT!$C$3:$C$20</c:f>
              <c:numCache>
                <c:formatCode>0.0</c:formatCode>
                <c:ptCount val="18"/>
                <c:pt idx="1">
                  <c:v>73.16483333333332</c:v>
                </c:pt>
                <c:pt idx="2">
                  <c:v>73.209999999999994</c:v>
                </c:pt>
                <c:pt idx="3">
                  <c:v>73.007000000000019</c:v>
                </c:pt>
                <c:pt idx="4">
                  <c:v>72.969149999999999</c:v>
                </c:pt>
                <c:pt idx="5">
                  <c:v>72.716666666666669</c:v>
                </c:pt>
                <c:pt idx="6">
                  <c:v>72.264699999999991</c:v>
                </c:pt>
                <c:pt idx="7">
                  <c:v>72.014705882352942</c:v>
                </c:pt>
                <c:pt idx="8">
                  <c:v>72.242999999999995</c:v>
                </c:pt>
                <c:pt idx="9">
                  <c:v>71.809827586206907</c:v>
                </c:pt>
                <c:pt idx="10">
                  <c:v>72.198734177215229</c:v>
                </c:pt>
                <c:pt idx="11">
                  <c:v>72.269047619047612</c:v>
                </c:pt>
                <c:pt idx="12">
                  <c:v>71.99499999999999</c:v>
                </c:pt>
                <c:pt idx="13">
                  <c:v>71.994029850746244</c:v>
                </c:pt>
                <c:pt idx="14">
                  <c:v>72.265384615384619</c:v>
                </c:pt>
                <c:pt idx="15">
                  <c:v>72.311111111111103</c:v>
                </c:pt>
                <c:pt idx="16">
                  <c:v>71.609677419354824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ALT!$D$3:$D$20</c:f>
              <c:numCache>
                <c:formatCode>0.0</c:formatCode>
                <c:ptCount val="18"/>
                <c:pt idx="0">
                  <c:v>70.933333333333337</c:v>
                </c:pt>
                <c:pt idx="1">
                  <c:v>71.5</c:v>
                </c:pt>
                <c:pt idx="2">
                  <c:v>71.466666666666669</c:v>
                </c:pt>
                <c:pt idx="3">
                  <c:v>71.25</c:v>
                </c:pt>
                <c:pt idx="4">
                  <c:v>71.599999999999994</c:v>
                </c:pt>
                <c:pt idx="5">
                  <c:v>71.875</c:v>
                </c:pt>
                <c:pt idx="6">
                  <c:v>70.6666666666667</c:v>
                </c:pt>
                <c:pt idx="7">
                  <c:v>72.5</c:v>
                </c:pt>
                <c:pt idx="8">
                  <c:v>71.5</c:v>
                </c:pt>
                <c:pt idx="9">
                  <c:v>71</c:v>
                </c:pt>
                <c:pt idx="10">
                  <c:v>72</c:v>
                </c:pt>
                <c:pt idx="11">
                  <c:v>71.785714285714292</c:v>
                </c:pt>
                <c:pt idx="12">
                  <c:v>71.777777777777771</c:v>
                </c:pt>
                <c:pt idx="13">
                  <c:v>71.4375</c:v>
                </c:pt>
                <c:pt idx="14">
                  <c:v>72.25</c:v>
                </c:pt>
                <c:pt idx="15">
                  <c:v>70.461538461538467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ALT!$E$3:$E$20</c:f>
              <c:numCache>
                <c:formatCode>0.0</c:formatCode>
                <c:ptCount val="18"/>
                <c:pt idx="5">
                  <c:v>73.2</c:v>
                </c:pt>
                <c:pt idx="6">
                  <c:v>73.2</c:v>
                </c:pt>
                <c:pt idx="7">
                  <c:v>72.020840780802558</c:v>
                </c:pt>
                <c:pt idx="8">
                  <c:v>73.099999999999994</c:v>
                </c:pt>
                <c:pt idx="9">
                  <c:v>72.885245901639351</c:v>
                </c:pt>
                <c:pt idx="10">
                  <c:v>72.05</c:v>
                </c:pt>
                <c:pt idx="11">
                  <c:v>71.969230769230762</c:v>
                </c:pt>
                <c:pt idx="12">
                  <c:v>71.901639344262293</c:v>
                </c:pt>
                <c:pt idx="13">
                  <c:v>72.290322580645167</c:v>
                </c:pt>
                <c:pt idx="14">
                  <c:v>71.967741935483872</c:v>
                </c:pt>
                <c:pt idx="15">
                  <c:v>71.862068965517238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ALT!$F$3:$F$20</c:f>
              <c:numCache>
                <c:formatCode>0.0</c:formatCode>
                <c:ptCount val="18"/>
                <c:pt idx="1">
                  <c:v>70</c:v>
                </c:pt>
                <c:pt idx="2">
                  <c:v>69.333333333333329</c:v>
                </c:pt>
                <c:pt idx="3">
                  <c:v>70.315789473684205</c:v>
                </c:pt>
                <c:pt idx="4">
                  <c:v>70.578947368421055</c:v>
                </c:pt>
                <c:pt idx="5">
                  <c:v>70.368421052631575</c:v>
                </c:pt>
                <c:pt idx="6">
                  <c:v>70.631578947368425</c:v>
                </c:pt>
                <c:pt idx="7">
                  <c:v>71.315789473684205</c:v>
                </c:pt>
                <c:pt idx="8">
                  <c:v>71.111111111111114</c:v>
                </c:pt>
                <c:pt idx="9">
                  <c:v>71.166666666666671</c:v>
                </c:pt>
                <c:pt idx="10">
                  <c:v>71.1875</c:v>
                </c:pt>
                <c:pt idx="11">
                  <c:v>70.900000000000006</c:v>
                </c:pt>
                <c:pt idx="12">
                  <c:v>71</c:v>
                </c:pt>
                <c:pt idx="13">
                  <c:v>70.954545454545453</c:v>
                </c:pt>
                <c:pt idx="14">
                  <c:v>70.94736842105263</c:v>
                </c:pt>
                <c:pt idx="15">
                  <c:v>71.25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ALT!$G$3:$G$20</c:f>
              <c:numCache>
                <c:formatCode>0.0</c:formatCode>
                <c:ptCount val="18"/>
                <c:pt idx="0">
                  <c:v>71.861111111111114</c:v>
                </c:pt>
                <c:pt idx="1">
                  <c:v>72.26666666666668</c:v>
                </c:pt>
                <c:pt idx="2">
                  <c:v>72.125</c:v>
                </c:pt>
                <c:pt idx="3">
                  <c:v>71.928571428571431</c:v>
                </c:pt>
                <c:pt idx="4">
                  <c:v>71.06</c:v>
                </c:pt>
                <c:pt idx="5">
                  <c:v>71.412698412698418</c:v>
                </c:pt>
                <c:pt idx="6">
                  <c:v>72.120370370370367</c:v>
                </c:pt>
                <c:pt idx="7">
                  <c:v>72.087121212121218</c:v>
                </c:pt>
                <c:pt idx="8">
                  <c:v>71.62</c:v>
                </c:pt>
                <c:pt idx="9">
                  <c:v>72.099358974358978</c:v>
                </c:pt>
                <c:pt idx="10">
                  <c:v>71.743589743589752</c:v>
                </c:pt>
                <c:pt idx="11">
                  <c:v>71.312500000000014</c:v>
                </c:pt>
                <c:pt idx="12">
                  <c:v>71.106666666666669</c:v>
                </c:pt>
                <c:pt idx="13">
                  <c:v>71.637681159420282</c:v>
                </c:pt>
                <c:pt idx="14">
                  <c:v>70.855158730158735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ALT!$H$3:$H$20</c:f>
              <c:numCache>
                <c:formatCode>0.0</c:formatCode>
                <c:ptCount val="18"/>
                <c:pt idx="1">
                  <c:v>70</c:v>
                </c:pt>
                <c:pt idx="2">
                  <c:v>70.8</c:v>
                </c:pt>
                <c:pt idx="3">
                  <c:v>71.099999999999994</c:v>
                </c:pt>
                <c:pt idx="4">
                  <c:v>72.5</c:v>
                </c:pt>
                <c:pt idx="5">
                  <c:v>71.8</c:v>
                </c:pt>
                <c:pt idx="6">
                  <c:v>71.8</c:v>
                </c:pt>
                <c:pt idx="7">
                  <c:v>72.078999999999994</c:v>
                </c:pt>
                <c:pt idx="8">
                  <c:v>72.096999999999994</c:v>
                </c:pt>
                <c:pt idx="9">
                  <c:v>71.471000000000004</c:v>
                </c:pt>
                <c:pt idx="10">
                  <c:v>71.75</c:v>
                </c:pt>
                <c:pt idx="11">
                  <c:v>71.7</c:v>
                </c:pt>
                <c:pt idx="12">
                  <c:v>71.822999999999993</c:v>
                </c:pt>
                <c:pt idx="13">
                  <c:v>72.099999999999994</c:v>
                </c:pt>
                <c:pt idx="14">
                  <c:v>71.933000000000007</c:v>
                </c:pt>
                <c:pt idx="15">
                  <c:v>72.326999999999998</c:v>
                </c:pt>
                <c:pt idx="16">
                  <c:v>71.667000000000002</c:v>
                </c:pt>
                <c:pt idx="17" formatCode="General">
                  <c:v>71.156000000000006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ALT!$I$3:$I$20</c:f>
              <c:numCache>
                <c:formatCode>0.0</c:formatCode>
                <c:ptCount val="18"/>
                <c:pt idx="2">
                  <c:v>72.2</c:v>
                </c:pt>
                <c:pt idx="3">
                  <c:v>71.400000000000006</c:v>
                </c:pt>
                <c:pt idx="4">
                  <c:v>70.900000000000006</c:v>
                </c:pt>
                <c:pt idx="5">
                  <c:v>71.900000000000006</c:v>
                </c:pt>
                <c:pt idx="6">
                  <c:v>71.5</c:v>
                </c:pt>
                <c:pt idx="7">
                  <c:v>71.900000000000006</c:v>
                </c:pt>
                <c:pt idx="8">
                  <c:v>72.400000000000006</c:v>
                </c:pt>
                <c:pt idx="9">
                  <c:v>71.400000000000006</c:v>
                </c:pt>
                <c:pt idx="10">
                  <c:v>71.5</c:v>
                </c:pt>
                <c:pt idx="11">
                  <c:v>72</c:v>
                </c:pt>
                <c:pt idx="12">
                  <c:v>73.400000000000006</c:v>
                </c:pt>
                <c:pt idx="13">
                  <c:v>73</c:v>
                </c:pt>
                <c:pt idx="14">
                  <c:v>70.3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ALT!$J$3:$J$20</c:f>
              <c:numCache>
                <c:formatCode>0.0</c:formatCode>
                <c:ptCount val="18"/>
                <c:pt idx="0">
                  <c:v>71.03</c:v>
                </c:pt>
                <c:pt idx="1">
                  <c:v>71.319999999999993</c:v>
                </c:pt>
                <c:pt idx="2">
                  <c:v>70.98</c:v>
                </c:pt>
                <c:pt idx="3">
                  <c:v>70.739999999999995</c:v>
                </c:pt>
                <c:pt idx="4">
                  <c:v>70.52</c:v>
                </c:pt>
                <c:pt idx="5">
                  <c:v>70.77</c:v>
                </c:pt>
                <c:pt idx="6">
                  <c:v>70.5</c:v>
                </c:pt>
                <c:pt idx="7">
                  <c:v>70.5</c:v>
                </c:pt>
                <c:pt idx="8">
                  <c:v>70.61</c:v>
                </c:pt>
                <c:pt idx="9">
                  <c:v>70.739999999999995</c:v>
                </c:pt>
                <c:pt idx="10">
                  <c:v>72.040000000000006</c:v>
                </c:pt>
                <c:pt idx="11">
                  <c:v>72.739999999999995</c:v>
                </c:pt>
                <c:pt idx="12">
                  <c:v>72.94</c:v>
                </c:pt>
                <c:pt idx="13">
                  <c:v>73.19</c:v>
                </c:pt>
                <c:pt idx="14">
                  <c:v>72.78</c:v>
                </c:pt>
                <c:pt idx="15">
                  <c:v>72.459999999999994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ALT!$K$3:$K$20</c:f>
              <c:numCache>
                <c:formatCode>0.0</c:formatCode>
                <c:ptCount val="18"/>
                <c:pt idx="2">
                  <c:v>71.2</c:v>
                </c:pt>
                <c:pt idx="3">
                  <c:v>71.7</c:v>
                </c:pt>
                <c:pt idx="4">
                  <c:v>70.8</c:v>
                </c:pt>
                <c:pt idx="5">
                  <c:v>70.7</c:v>
                </c:pt>
                <c:pt idx="6">
                  <c:v>70.900000000000006</c:v>
                </c:pt>
                <c:pt idx="7">
                  <c:v>70.599999999999994</c:v>
                </c:pt>
                <c:pt idx="8">
                  <c:v>71.3</c:v>
                </c:pt>
                <c:pt idx="9">
                  <c:v>70.7</c:v>
                </c:pt>
                <c:pt idx="10">
                  <c:v>70.900000000000006</c:v>
                </c:pt>
                <c:pt idx="11">
                  <c:v>70.400000000000006</c:v>
                </c:pt>
                <c:pt idx="12">
                  <c:v>70.099999999999994</c:v>
                </c:pt>
                <c:pt idx="13">
                  <c:v>69.900000000000006</c:v>
                </c:pt>
                <c:pt idx="14">
                  <c:v>69.599999999999994</c:v>
                </c:pt>
                <c:pt idx="15">
                  <c:v>69.5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ALT!$L$3:$L$20</c:f>
              <c:numCache>
                <c:formatCode>0</c:formatCode>
                <c:ptCount val="18"/>
                <c:pt idx="0">
                  <c:v>72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72</c:v>
                </c:pt>
                <c:pt idx="5">
                  <c:v>72</c:v>
                </c:pt>
                <c:pt idx="6">
                  <c:v>72</c:v>
                </c:pt>
                <c:pt idx="7">
                  <c:v>72</c:v>
                </c:pt>
                <c:pt idx="8">
                  <c:v>72</c:v>
                </c:pt>
                <c:pt idx="9">
                  <c:v>72</c:v>
                </c:pt>
                <c:pt idx="10">
                  <c:v>72</c:v>
                </c:pt>
                <c:pt idx="11">
                  <c:v>72</c:v>
                </c:pt>
                <c:pt idx="12">
                  <c:v>72</c:v>
                </c:pt>
                <c:pt idx="13">
                  <c:v>72</c:v>
                </c:pt>
                <c:pt idx="14">
                  <c:v>72</c:v>
                </c:pt>
                <c:pt idx="15">
                  <c:v>72</c:v>
                </c:pt>
                <c:pt idx="16">
                  <c:v>72</c:v>
                </c:pt>
                <c:pt idx="17">
                  <c:v>72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ALT!$M$2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ALT!$M$3:$M$20</c:f>
              <c:numCache>
                <c:formatCode>0.0</c:formatCode>
                <c:ptCount val="18"/>
                <c:pt idx="0">
                  <c:v>71.274814814814818</c:v>
                </c:pt>
                <c:pt idx="1">
                  <c:v>71.47640476190476</c:v>
                </c:pt>
                <c:pt idx="2">
                  <c:v>71.484074074074073</c:v>
                </c:pt>
                <c:pt idx="3">
                  <c:v>71.496956766917307</c:v>
                </c:pt>
                <c:pt idx="4">
                  <c:v>71.39131637426901</c:v>
                </c:pt>
                <c:pt idx="5">
                  <c:v>71.64927861319967</c:v>
                </c:pt>
                <c:pt idx="6">
                  <c:v>71.53333159844054</c:v>
                </c:pt>
                <c:pt idx="7">
                  <c:v>71.748620734896093</c:v>
                </c:pt>
                <c:pt idx="8">
                  <c:v>71.801236111111095</c:v>
                </c:pt>
                <c:pt idx="9">
                  <c:v>71.53970991288719</c:v>
                </c:pt>
                <c:pt idx="10">
                  <c:v>71.721357392080492</c:v>
                </c:pt>
                <c:pt idx="11">
                  <c:v>71.735774267399265</c:v>
                </c:pt>
                <c:pt idx="12">
                  <c:v>71.832533378870664</c:v>
                </c:pt>
                <c:pt idx="13">
                  <c:v>71.900407904535712</c:v>
                </c:pt>
                <c:pt idx="14">
                  <c:v>71.514865370207986</c:v>
                </c:pt>
                <c:pt idx="15">
                  <c:v>71.540996067270839</c:v>
                </c:pt>
                <c:pt idx="16">
                  <c:v>71.638338709677413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ALT!$N$2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ALT!$N$3:$N$20</c:f>
              <c:numCache>
                <c:formatCode>0.0</c:formatCode>
                <c:ptCount val="18"/>
                <c:pt idx="0">
                  <c:v>0.92777777777777715</c:v>
                </c:pt>
                <c:pt idx="1">
                  <c:v>3.1648333333333198</c:v>
                </c:pt>
                <c:pt idx="2">
                  <c:v>3.8766666666666652</c:v>
                </c:pt>
                <c:pt idx="3">
                  <c:v>2.6912105263158139</c:v>
                </c:pt>
                <c:pt idx="4">
                  <c:v>2.449150000000003</c:v>
                </c:pt>
                <c:pt idx="5">
                  <c:v>2.8315789473684276</c:v>
                </c:pt>
                <c:pt idx="6">
                  <c:v>2.7000000000000028</c:v>
                </c:pt>
                <c:pt idx="7">
                  <c:v>2</c:v>
                </c:pt>
                <c:pt idx="8">
                  <c:v>2.4899999999999949</c:v>
                </c:pt>
                <c:pt idx="9">
                  <c:v>2.1852459016393482</c:v>
                </c:pt>
                <c:pt idx="10">
                  <c:v>1.2987341772152234</c:v>
                </c:pt>
                <c:pt idx="11">
                  <c:v>2.3399999999999892</c:v>
                </c:pt>
                <c:pt idx="12">
                  <c:v>3.3000000000000114</c:v>
                </c:pt>
                <c:pt idx="13">
                  <c:v>3.289999999999992</c:v>
                </c:pt>
                <c:pt idx="14">
                  <c:v>3.1800000000000068</c:v>
                </c:pt>
                <c:pt idx="15">
                  <c:v>2.9599999999999937</c:v>
                </c:pt>
                <c:pt idx="16">
                  <c:v>5.7322580645177368E-2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ALT!$O$2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ALT!$O$3:$O$20</c:f>
              <c:numCache>
                <c:formatCode>General</c:formatCode>
                <c:ptCount val="18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68</c:v>
                </c:pt>
                <c:pt idx="5">
                  <c:v>68</c:v>
                </c:pt>
                <c:pt idx="6">
                  <c:v>68</c:v>
                </c:pt>
                <c:pt idx="7">
                  <c:v>68</c:v>
                </c:pt>
                <c:pt idx="8">
                  <c:v>68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ALT!$P$2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ALT!$P$3:$P$20</c:f>
              <c:numCache>
                <c:formatCode>General</c:formatCode>
                <c:ptCount val="18"/>
                <c:pt idx="0">
                  <c:v>76</c:v>
                </c:pt>
                <c:pt idx="1">
                  <c:v>76</c:v>
                </c:pt>
                <c:pt idx="2">
                  <c:v>76</c:v>
                </c:pt>
                <c:pt idx="3">
                  <c:v>76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76</c:v>
                </c:pt>
                <c:pt idx="11">
                  <c:v>76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380224"/>
        <c:axId val="223382144"/>
      </c:lineChart>
      <c:catAx>
        <c:axId val="22338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23382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3382144"/>
        <c:scaling>
          <c:orientation val="minMax"/>
          <c:max val="80"/>
          <c:min val="6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223380224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43209566966"/>
          <c:y val="0.11333378979801439"/>
          <c:w val="0.15879276236967191"/>
          <c:h val="0.86782197101862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62796475858082E-2"/>
          <c:y val="8.5034190138611562E-2"/>
          <c:w val="0.69354365559549824"/>
          <c:h val="0.73469540279760293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K!$B$3:$B$20</c:f>
              <c:numCache>
                <c:formatCode>0.00</c:formatCode>
                <c:ptCount val="18"/>
                <c:pt idx="1">
                  <c:v>5.3937500000000007</c:v>
                </c:pt>
                <c:pt idx="2">
                  <c:v>5.4000000000000012</c:v>
                </c:pt>
                <c:pt idx="3">
                  <c:v>5.3909374999999997</c:v>
                </c:pt>
                <c:pt idx="4">
                  <c:v>5.3862499999999995</c:v>
                </c:pt>
                <c:pt idx="5">
                  <c:v>5.3843749999999986</c:v>
                </c:pt>
                <c:pt idx="6">
                  <c:v>5.3831249999999988</c:v>
                </c:pt>
                <c:pt idx="7">
                  <c:v>5.387812499999999</c:v>
                </c:pt>
                <c:pt idx="8">
                  <c:v>5.3909374999999979</c:v>
                </c:pt>
                <c:pt idx="9">
                  <c:v>5.3956249999999999</c:v>
                </c:pt>
                <c:pt idx="10">
                  <c:v>5.4046874999999996</c:v>
                </c:pt>
                <c:pt idx="11">
                  <c:v>5.4031249999999993</c:v>
                </c:pt>
                <c:pt idx="12">
                  <c:v>5.39</c:v>
                </c:pt>
                <c:pt idx="13">
                  <c:v>5.3881249999999987</c:v>
                </c:pt>
                <c:pt idx="14">
                  <c:v>5.3928124999999989</c:v>
                </c:pt>
                <c:pt idx="15">
                  <c:v>5.390625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K!$C$3:$C$20</c:f>
              <c:numCache>
                <c:formatCode>0.00</c:formatCode>
                <c:ptCount val="18"/>
                <c:pt idx="1">
                  <c:v>5.4075555555555557</c:v>
                </c:pt>
                <c:pt idx="2">
                  <c:v>5.4177499999999998</c:v>
                </c:pt>
                <c:pt idx="3">
                  <c:v>5.4135263157894746</c:v>
                </c:pt>
                <c:pt idx="4">
                  <c:v>5.4182500000000013</c:v>
                </c:pt>
                <c:pt idx="5">
                  <c:v>5.3984444444444435</c:v>
                </c:pt>
                <c:pt idx="6">
                  <c:v>5.3712499999999999</c:v>
                </c:pt>
                <c:pt idx="7">
                  <c:v>5.3497297297297308</c:v>
                </c:pt>
                <c:pt idx="8">
                  <c:v>5.3529999999999998</c:v>
                </c:pt>
                <c:pt idx="9">
                  <c:v>5.3952000000000009</c:v>
                </c:pt>
                <c:pt idx="10">
                  <c:v>5.361529411764705</c:v>
                </c:pt>
                <c:pt idx="11">
                  <c:v>5.3265517241379285</c:v>
                </c:pt>
                <c:pt idx="12">
                  <c:v>5.3265217391304365</c:v>
                </c:pt>
                <c:pt idx="13">
                  <c:v>5.3054666666666677</c:v>
                </c:pt>
                <c:pt idx="14">
                  <c:v>5.3165384615384612</c:v>
                </c:pt>
                <c:pt idx="15">
                  <c:v>5.3351851851851864</c:v>
                </c:pt>
                <c:pt idx="16">
                  <c:v>5.3180645161290325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K!$D$3:$D$20</c:f>
              <c:numCache>
                <c:formatCode>0.00</c:formatCode>
                <c:ptCount val="18"/>
                <c:pt idx="0">
                  <c:v>5.3782352941176468</c:v>
                </c:pt>
                <c:pt idx="1">
                  <c:v>5.3958823529411761</c:v>
                </c:pt>
                <c:pt idx="2">
                  <c:v>5.3724999999999996</c:v>
                </c:pt>
                <c:pt idx="3">
                  <c:v>5.3793749999999996</c:v>
                </c:pt>
                <c:pt idx="4">
                  <c:v>5.3884210526315801</c:v>
                </c:pt>
                <c:pt idx="5">
                  <c:v>5.383</c:v>
                </c:pt>
                <c:pt idx="6">
                  <c:v>5.3868749999999999</c:v>
                </c:pt>
                <c:pt idx="7">
                  <c:v>5.39</c:v>
                </c:pt>
                <c:pt idx="8">
                  <c:v>5.4</c:v>
                </c:pt>
                <c:pt idx="9">
                  <c:v>5.4038888888888899</c:v>
                </c:pt>
                <c:pt idx="10">
                  <c:v>5.3900000000000006</c:v>
                </c:pt>
                <c:pt idx="11" formatCode="0.00\ ">
                  <c:v>5.3905263157894749</c:v>
                </c:pt>
                <c:pt idx="12">
                  <c:v>5.397368421052632</c:v>
                </c:pt>
                <c:pt idx="13" formatCode="0.00\ ">
                  <c:v>5.4038888888888899</c:v>
                </c:pt>
                <c:pt idx="14" formatCode="0.00\ ">
                  <c:v>5.4126666666666665</c:v>
                </c:pt>
                <c:pt idx="15" formatCode="0.00\ ">
                  <c:v>5.4018750000000004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K!$E$3:$E$20</c:f>
              <c:numCache>
                <c:formatCode>0.00</c:formatCode>
                <c:ptCount val="18"/>
                <c:pt idx="5">
                  <c:v>5.4180000000000001</c:v>
                </c:pt>
                <c:pt idx="6">
                  <c:v>5.4</c:v>
                </c:pt>
                <c:pt idx="7">
                  <c:v>5.3244016577387736</c:v>
                </c:pt>
                <c:pt idx="8">
                  <c:v>5.42</c:v>
                </c:pt>
                <c:pt idx="9">
                  <c:v>5.353650793650794</c:v>
                </c:pt>
                <c:pt idx="10">
                  <c:v>5.3264062499999998</c:v>
                </c:pt>
                <c:pt idx="11">
                  <c:v>5.3375342465753404</c:v>
                </c:pt>
                <c:pt idx="12">
                  <c:v>5.3475409836065575</c:v>
                </c:pt>
                <c:pt idx="13">
                  <c:v>5.3374193548387092</c:v>
                </c:pt>
                <c:pt idx="14">
                  <c:v>5.3267741935483865</c:v>
                </c:pt>
                <c:pt idx="15">
                  <c:v>5.3206896551724148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K!$F$3:$F$20</c:f>
              <c:numCache>
                <c:formatCode>0.00</c:formatCode>
                <c:ptCount val="18"/>
                <c:pt idx="1">
                  <c:v>5.4692307692307685</c:v>
                </c:pt>
                <c:pt idx="2">
                  <c:v>5.4222222222222234</c:v>
                </c:pt>
                <c:pt idx="3">
                  <c:v>5.4526315789473685</c:v>
                </c:pt>
                <c:pt idx="4">
                  <c:v>5.4105263157894754</c:v>
                </c:pt>
                <c:pt idx="5">
                  <c:v>5.4157894736842112</c:v>
                </c:pt>
                <c:pt idx="6">
                  <c:v>5.4421052631578961</c:v>
                </c:pt>
                <c:pt idx="7">
                  <c:v>5.4421052631578952</c:v>
                </c:pt>
                <c:pt idx="8">
                  <c:v>5.5</c:v>
                </c:pt>
                <c:pt idx="9">
                  <c:v>5.4833333333333343</c:v>
                </c:pt>
                <c:pt idx="10">
                  <c:v>5.4187500000000011</c:v>
                </c:pt>
                <c:pt idx="11">
                  <c:v>5.4320000000000013</c:v>
                </c:pt>
                <c:pt idx="12">
                  <c:v>5.4833333333333343</c:v>
                </c:pt>
                <c:pt idx="13">
                  <c:v>5.4818181818181824</c:v>
                </c:pt>
                <c:pt idx="14">
                  <c:v>5.4368421052631604</c:v>
                </c:pt>
                <c:pt idx="15">
                  <c:v>5.4312500000000004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K!$G$3:$G$20</c:f>
              <c:numCache>
                <c:formatCode>0.00</c:formatCode>
                <c:ptCount val="18"/>
                <c:pt idx="0">
                  <c:v>5.3471999999999991</c:v>
                </c:pt>
                <c:pt idx="1">
                  <c:v>5.3484210526315792</c:v>
                </c:pt>
                <c:pt idx="2">
                  <c:v>5.3791666666666664</c:v>
                </c:pt>
                <c:pt idx="3">
                  <c:v>5.381785714285714</c:v>
                </c:pt>
                <c:pt idx="4">
                  <c:v>5.3867999999999991</c:v>
                </c:pt>
                <c:pt idx="5">
                  <c:v>5.3661904761904777</c:v>
                </c:pt>
                <c:pt idx="6">
                  <c:v>5.3762962962962959</c:v>
                </c:pt>
                <c:pt idx="7">
                  <c:v>5.3461904761904764</c:v>
                </c:pt>
                <c:pt idx="8">
                  <c:v>5.3379166666666658</c:v>
                </c:pt>
                <c:pt idx="9">
                  <c:v>5.3444000000000003</c:v>
                </c:pt>
                <c:pt idx="10">
                  <c:v>5.3049999999999988</c:v>
                </c:pt>
                <c:pt idx="11">
                  <c:v>5.3121875000000021</c:v>
                </c:pt>
                <c:pt idx="12">
                  <c:v>5.323214285714287</c:v>
                </c:pt>
                <c:pt idx="13">
                  <c:v>5.3011111111111111</c:v>
                </c:pt>
                <c:pt idx="14">
                  <c:v>5.29725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K!$H$3:$H$20</c:f>
              <c:numCache>
                <c:formatCode>0.00</c:formatCode>
                <c:ptCount val="18"/>
                <c:pt idx="1">
                  <c:v>5.36</c:v>
                </c:pt>
                <c:pt idx="2">
                  <c:v>5.34</c:v>
                </c:pt>
                <c:pt idx="3">
                  <c:v>5.35</c:v>
                </c:pt>
                <c:pt idx="4">
                  <c:v>5.38</c:v>
                </c:pt>
                <c:pt idx="5">
                  <c:v>5.38</c:v>
                </c:pt>
                <c:pt idx="6">
                  <c:v>5.3840000000000003</c:v>
                </c:pt>
                <c:pt idx="7">
                  <c:v>5.4</c:v>
                </c:pt>
                <c:pt idx="8">
                  <c:v>5.3680000000000003</c:v>
                </c:pt>
                <c:pt idx="9">
                  <c:v>5.383</c:v>
                </c:pt>
                <c:pt idx="10">
                  <c:v>5.383</c:v>
                </c:pt>
                <c:pt idx="11">
                  <c:v>5.33</c:v>
                </c:pt>
                <c:pt idx="12">
                  <c:v>5.3310000000000004</c:v>
                </c:pt>
                <c:pt idx="13">
                  <c:v>5.32</c:v>
                </c:pt>
                <c:pt idx="14">
                  <c:v>5.3330000000000002</c:v>
                </c:pt>
                <c:pt idx="15">
                  <c:v>5.3490000000000002</c:v>
                </c:pt>
                <c:pt idx="16">
                  <c:v>5.3460000000000001</c:v>
                </c:pt>
                <c:pt idx="17" formatCode="General">
                  <c:v>5.3630000000000004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K!$I$3:$I$20</c:f>
              <c:numCache>
                <c:formatCode>0.00</c:formatCode>
                <c:ptCount val="18"/>
                <c:pt idx="2">
                  <c:v>5.39</c:v>
                </c:pt>
                <c:pt idx="3">
                  <c:v>5.37</c:v>
                </c:pt>
                <c:pt idx="4">
                  <c:v>5.31</c:v>
                </c:pt>
                <c:pt idx="5">
                  <c:v>5.33</c:v>
                </c:pt>
                <c:pt idx="6">
                  <c:v>5.34</c:v>
                </c:pt>
                <c:pt idx="7">
                  <c:v>5.34</c:v>
                </c:pt>
                <c:pt idx="8">
                  <c:v>5.32</c:v>
                </c:pt>
                <c:pt idx="9">
                  <c:v>5.3</c:v>
                </c:pt>
                <c:pt idx="10">
                  <c:v>5.31</c:v>
                </c:pt>
                <c:pt idx="11">
                  <c:v>5.32</c:v>
                </c:pt>
                <c:pt idx="12">
                  <c:v>5.28</c:v>
                </c:pt>
                <c:pt idx="13">
                  <c:v>5.32</c:v>
                </c:pt>
                <c:pt idx="14">
                  <c:v>5.31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K!$J$3:$J$20</c:f>
              <c:numCache>
                <c:formatCode>0.00</c:formatCode>
                <c:ptCount val="18"/>
                <c:pt idx="0">
                  <c:v>5.41</c:v>
                </c:pt>
                <c:pt idx="1">
                  <c:v>5.4</c:v>
                </c:pt>
                <c:pt idx="2">
                  <c:v>5.4</c:v>
                </c:pt>
                <c:pt idx="3">
                  <c:v>5.41</c:v>
                </c:pt>
                <c:pt idx="4">
                  <c:v>5.41</c:v>
                </c:pt>
                <c:pt idx="5">
                  <c:v>5.43</c:v>
                </c:pt>
                <c:pt idx="6">
                  <c:v>5.42</c:v>
                </c:pt>
                <c:pt idx="7">
                  <c:v>5.4</c:v>
                </c:pt>
                <c:pt idx="8">
                  <c:v>5.41</c:v>
                </c:pt>
                <c:pt idx="9">
                  <c:v>5.41</c:v>
                </c:pt>
                <c:pt idx="10">
                  <c:v>5.39</c:v>
                </c:pt>
                <c:pt idx="11">
                  <c:v>5.39</c:v>
                </c:pt>
                <c:pt idx="12">
                  <c:v>5.39</c:v>
                </c:pt>
                <c:pt idx="13">
                  <c:v>5.41</c:v>
                </c:pt>
                <c:pt idx="14">
                  <c:v>5.4</c:v>
                </c:pt>
                <c:pt idx="15">
                  <c:v>5.39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K!$K$3:$K$20</c:f>
              <c:numCache>
                <c:formatCode>0.00</c:formatCode>
                <c:ptCount val="18"/>
                <c:pt idx="2">
                  <c:v>5.4</c:v>
                </c:pt>
                <c:pt idx="3">
                  <c:v>5.4</c:v>
                </c:pt>
                <c:pt idx="4">
                  <c:v>5.4</c:v>
                </c:pt>
                <c:pt idx="5">
                  <c:v>5.4</c:v>
                </c:pt>
                <c:pt idx="6">
                  <c:v>5.4</c:v>
                </c:pt>
                <c:pt idx="7">
                  <c:v>5.4</c:v>
                </c:pt>
                <c:pt idx="8">
                  <c:v>5.4</c:v>
                </c:pt>
                <c:pt idx="9">
                  <c:v>5.4</c:v>
                </c:pt>
                <c:pt idx="10">
                  <c:v>5.4</c:v>
                </c:pt>
                <c:pt idx="11">
                  <c:v>5.4</c:v>
                </c:pt>
                <c:pt idx="12">
                  <c:v>5.4</c:v>
                </c:pt>
                <c:pt idx="13">
                  <c:v>5.4</c:v>
                </c:pt>
                <c:pt idx="14">
                  <c:v>5.4</c:v>
                </c:pt>
                <c:pt idx="15">
                  <c:v>5.4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K!$L$3:$L$20</c:f>
              <c:numCache>
                <c:formatCode>0.0</c:formatCode>
                <c:ptCount val="18"/>
                <c:pt idx="0">
                  <c:v>5.4</c:v>
                </c:pt>
                <c:pt idx="1">
                  <c:v>5.4</c:v>
                </c:pt>
                <c:pt idx="2">
                  <c:v>5.4</c:v>
                </c:pt>
                <c:pt idx="3">
                  <c:v>5.4</c:v>
                </c:pt>
                <c:pt idx="4">
                  <c:v>5.4</c:v>
                </c:pt>
                <c:pt idx="5">
                  <c:v>5.4</c:v>
                </c:pt>
                <c:pt idx="6">
                  <c:v>5.4</c:v>
                </c:pt>
                <c:pt idx="7">
                  <c:v>5.4</c:v>
                </c:pt>
                <c:pt idx="8">
                  <c:v>5.4</c:v>
                </c:pt>
                <c:pt idx="9">
                  <c:v>5.4</c:v>
                </c:pt>
                <c:pt idx="10">
                  <c:v>5.4</c:v>
                </c:pt>
                <c:pt idx="11">
                  <c:v>5.4</c:v>
                </c:pt>
                <c:pt idx="12">
                  <c:v>5.4</c:v>
                </c:pt>
                <c:pt idx="13">
                  <c:v>5.4</c:v>
                </c:pt>
                <c:pt idx="14">
                  <c:v>5.4</c:v>
                </c:pt>
                <c:pt idx="15">
                  <c:v>5.4</c:v>
                </c:pt>
                <c:pt idx="16">
                  <c:v>5.4</c:v>
                </c:pt>
                <c:pt idx="17">
                  <c:v>5.4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K!$M$3:$M$20</c:f>
              <c:numCache>
                <c:formatCode>0.00</c:formatCode>
                <c:ptCount val="18"/>
                <c:pt idx="0">
                  <c:v>5.3784784313725487</c:v>
                </c:pt>
                <c:pt idx="1">
                  <c:v>5.3964056757655836</c:v>
                </c:pt>
                <c:pt idx="2">
                  <c:v>5.3912932098765429</c:v>
                </c:pt>
                <c:pt idx="3">
                  <c:v>5.394250678780284</c:v>
                </c:pt>
                <c:pt idx="4">
                  <c:v>5.3878052631578957</c:v>
                </c:pt>
                <c:pt idx="5">
                  <c:v>5.3905799394319125</c:v>
                </c:pt>
                <c:pt idx="6">
                  <c:v>5.3903651559454193</c:v>
                </c:pt>
                <c:pt idx="7">
                  <c:v>5.3780239626816861</c:v>
                </c:pt>
                <c:pt idx="8">
                  <c:v>5.3899854166666668</c:v>
                </c:pt>
                <c:pt idx="9">
                  <c:v>5.3869098015873016</c:v>
                </c:pt>
                <c:pt idx="10">
                  <c:v>5.3689373161764715</c:v>
                </c:pt>
                <c:pt idx="11">
                  <c:v>5.364192478650275</c:v>
                </c:pt>
                <c:pt idx="12">
                  <c:v>5.3668978762837245</c:v>
                </c:pt>
                <c:pt idx="13">
                  <c:v>5.3667829203323558</c:v>
                </c:pt>
                <c:pt idx="14">
                  <c:v>5.3625883927016673</c:v>
                </c:pt>
                <c:pt idx="15">
                  <c:v>5.3773281050446995</c:v>
                </c:pt>
                <c:pt idx="16">
                  <c:v>5.3320322580645163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K!$N$2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K!$N$3:$N$20</c:f>
              <c:numCache>
                <c:formatCode>0.00</c:formatCode>
                <c:ptCount val="18"/>
                <c:pt idx="0">
                  <c:v>6.2800000000001077E-2</c:v>
                </c:pt>
                <c:pt idx="1">
                  <c:v>0.12080971659918927</c:v>
                </c:pt>
                <c:pt idx="2">
                  <c:v>8.2222222222223529E-2</c:v>
                </c:pt>
                <c:pt idx="3">
                  <c:v>0.10263157894736885</c:v>
                </c:pt>
                <c:pt idx="4">
                  <c:v>0.10825000000000173</c:v>
                </c:pt>
                <c:pt idx="5">
                  <c:v>9.9999999999999645E-2</c:v>
                </c:pt>
                <c:pt idx="6">
                  <c:v>0.10210526315789625</c:v>
                </c:pt>
                <c:pt idx="7">
                  <c:v>0.11770360541912162</c:v>
                </c:pt>
                <c:pt idx="8">
                  <c:v>0.17999999999999972</c:v>
                </c:pt>
                <c:pt idx="9">
                  <c:v>0.18333333333333446</c:v>
                </c:pt>
                <c:pt idx="10">
                  <c:v>0.11375000000000224</c:v>
                </c:pt>
                <c:pt idx="11">
                  <c:v>0.11981249999999921</c:v>
                </c:pt>
                <c:pt idx="12">
                  <c:v>0.20333333333333403</c:v>
                </c:pt>
                <c:pt idx="13">
                  <c:v>0.18070707070707126</c:v>
                </c:pt>
                <c:pt idx="14">
                  <c:v>0.13959210526316035</c:v>
                </c:pt>
                <c:pt idx="15">
                  <c:v>0.11056034482758559</c:v>
                </c:pt>
                <c:pt idx="16">
                  <c:v>2.7935483870967559E-2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K!$O$3:$O$20</c:f>
              <c:numCache>
                <c:formatCode>General</c:formatCode>
                <c:ptCount val="18"/>
                <c:pt idx="0">
                  <c:v>5.2</c:v>
                </c:pt>
                <c:pt idx="1">
                  <c:v>5.2</c:v>
                </c:pt>
                <c:pt idx="2">
                  <c:v>5.2</c:v>
                </c:pt>
                <c:pt idx="3">
                  <c:v>5.2</c:v>
                </c:pt>
                <c:pt idx="4">
                  <c:v>5.2</c:v>
                </c:pt>
                <c:pt idx="5">
                  <c:v>5.2</c:v>
                </c:pt>
                <c:pt idx="6">
                  <c:v>5.2</c:v>
                </c:pt>
                <c:pt idx="7">
                  <c:v>5.2</c:v>
                </c:pt>
                <c:pt idx="8">
                  <c:v>5.2</c:v>
                </c:pt>
                <c:pt idx="9">
                  <c:v>5.2</c:v>
                </c:pt>
                <c:pt idx="10">
                  <c:v>5.2</c:v>
                </c:pt>
                <c:pt idx="11">
                  <c:v>5.2</c:v>
                </c:pt>
                <c:pt idx="12">
                  <c:v>5.2</c:v>
                </c:pt>
                <c:pt idx="13">
                  <c:v>5.2</c:v>
                </c:pt>
                <c:pt idx="14">
                  <c:v>5.2</c:v>
                </c:pt>
                <c:pt idx="15">
                  <c:v>5.2</c:v>
                </c:pt>
                <c:pt idx="16">
                  <c:v>5.2</c:v>
                </c:pt>
                <c:pt idx="17">
                  <c:v>5.2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K!$P$3:$P$20</c:f>
              <c:numCache>
                <c:formatCode>General</c:formatCode>
                <c:ptCount val="18"/>
                <c:pt idx="0">
                  <c:v>5.6</c:v>
                </c:pt>
                <c:pt idx="1">
                  <c:v>5.6</c:v>
                </c:pt>
                <c:pt idx="2">
                  <c:v>5.6</c:v>
                </c:pt>
                <c:pt idx="3">
                  <c:v>5.6</c:v>
                </c:pt>
                <c:pt idx="4">
                  <c:v>5.6</c:v>
                </c:pt>
                <c:pt idx="5">
                  <c:v>5.6</c:v>
                </c:pt>
                <c:pt idx="6">
                  <c:v>5.6</c:v>
                </c:pt>
                <c:pt idx="7">
                  <c:v>5.6</c:v>
                </c:pt>
                <c:pt idx="8">
                  <c:v>5.6</c:v>
                </c:pt>
                <c:pt idx="9">
                  <c:v>5.6</c:v>
                </c:pt>
                <c:pt idx="10">
                  <c:v>5.6</c:v>
                </c:pt>
                <c:pt idx="11">
                  <c:v>5.6</c:v>
                </c:pt>
                <c:pt idx="12">
                  <c:v>5.6</c:v>
                </c:pt>
                <c:pt idx="13">
                  <c:v>5.6</c:v>
                </c:pt>
                <c:pt idx="14">
                  <c:v>5.6</c:v>
                </c:pt>
                <c:pt idx="15">
                  <c:v>5.6</c:v>
                </c:pt>
                <c:pt idx="16">
                  <c:v>5.6</c:v>
                </c:pt>
                <c:pt idx="17">
                  <c:v>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38528"/>
        <c:axId val="220848896"/>
      </c:lineChart>
      <c:catAx>
        <c:axId val="220838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0848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0848896"/>
        <c:scaling>
          <c:orientation val="minMax"/>
          <c:max val="5.8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0838528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35726089801"/>
          <c:y val="0.11979565646381168"/>
          <c:w val="0.16141760057771026"/>
          <c:h val="0.860405627852375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4745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rGT!$B$3:$B$20</c:f>
              <c:numCache>
                <c:formatCode>0.0</c:formatCode>
                <c:ptCount val="18"/>
                <c:pt idx="1">
                  <c:v>67.958333333333329</c:v>
                </c:pt>
                <c:pt idx="2">
                  <c:v>67.791666666666671</c:v>
                </c:pt>
                <c:pt idx="3">
                  <c:v>67.9375</c:v>
                </c:pt>
                <c:pt idx="4">
                  <c:v>67.6875</c:v>
                </c:pt>
                <c:pt idx="5">
                  <c:v>67.71875</c:v>
                </c:pt>
                <c:pt idx="6">
                  <c:v>67.59375</c:v>
                </c:pt>
                <c:pt idx="7">
                  <c:v>67.71875</c:v>
                </c:pt>
                <c:pt idx="8">
                  <c:v>67.78125</c:v>
                </c:pt>
                <c:pt idx="9">
                  <c:v>67.78125</c:v>
                </c:pt>
                <c:pt idx="10">
                  <c:v>67.71875</c:v>
                </c:pt>
                <c:pt idx="11">
                  <c:v>67.9375</c:v>
                </c:pt>
                <c:pt idx="12">
                  <c:v>67.8125</c:v>
                </c:pt>
                <c:pt idx="13">
                  <c:v>67.8125</c:v>
                </c:pt>
                <c:pt idx="14">
                  <c:v>67.90625</c:v>
                </c:pt>
                <c:pt idx="15">
                  <c:v>67.78125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rGT!$C$3:$C$20</c:f>
              <c:numCache>
                <c:formatCode>0.0</c:formatCode>
                <c:ptCount val="18"/>
                <c:pt idx="1">
                  <c:v>66.553722222222234</c:v>
                </c:pt>
                <c:pt idx="2">
                  <c:v>66.467500000000001</c:v>
                </c:pt>
                <c:pt idx="3">
                  <c:v>66.802631578947384</c:v>
                </c:pt>
                <c:pt idx="4">
                  <c:v>66.743349999999992</c:v>
                </c:pt>
                <c:pt idx="5">
                  <c:v>66.5</c:v>
                </c:pt>
                <c:pt idx="6">
                  <c:v>66.702450000000013</c:v>
                </c:pt>
                <c:pt idx="7">
                  <c:v>66.652941176470577</c:v>
                </c:pt>
                <c:pt idx="8">
                  <c:v>66.658000000000001</c:v>
                </c:pt>
                <c:pt idx="9">
                  <c:v>66.499137931034483</c:v>
                </c:pt>
                <c:pt idx="10">
                  <c:v>66.782278481012639</c:v>
                </c:pt>
                <c:pt idx="11">
                  <c:v>66.972619047619048</c:v>
                </c:pt>
                <c:pt idx="12">
                  <c:v>66.730000000000032</c:v>
                </c:pt>
                <c:pt idx="13">
                  <c:v>66.477611940298502</c:v>
                </c:pt>
                <c:pt idx="14">
                  <c:v>66.876923076923077</c:v>
                </c:pt>
                <c:pt idx="15">
                  <c:v>67.214814814814801</c:v>
                </c:pt>
                <c:pt idx="16">
                  <c:v>66.867741935483878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rGT!$D$3:$D$20</c:f>
              <c:numCache>
                <c:formatCode>0.0</c:formatCode>
                <c:ptCount val="18"/>
                <c:pt idx="0">
                  <c:v>66.705882352941174</c:v>
                </c:pt>
                <c:pt idx="1">
                  <c:v>67.647058823529406</c:v>
                </c:pt>
                <c:pt idx="2">
                  <c:v>67.315789473684205</c:v>
                </c:pt>
                <c:pt idx="3">
                  <c:v>67.736842105263165</c:v>
                </c:pt>
                <c:pt idx="4">
                  <c:v>67.411764705882305</c:v>
                </c:pt>
                <c:pt idx="5">
                  <c:v>67.7</c:v>
                </c:pt>
                <c:pt idx="6">
                  <c:v>67.882352941176507</c:v>
                </c:pt>
                <c:pt idx="7">
                  <c:v>66.5</c:v>
                </c:pt>
                <c:pt idx="8">
                  <c:v>66.7</c:v>
                </c:pt>
                <c:pt idx="9">
                  <c:v>66.285714285714292</c:v>
                </c:pt>
                <c:pt idx="10">
                  <c:v>66.2</c:v>
                </c:pt>
                <c:pt idx="11">
                  <c:v>65.533333333333331</c:v>
                </c:pt>
                <c:pt idx="12">
                  <c:v>66.411764705882348</c:v>
                </c:pt>
                <c:pt idx="13">
                  <c:v>66.777777777777771</c:v>
                </c:pt>
                <c:pt idx="14">
                  <c:v>66.529411764705884</c:v>
                </c:pt>
                <c:pt idx="15">
                  <c:v>66.400000000000006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rGT!$E$3:$E$20</c:f>
              <c:numCache>
                <c:formatCode>0.0</c:formatCode>
                <c:ptCount val="18"/>
                <c:pt idx="5">
                  <c:v>66.400000000000006</c:v>
                </c:pt>
                <c:pt idx="6">
                  <c:v>66.7</c:v>
                </c:pt>
                <c:pt idx="7">
                  <c:v>65.721648267777553</c:v>
                </c:pt>
                <c:pt idx="8">
                  <c:v>66.7</c:v>
                </c:pt>
                <c:pt idx="9">
                  <c:v>66.491803278688522</c:v>
                </c:pt>
                <c:pt idx="10">
                  <c:v>66.316666666666663</c:v>
                </c:pt>
                <c:pt idx="11">
                  <c:v>66.58461538461539</c:v>
                </c:pt>
                <c:pt idx="12">
                  <c:v>66.573770491803273</c:v>
                </c:pt>
                <c:pt idx="13">
                  <c:v>66.903225806451616</c:v>
                </c:pt>
                <c:pt idx="14">
                  <c:v>67.064516129032256</c:v>
                </c:pt>
                <c:pt idx="15">
                  <c:v>67.241379310344826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rGT!$F$3:$F$20</c:f>
              <c:numCache>
                <c:formatCode>0.0</c:formatCode>
                <c:ptCount val="18"/>
                <c:pt idx="1">
                  <c:v>67</c:v>
                </c:pt>
                <c:pt idx="2">
                  <c:v>66.611111111111114</c:v>
                </c:pt>
                <c:pt idx="3">
                  <c:v>67</c:v>
                </c:pt>
                <c:pt idx="4">
                  <c:v>66.89473684210526</c:v>
                </c:pt>
                <c:pt idx="5">
                  <c:v>67.473684210526315</c:v>
                </c:pt>
                <c:pt idx="6">
                  <c:v>67.21052631578948</c:v>
                </c:pt>
                <c:pt idx="7">
                  <c:v>66.631578947368425</c:v>
                </c:pt>
                <c:pt idx="8">
                  <c:v>67.444444444444443</c:v>
                </c:pt>
                <c:pt idx="9">
                  <c:v>67.055555555555557</c:v>
                </c:pt>
                <c:pt idx="10">
                  <c:v>67.125</c:v>
                </c:pt>
                <c:pt idx="11">
                  <c:v>67.05</c:v>
                </c:pt>
                <c:pt idx="12">
                  <c:v>66.944444444444443</c:v>
                </c:pt>
                <c:pt idx="13">
                  <c:v>67.045454545454547</c:v>
                </c:pt>
                <c:pt idx="14">
                  <c:v>67</c:v>
                </c:pt>
                <c:pt idx="15">
                  <c:v>67.1875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rGT!$G$3:$G$20</c:f>
              <c:numCache>
                <c:formatCode>0.0</c:formatCode>
                <c:ptCount val="18"/>
                <c:pt idx="0">
                  <c:v>66.392361111111114</c:v>
                </c:pt>
                <c:pt idx="1">
                  <c:v>66.253968253968267</c:v>
                </c:pt>
                <c:pt idx="2">
                  <c:v>66.805555555555557</c:v>
                </c:pt>
                <c:pt idx="3">
                  <c:v>66.642857142857139</c:v>
                </c:pt>
                <c:pt idx="4">
                  <c:v>66.466666666666669</c:v>
                </c:pt>
                <c:pt idx="5">
                  <c:v>66.506060606060615</c:v>
                </c:pt>
                <c:pt idx="6">
                  <c:v>66.299382716049394</c:v>
                </c:pt>
                <c:pt idx="7">
                  <c:v>66.289682539682545</c:v>
                </c:pt>
                <c:pt idx="8">
                  <c:v>66.31</c:v>
                </c:pt>
                <c:pt idx="9">
                  <c:v>66.083333333333343</c:v>
                </c:pt>
                <c:pt idx="10">
                  <c:v>66.07692307692308</c:v>
                </c:pt>
                <c:pt idx="11">
                  <c:v>66.489583333333329</c:v>
                </c:pt>
                <c:pt idx="12">
                  <c:v>66.488095238095241</c:v>
                </c:pt>
                <c:pt idx="13">
                  <c:v>66.365942028985515</c:v>
                </c:pt>
                <c:pt idx="14">
                  <c:v>66.367063492063494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rGT!$H$3:$H$20</c:f>
              <c:numCache>
                <c:formatCode>0.0</c:formatCode>
                <c:ptCount val="18"/>
                <c:pt idx="1">
                  <c:v>66.8</c:v>
                </c:pt>
                <c:pt idx="2">
                  <c:v>66.099999999999994</c:v>
                </c:pt>
                <c:pt idx="3">
                  <c:v>66.5</c:v>
                </c:pt>
                <c:pt idx="4">
                  <c:v>66.7</c:v>
                </c:pt>
                <c:pt idx="5">
                  <c:v>66.8</c:v>
                </c:pt>
                <c:pt idx="6">
                  <c:v>66.867000000000004</c:v>
                </c:pt>
                <c:pt idx="7">
                  <c:v>66.483999999999995</c:v>
                </c:pt>
                <c:pt idx="8">
                  <c:v>66.403000000000006</c:v>
                </c:pt>
                <c:pt idx="9">
                  <c:v>66.515000000000001</c:v>
                </c:pt>
                <c:pt idx="10">
                  <c:v>66.918999999999997</c:v>
                </c:pt>
                <c:pt idx="11">
                  <c:v>66.900000000000006</c:v>
                </c:pt>
                <c:pt idx="12">
                  <c:v>66.444000000000003</c:v>
                </c:pt>
                <c:pt idx="13">
                  <c:v>66.599999999999994</c:v>
                </c:pt>
                <c:pt idx="14">
                  <c:v>66.150000000000006</c:v>
                </c:pt>
                <c:pt idx="15">
                  <c:v>65.891000000000005</c:v>
                </c:pt>
                <c:pt idx="16">
                  <c:v>66.016000000000005</c:v>
                </c:pt>
                <c:pt idx="17" formatCode="General">
                  <c:v>66.813000000000002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rGT!$I$3:$I$20</c:f>
              <c:numCache>
                <c:formatCode>0.0</c:formatCode>
                <c:ptCount val="18"/>
                <c:pt idx="2">
                  <c:v>67.099999999999994</c:v>
                </c:pt>
                <c:pt idx="3">
                  <c:v>67.3</c:v>
                </c:pt>
                <c:pt idx="4">
                  <c:v>68.3</c:v>
                </c:pt>
                <c:pt idx="5">
                  <c:v>68.3</c:v>
                </c:pt>
                <c:pt idx="6">
                  <c:v>67.099999999999994</c:v>
                </c:pt>
                <c:pt idx="7">
                  <c:v>67</c:v>
                </c:pt>
                <c:pt idx="8">
                  <c:v>67.2</c:v>
                </c:pt>
                <c:pt idx="9">
                  <c:v>67.2</c:v>
                </c:pt>
                <c:pt idx="10">
                  <c:v>66.900000000000006</c:v>
                </c:pt>
                <c:pt idx="11">
                  <c:v>67.3</c:v>
                </c:pt>
                <c:pt idx="12">
                  <c:v>66.8</c:v>
                </c:pt>
                <c:pt idx="13">
                  <c:v>66.5</c:v>
                </c:pt>
                <c:pt idx="14">
                  <c:v>67.3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rGT!$J$3:$J$20</c:f>
              <c:numCache>
                <c:formatCode>0.0</c:formatCode>
                <c:ptCount val="18"/>
                <c:pt idx="0">
                  <c:v>68.08</c:v>
                </c:pt>
                <c:pt idx="1">
                  <c:v>67.44</c:v>
                </c:pt>
                <c:pt idx="2">
                  <c:v>66.75</c:v>
                </c:pt>
                <c:pt idx="3">
                  <c:v>66.75</c:v>
                </c:pt>
                <c:pt idx="4">
                  <c:v>66.62</c:v>
                </c:pt>
                <c:pt idx="5">
                  <c:v>67.02</c:v>
                </c:pt>
                <c:pt idx="6">
                  <c:v>66.92</c:v>
                </c:pt>
                <c:pt idx="7">
                  <c:v>67.48</c:v>
                </c:pt>
                <c:pt idx="8">
                  <c:v>67.11</c:v>
                </c:pt>
                <c:pt idx="9">
                  <c:v>67.040000000000006</c:v>
                </c:pt>
                <c:pt idx="10">
                  <c:v>67.459999999999994</c:v>
                </c:pt>
                <c:pt idx="11">
                  <c:v>68.37</c:v>
                </c:pt>
                <c:pt idx="12">
                  <c:v>68.63</c:v>
                </c:pt>
                <c:pt idx="13">
                  <c:v>69</c:v>
                </c:pt>
                <c:pt idx="14">
                  <c:v>67.739999999999995</c:v>
                </c:pt>
                <c:pt idx="15">
                  <c:v>67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rGT!$K$3:$K$20</c:f>
              <c:numCache>
                <c:formatCode>0.0</c:formatCode>
                <c:ptCount val="18"/>
                <c:pt idx="2">
                  <c:v>68.3</c:v>
                </c:pt>
                <c:pt idx="3">
                  <c:v>68.8</c:v>
                </c:pt>
                <c:pt idx="4">
                  <c:v>69.2</c:v>
                </c:pt>
                <c:pt idx="5">
                  <c:v>67.7</c:v>
                </c:pt>
                <c:pt idx="6">
                  <c:v>67.599999999999994</c:v>
                </c:pt>
                <c:pt idx="7">
                  <c:v>68.5</c:v>
                </c:pt>
                <c:pt idx="8">
                  <c:v>68.400000000000006</c:v>
                </c:pt>
                <c:pt idx="9">
                  <c:v>68.900000000000006</c:v>
                </c:pt>
                <c:pt idx="10">
                  <c:v>68.599999999999994</c:v>
                </c:pt>
                <c:pt idx="11">
                  <c:v>67.5</c:v>
                </c:pt>
                <c:pt idx="12">
                  <c:v>66.900000000000006</c:v>
                </c:pt>
                <c:pt idx="13">
                  <c:v>66.400000000000006</c:v>
                </c:pt>
                <c:pt idx="14">
                  <c:v>67</c:v>
                </c:pt>
                <c:pt idx="15">
                  <c:v>67.3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rGT!$L$3:$L$20</c:f>
              <c:numCache>
                <c:formatCode>0</c:formatCode>
                <c:ptCount val="18"/>
                <c:pt idx="0">
                  <c:v>67</c:v>
                </c:pt>
                <c:pt idx="1">
                  <c:v>67</c:v>
                </c:pt>
                <c:pt idx="2">
                  <c:v>67</c:v>
                </c:pt>
                <c:pt idx="3">
                  <c:v>67</c:v>
                </c:pt>
                <c:pt idx="4">
                  <c:v>67</c:v>
                </c:pt>
                <c:pt idx="5">
                  <c:v>67</c:v>
                </c:pt>
                <c:pt idx="6">
                  <c:v>67</c:v>
                </c:pt>
                <c:pt idx="7">
                  <c:v>67</c:v>
                </c:pt>
                <c:pt idx="8">
                  <c:v>67</c:v>
                </c:pt>
                <c:pt idx="9">
                  <c:v>67</c:v>
                </c:pt>
                <c:pt idx="10">
                  <c:v>67</c:v>
                </c:pt>
                <c:pt idx="11">
                  <c:v>67</c:v>
                </c:pt>
                <c:pt idx="12">
                  <c:v>67</c:v>
                </c:pt>
                <c:pt idx="13">
                  <c:v>67</c:v>
                </c:pt>
                <c:pt idx="14">
                  <c:v>67</c:v>
                </c:pt>
                <c:pt idx="15">
                  <c:v>67</c:v>
                </c:pt>
                <c:pt idx="16">
                  <c:v>67</c:v>
                </c:pt>
                <c:pt idx="17">
                  <c:v>67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rGT!$M$2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rGT!$M$3:$M$20</c:f>
              <c:numCache>
                <c:formatCode>0.0</c:formatCode>
                <c:ptCount val="18"/>
                <c:pt idx="0">
                  <c:v>67.059414488017424</c:v>
                </c:pt>
                <c:pt idx="1">
                  <c:v>67.093297519007606</c:v>
                </c:pt>
                <c:pt idx="2">
                  <c:v>67.026846978557501</c:v>
                </c:pt>
                <c:pt idx="3">
                  <c:v>67.274425647451963</c:v>
                </c:pt>
                <c:pt idx="4">
                  <c:v>67.336002023850469</c:v>
                </c:pt>
                <c:pt idx="5">
                  <c:v>67.211849481658689</c:v>
                </c:pt>
                <c:pt idx="6">
                  <c:v>67.087546197301535</c:v>
                </c:pt>
                <c:pt idx="7">
                  <c:v>66.897860093129907</c:v>
                </c:pt>
                <c:pt idx="8">
                  <c:v>67.070669444444448</c:v>
                </c:pt>
                <c:pt idx="9">
                  <c:v>66.98517943843261</c:v>
                </c:pt>
                <c:pt idx="10">
                  <c:v>67.009861822460238</c:v>
                </c:pt>
                <c:pt idx="11">
                  <c:v>67.063765109890113</c:v>
                </c:pt>
                <c:pt idx="12">
                  <c:v>66.973457488022532</c:v>
                </c:pt>
                <c:pt idx="13">
                  <c:v>66.988251209896788</c:v>
                </c:pt>
                <c:pt idx="14">
                  <c:v>66.993416446272462</c:v>
                </c:pt>
                <c:pt idx="15">
                  <c:v>67.001993015644956</c:v>
                </c:pt>
                <c:pt idx="16">
                  <c:v>66.441870967741949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rGT!$N$2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rGT!$N$3:$N$20</c:f>
              <c:numCache>
                <c:formatCode>0.0</c:formatCode>
                <c:ptCount val="18"/>
                <c:pt idx="0">
                  <c:v>1.687638888888884</c:v>
                </c:pt>
                <c:pt idx="1">
                  <c:v>1.7043650793650613</c:v>
                </c:pt>
                <c:pt idx="2">
                  <c:v>2.2000000000000028</c:v>
                </c:pt>
                <c:pt idx="3">
                  <c:v>2.2999999999999972</c:v>
                </c:pt>
                <c:pt idx="4">
                  <c:v>2.7333333333333343</c:v>
                </c:pt>
                <c:pt idx="5">
                  <c:v>1.8999999999999915</c:v>
                </c:pt>
                <c:pt idx="6">
                  <c:v>1.5829702251271129</c:v>
                </c:pt>
                <c:pt idx="7">
                  <c:v>2.7783517322224469</c:v>
                </c:pt>
                <c:pt idx="8">
                  <c:v>2.0900000000000034</c:v>
                </c:pt>
                <c:pt idx="9">
                  <c:v>2.8166666666666629</c:v>
                </c:pt>
                <c:pt idx="10">
                  <c:v>2.5230769230769141</c:v>
                </c:pt>
                <c:pt idx="11">
                  <c:v>2.8366666666666731</c:v>
                </c:pt>
                <c:pt idx="12">
                  <c:v>2.2182352941176475</c:v>
                </c:pt>
                <c:pt idx="13">
                  <c:v>2.6340579710144851</c:v>
                </c:pt>
                <c:pt idx="14">
                  <c:v>1.7562499999999943</c:v>
                </c:pt>
                <c:pt idx="15">
                  <c:v>1.8902499999999947</c:v>
                </c:pt>
                <c:pt idx="16">
                  <c:v>0.85174193548387223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rGT!$O$2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rGT!$O$3:$O$20</c:f>
              <c:numCache>
                <c:formatCode>General</c:formatCode>
                <c:ptCount val="18"/>
                <c:pt idx="0">
                  <c:v>63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rGT!$P$2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rGT!$P$3:$P$20</c:f>
              <c:numCache>
                <c:formatCode>General</c:formatCode>
                <c:ptCount val="18"/>
                <c:pt idx="0">
                  <c:v>71</c:v>
                </c:pt>
                <c:pt idx="1">
                  <c:v>71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71</c:v>
                </c:pt>
                <c:pt idx="6">
                  <c:v>71</c:v>
                </c:pt>
                <c:pt idx="7">
                  <c:v>71</c:v>
                </c:pt>
                <c:pt idx="8">
                  <c:v>71</c:v>
                </c:pt>
                <c:pt idx="9">
                  <c:v>71</c:v>
                </c:pt>
                <c:pt idx="10">
                  <c:v>71</c:v>
                </c:pt>
                <c:pt idx="11">
                  <c:v>71</c:v>
                </c:pt>
                <c:pt idx="12">
                  <c:v>71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71</c:v>
                </c:pt>
                <c:pt idx="17">
                  <c:v>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845760"/>
        <c:axId val="223860224"/>
      </c:lineChart>
      <c:catAx>
        <c:axId val="223845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23860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3860224"/>
        <c:scaling>
          <c:orientation val="minMax"/>
          <c:max val="75"/>
          <c:min val="5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23845760"/>
        <c:crosses val="autoZero"/>
        <c:crossBetween val="between"/>
        <c:majorUnit val="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61544187956"/>
          <c:y val="0.12712332923702457"/>
          <c:w val="0.16162942773178987"/>
          <c:h val="0.86091180798932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06982907583763E-2"/>
          <c:y val="8.9578138412254205E-2"/>
          <c:w val="0.73287505383343721"/>
          <c:h val="0.76485948952003213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ALP!$B$3:$B$20</c:f>
              <c:numCache>
                <c:formatCode>0.0</c:formatCode>
                <c:ptCount val="18"/>
                <c:pt idx="1">
                  <c:v>279.08333333333331</c:v>
                </c:pt>
                <c:pt idx="2">
                  <c:v>278.54166666666669</c:v>
                </c:pt>
                <c:pt idx="3">
                  <c:v>278.4375</c:v>
                </c:pt>
                <c:pt idx="4">
                  <c:v>279.71875</c:v>
                </c:pt>
                <c:pt idx="5">
                  <c:v>279.625</c:v>
                </c:pt>
                <c:pt idx="6">
                  <c:v>278.875</c:v>
                </c:pt>
                <c:pt idx="7">
                  <c:v>278.9375</c:v>
                </c:pt>
                <c:pt idx="8">
                  <c:v>280.28125</c:v>
                </c:pt>
                <c:pt idx="9">
                  <c:v>279.53125</c:v>
                </c:pt>
                <c:pt idx="10">
                  <c:v>279.3125</c:v>
                </c:pt>
                <c:pt idx="11">
                  <c:v>278.6875</c:v>
                </c:pt>
                <c:pt idx="12">
                  <c:v>278.5</c:v>
                </c:pt>
                <c:pt idx="13">
                  <c:v>278.375</c:v>
                </c:pt>
                <c:pt idx="14">
                  <c:v>279.09375</c:v>
                </c:pt>
                <c:pt idx="15">
                  <c:v>278.53125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ALP!$C$3:$C$20</c:f>
              <c:numCache>
                <c:formatCode>0.0</c:formatCode>
                <c:ptCount val="18"/>
                <c:pt idx="1">
                  <c:v>279.30555555555554</c:v>
                </c:pt>
                <c:pt idx="2">
                  <c:v>281.57749999999999</c:v>
                </c:pt>
                <c:pt idx="3">
                  <c:v>281.46315789473687</c:v>
                </c:pt>
                <c:pt idx="4">
                  <c:v>282.91579999999993</c:v>
                </c:pt>
                <c:pt idx="5">
                  <c:v>280.00411111111106</c:v>
                </c:pt>
                <c:pt idx="6">
                  <c:v>279.57159999999999</c:v>
                </c:pt>
                <c:pt idx="7">
                  <c:v>278.50882352941181</c:v>
                </c:pt>
                <c:pt idx="8">
                  <c:v>277.44299999999998</c:v>
                </c:pt>
                <c:pt idx="9">
                  <c:v>277.88103448275865</c:v>
                </c:pt>
                <c:pt idx="10">
                  <c:v>277.67594936708855</c:v>
                </c:pt>
                <c:pt idx="11">
                  <c:v>277.44166666666678</c:v>
                </c:pt>
                <c:pt idx="12">
                  <c:v>276.63125000000002</c:v>
                </c:pt>
                <c:pt idx="13">
                  <c:v>276.06969696969696</c:v>
                </c:pt>
                <c:pt idx="14">
                  <c:v>276.06153846153848</c:v>
                </c:pt>
                <c:pt idx="15">
                  <c:v>275.65925925925927</c:v>
                </c:pt>
                <c:pt idx="16">
                  <c:v>279.17741935483878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ALP!$D$3:$D$20</c:f>
              <c:numCache>
                <c:formatCode>0.0</c:formatCode>
                <c:ptCount val="18"/>
                <c:pt idx="0">
                  <c:v>272.54545454545456</c:v>
                </c:pt>
                <c:pt idx="1">
                  <c:v>273.58333333333331</c:v>
                </c:pt>
                <c:pt idx="2">
                  <c:v>272.71428571428572</c:v>
                </c:pt>
                <c:pt idx="3">
                  <c:v>274.46666666666664</c:v>
                </c:pt>
                <c:pt idx="4">
                  <c:v>274.47058823529397</c:v>
                </c:pt>
                <c:pt idx="5">
                  <c:v>275.35300000000001</c:v>
                </c:pt>
                <c:pt idx="6">
                  <c:v>275.75</c:v>
                </c:pt>
                <c:pt idx="7">
                  <c:v>274.10000000000002</c:v>
                </c:pt>
                <c:pt idx="8">
                  <c:v>273.39999999999998</c:v>
                </c:pt>
                <c:pt idx="9">
                  <c:v>271.76923076923077</c:v>
                </c:pt>
                <c:pt idx="10">
                  <c:v>273.33333333333331</c:v>
                </c:pt>
                <c:pt idx="11">
                  <c:v>275.06666666666666</c:v>
                </c:pt>
                <c:pt idx="12">
                  <c:v>275.13333333333333</c:v>
                </c:pt>
                <c:pt idx="13">
                  <c:v>271.57142857142856</c:v>
                </c:pt>
                <c:pt idx="14">
                  <c:v>273.28571428571428</c:v>
                </c:pt>
                <c:pt idx="15">
                  <c:v>272.2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ALP!$E$3:$E$20</c:f>
              <c:numCache>
                <c:formatCode>0.0</c:formatCode>
                <c:ptCount val="18"/>
                <c:pt idx="5">
                  <c:v>279.5</c:v>
                </c:pt>
                <c:pt idx="6">
                  <c:v>279.3</c:v>
                </c:pt>
                <c:pt idx="7">
                  <c:v>273.89267539611166</c:v>
                </c:pt>
                <c:pt idx="8">
                  <c:v>280.10000000000002</c:v>
                </c:pt>
                <c:pt idx="9">
                  <c:v>279.65573770491801</c:v>
                </c:pt>
                <c:pt idx="10">
                  <c:v>274.3</c:v>
                </c:pt>
                <c:pt idx="11">
                  <c:v>273.95454545454544</c:v>
                </c:pt>
                <c:pt idx="12">
                  <c:v>275.5409836065574</c:v>
                </c:pt>
                <c:pt idx="13">
                  <c:v>276.29032258064518</c:v>
                </c:pt>
                <c:pt idx="14">
                  <c:v>275.41935483870969</c:v>
                </c:pt>
                <c:pt idx="15">
                  <c:v>276.13793103448273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ALP!$F$3:$F$20</c:f>
              <c:numCache>
                <c:formatCode>0.0</c:formatCode>
                <c:ptCount val="18"/>
                <c:pt idx="1">
                  <c:v>272.92307692307691</c:v>
                </c:pt>
                <c:pt idx="2">
                  <c:v>271.72222222222223</c:v>
                </c:pt>
                <c:pt idx="3">
                  <c:v>274.42105263157896</c:v>
                </c:pt>
                <c:pt idx="4">
                  <c:v>274.94736842105266</c:v>
                </c:pt>
                <c:pt idx="5">
                  <c:v>275.5263157894737</c:v>
                </c:pt>
                <c:pt idx="6">
                  <c:v>274.68421052631578</c:v>
                </c:pt>
                <c:pt idx="7">
                  <c:v>272.42105263157896</c:v>
                </c:pt>
                <c:pt idx="8">
                  <c:v>272.55555555555554</c:v>
                </c:pt>
                <c:pt idx="9">
                  <c:v>273.88888888888891</c:v>
                </c:pt>
                <c:pt idx="10">
                  <c:v>270.6875</c:v>
                </c:pt>
                <c:pt idx="11">
                  <c:v>271.05</c:v>
                </c:pt>
                <c:pt idx="12">
                  <c:v>272.16666666666669</c:v>
                </c:pt>
                <c:pt idx="13">
                  <c:v>271.68181818181819</c:v>
                </c:pt>
                <c:pt idx="14">
                  <c:v>271.10526315789474</c:v>
                </c:pt>
                <c:pt idx="15">
                  <c:v>271.8125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ALP!$G$3:$G$20</c:f>
              <c:numCache>
                <c:formatCode>0.0</c:formatCode>
                <c:ptCount val="18"/>
                <c:pt idx="0">
                  <c:v>274.81140350877183</c:v>
                </c:pt>
                <c:pt idx="1">
                  <c:v>274.54166666666663</c:v>
                </c:pt>
                <c:pt idx="2">
                  <c:v>278.42361111111114</c:v>
                </c:pt>
                <c:pt idx="3">
                  <c:v>277.99691358024694</c:v>
                </c:pt>
                <c:pt idx="4">
                  <c:v>274.94333333333338</c:v>
                </c:pt>
                <c:pt idx="5">
                  <c:v>272.46249999999998</c:v>
                </c:pt>
                <c:pt idx="6">
                  <c:v>271.63043478260869</c:v>
                </c:pt>
                <c:pt idx="7">
                  <c:v>275.56818181818181</c:v>
                </c:pt>
                <c:pt idx="8">
                  <c:v>276.17013888888886</c:v>
                </c:pt>
                <c:pt idx="9">
                  <c:v>276.95</c:v>
                </c:pt>
                <c:pt idx="10">
                  <c:v>274.89999999999998</c:v>
                </c:pt>
                <c:pt idx="11">
                  <c:v>272.65432098765427</c:v>
                </c:pt>
                <c:pt idx="12">
                  <c:v>275.42857142857144</c:v>
                </c:pt>
                <c:pt idx="13">
                  <c:v>280.4123188405797</c:v>
                </c:pt>
                <c:pt idx="14">
                  <c:v>281.09009009009009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ALP!$H$3:$H$20</c:f>
              <c:numCache>
                <c:formatCode>0.0</c:formatCode>
                <c:ptCount val="18"/>
                <c:pt idx="1">
                  <c:v>280.60000000000002</c:v>
                </c:pt>
                <c:pt idx="2">
                  <c:v>278.89999999999998</c:v>
                </c:pt>
                <c:pt idx="3">
                  <c:v>279.5</c:v>
                </c:pt>
                <c:pt idx="4">
                  <c:v>280.3</c:v>
                </c:pt>
                <c:pt idx="5">
                  <c:v>280.5</c:v>
                </c:pt>
                <c:pt idx="6">
                  <c:v>281.95</c:v>
                </c:pt>
                <c:pt idx="7">
                  <c:v>281.20999999999998</c:v>
                </c:pt>
                <c:pt idx="8">
                  <c:v>278.88900000000001</c:v>
                </c:pt>
                <c:pt idx="9">
                  <c:v>277.64699999999999</c:v>
                </c:pt>
                <c:pt idx="10">
                  <c:v>276.42899999999997</c:v>
                </c:pt>
                <c:pt idx="11">
                  <c:v>277.39999999999998</c:v>
                </c:pt>
                <c:pt idx="12">
                  <c:v>278.74200000000002</c:v>
                </c:pt>
                <c:pt idx="13">
                  <c:v>278.5</c:v>
                </c:pt>
                <c:pt idx="14">
                  <c:v>279.83600000000001</c:v>
                </c:pt>
                <c:pt idx="15">
                  <c:v>279.76400000000001</c:v>
                </c:pt>
                <c:pt idx="16">
                  <c:v>278.952</c:v>
                </c:pt>
                <c:pt idx="17" formatCode="General">
                  <c:v>280.2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ALP!$I$3:$I$20</c:f>
              <c:numCache>
                <c:formatCode>0.0</c:formatCode>
                <c:ptCount val="18"/>
                <c:pt idx="2">
                  <c:v>276</c:v>
                </c:pt>
                <c:pt idx="3">
                  <c:v>274</c:v>
                </c:pt>
                <c:pt idx="4">
                  <c:v>275.7</c:v>
                </c:pt>
                <c:pt idx="5">
                  <c:v>280.2</c:v>
                </c:pt>
                <c:pt idx="6">
                  <c:v>279.60000000000002</c:v>
                </c:pt>
                <c:pt idx="7">
                  <c:v>278.8</c:v>
                </c:pt>
                <c:pt idx="8">
                  <c:v>285</c:v>
                </c:pt>
                <c:pt idx="9">
                  <c:v>277.60000000000002</c:v>
                </c:pt>
                <c:pt idx="10">
                  <c:v>280</c:v>
                </c:pt>
                <c:pt idx="11">
                  <c:v>275.3</c:v>
                </c:pt>
                <c:pt idx="12">
                  <c:v>272.2</c:v>
                </c:pt>
                <c:pt idx="13">
                  <c:v>274.8</c:v>
                </c:pt>
                <c:pt idx="14">
                  <c:v>277.39999999999998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ALP!$J$3:$J$20</c:f>
              <c:numCache>
                <c:formatCode>0.0</c:formatCode>
                <c:ptCount val="18"/>
                <c:pt idx="0">
                  <c:v>285.97000000000003</c:v>
                </c:pt>
                <c:pt idx="1">
                  <c:v>285.52999999999997</c:v>
                </c:pt>
                <c:pt idx="2">
                  <c:v>282.73</c:v>
                </c:pt>
                <c:pt idx="3">
                  <c:v>283.93</c:v>
                </c:pt>
                <c:pt idx="4">
                  <c:v>281.14400000000001</c:v>
                </c:pt>
                <c:pt idx="5">
                  <c:v>283.44</c:v>
                </c:pt>
                <c:pt idx="6">
                  <c:v>280.58</c:v>
                </c:pt>
                <c:pt idx="7">
                  <c:v>281.33999999999997</c:v>
                </c:pt>
                <c:pt idx="8">
                  <c:v>280.43</c:v>
                </c:pt>
                <c:pt idx="9">
                  <c:v>281.77999999999997</c:v>
                </c:pt>
                <c:pt idx="10">
                  <c:v>284.5</c:v>
                </c:pt>
                <c:pt idx="11">
                  <c:v>280.31</c:v>
                </c:pt>
                <c:pt idx="12">
                  <c:v>277.81</c:v>
                </c:pt>
                <c:pt idx="13">
                  <c:v>278.83</c:v>
                </c:pt>
                <c:pt idx="14">
                  <c:v>281.16000000000003</c:v>
                </c:pt>
                <c:pt idx="15">
                  <c:v>278.79000000000002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ALP!$K$3:$K$20</c:f>
              <c:numCache>
                <c:formatCode>0.0</c:formatCode>
                <c:ptCount val="18"/>
                <c:pt idx="2">
                  <c:v>278.8</c:v>
                </c:pt>
                <c:pt idx="3">
                  <c:v>277.7</c:v>
                </c:pt>
                <c:pt idx="4">
                  <c:v>277.7</c:v>
                </c:pt>
                <c:pt idx="5">
                  <c:v>275.5</c:v>
                </c:pt>
                <c:pt idx="6">
                  <c:v>277.22222222222223</c:v>
                </c:pt>
                <c:pt idx="7">
                  <c:v>278.2</c:v>
                </c:pt>
                <c:pt idx="8">
                  <c:v>276.39999999999998</c:v>
                </c:pt>
                <c:pt idx="9">
                  <c:v>278.7</c:v>
                </c:pt>
                <c:pt idx="10">
                  <c:v>279.39999999999998</c:v>
                </c:pt>
                <c:pt idx="11">
                  <c:v>281.89999999999998</c:v>
                </c:pt>
                <c:pt idx="12">
                  <c:v>275.39999999999998</c:v>
                </c:pt>
                <c:pt idx="13">
                  <c:v>279.10000000000002</c:v>
                </c:pt>
                <c:pt idx="14">
                  <c:v>274.5</c:v>
                </c:pt>
                <c:pt idx="15">
                  <c:v>274.5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ALP!$L$3:$L$20</c:f>
              <c:numCache>
                <c:formatCode>General</c:formatCode>
                <c:ptCount val="18"/>
                <c:pt idx="0">
                  <c:v>280</c:v>
                </c:pt>
                <c:pt idx="1">
                  <c:v>280</c:v>
                </c:pt>
                <c:pt idx="2">
                  <c:v>280</c:v>
                </c:pt>
                <c:pt idx="3">
                  <c:v>280</c:v>
                </c:pt>
                <c:pt idx="4">
                  <c:v>280</c:v>
                </c:pt>
                <c:pt idx="5">
                  <c:v>280</c:v>
                </c:pt>
                <c:pt idx="6">
                  <c:v>280</c:v>
                </c:pt>
                <c:pt idx="7">
                  <c:v>280</c:v>
                </c:pt>
                <c:pt idx="8">
                  <c:v>280</c:v>
                </c:pt>
                <c:pt idx="9">
                  <c:v>280</c:v>
                </c:pt>
                <c:pt idx="10">
                  <c:v>280</c:v>
                </c:pt>
                <c:pt idx="11">
                  <c:v>280</c:v>
                </c:pt>
                <c:pt idx="12">
                  <c:v>280</c:v>
                </c:pt>
                <c:pt idx="13">
                  <c:v>280</c:v>
                </c:pt>
                <c:pt idx="14">
                  <c:v>280</c:v>
                </c:pt>
                <c:pt idx="15">
                  <c:v>280</c:v>
                </c:pt>
                <c:pt idx="16">
                  <c:v>280</c:v>
                </c:pt>
                <c:pt idx="17">
                  <c:v>280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ALP!$M$2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ALP!$M$3:$M$20</c:f>
              <c:numCache>
                <c:formatCode>0.0</c:formatCode>
                <c:ptCount val="18"/>
                <c:pt idx="0">
                  <c:v>277.77561935140881</c:v>
                </c:pt>
                <c:pt idx="1">
                  <c:v>277.93813797313794</c:v>
                </c:pt>
                <c:pt idx="2">
                  <c:v>277.71214285714291</c:v>
                </c:pt>
                <c:pt idx="3">
                  <c:v>277.9905878636921</c:v>
                </c:pt>
                <c:pt idx="4">
                  <c:v>277.98220444329775</c:v>
                </c:pt>
                <c:pt idx="5">
                  <c:v>278.21109269005848</c:v>
                </c:pt>
                <c:pt idx="6">
                  <c:v>277.91634675311468</c:v>
                </c:pt>
                <c:pt idx="7">
                  <c:v>277.29782333752843</c:v>
                </c:pt>
                <c:pt idx="8">
                  <c:v>278.06689444444442</c:v>
                </c:pt>
                <c:pt idx="9">
                  <c:v>277.54031418457964</c:v>
                </c:pt>
                <c:pt idx="10">
                  <c:v>277.05382827004217</c:v>
                </c:pt>
                <c:pt idx="11">
                  <c:v>276.37646997755331</c:v>
                </c:pt>
                <c:pt idx="12">
                  <c:v>275.75528050351289</c:v>
                </c:pt>
                <c:pt idx="13">
                  <c:v>276.56305851441687</c:v>
                </c:pt>
                <c:pt idx="14">
                  <c:v>276.89517108339476</c:v>
                </c:pt>
                <c:pt idx="15">
                  <c:v>275.92436753671774</c:v>
                </c:pt>
                <c:pt idx="16">
                  <c:v>279.06470967741939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ALP!$N$2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ALP!$N$3:$N$20</c:f>
              <c:numCache>
                <c:formatCode>0.0</c:formatCode>
                <c:ptCount val="18"/>
                <c:pt idx="0">
                  <c:v>13.424545454545466</c:v>
                </c:pt>
                <c:pt idx="1">
                  <c:v>12.606923076923067</c:v>
                </c:pt>
                <c:pt idx="2">
                  <c:v>11.00777777777779</c:v>
                </c:pt>
                <c:pt idx="3">
                  <c:v>9.9300000000000068</c:v>
                </c:pt>
                <c:pt idx="4">
                  <c:v>8.4452117647059595</c:v>
                </c:pt>
                <c:pt idx="5">
                  <c:v>10.97750000000002</c:v>
                </c:pt>
                <c:pt idx="6">
                  <c:v>10.3195652173913</c:v>
                </c:pt>
                <c:pt idx="7">
                  <c:v>8.9189473684210157</c:v>
                </c:pt>
                <c:pt idx="8">
                  <c:v>12.444444444444457</c:v>
                </c:pt>
                <c:pt idx="9">
                  <c:v>10.010769230769199</c:v>
                </c:pt>
                <c:pt idx="10">
                  <c:v>13.8125</c:v>
                </c:pt>
                <c:pt idx="11">
                  <c:v>10.849999999999966</c:v>
                </c:pt>
                <c:pt idx="12">
                  <c:v>6.575333333333333</c:v>
                </c:pt>
                <c:pt idx="13">
                  <c:v>8.8408902691511457</c:v>
                </c:pt>
                <c:pt idx="14">
                  <c:v>10.054736842105285</c:v>
                </c:pt>
                <c:pt idx="15">
                  <c:v>7.95150000000001</c:v>
                </c:pt>
                <c:pt idx="16">
                  <c:v>0.22541935483877751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ALP!$O$2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ALP!$O$3:$O$20</c:f>
              <c:numCache>
                <c:formatCode>General</c:formatCode>
                <c:ptCount val="18"/>
                <c:pt idx="0">
                  <c:v>266</c:v>
                </c:pt>
                <c:pt idx="1">
                  <c:v>266</c:v>
                </c:pt>
                <c:pt idx="2">
                  <c:v>266</c:v>
                </c:pt>
                <c:pt idx="3">
                  <c:v>266</c:v>
                </c:pt>
                <c:pt idx="4">
                  <c:v>266</c:v>
                </c:pt>
                <c:pt idx="5">
                  <c:v>266</c:v>
                </c:pt>
                <c:pt idx="6">
                  <c:v>266</c:v>
                </c:pt>
                <c:pt idx="7">
                  <c:v>266</c:v>
                </c:pt>
                <c:pt idx="8">
                  <c:v>266</c:v>
                </c:pt>
                <c:pt idx="9">
                  <c:v>266</c:v>
                </c:pt>
                <c:pt idx="10">
                  <c:v>266</c:v>
                </c:pt>
                <c:pt idx="11">
                  <c:v>266</c:v>
                </c:pt>
                <c:pt idx="12">
                  <c:v>266</c:v>
                </c:pt>
                <c:pt idx="13">
                  <c:v>266</c:v>
                </c:pt>
                <c:pt idx="14">
                  <c:v>266</c:v>
                </c:pt>
                <c:pt idx="15">
                  <c:v>266</c:v>
                </c:pt>
                <c:pt idx="16">
                  <c:v>266</c:v>
                </c:pt>
                <c:pt idx="17">
                  <c:v>266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ALP!$P$2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ALP!$P$3:$P$20</c:f>
              <c:numCache>
                <c:formatCode>General</c:formatCode>
                <c:ptCount val="18"/>
                <c:pt idx="0">
                  <c:v>294</c:v>
                </c:pt>
                <c:pt idx="1">
                  <c:v>294</c:v>
                </c:pt>
                <c:pt idx="2">
                  <c:v>294</c:v>
                </c:pt>
                <c:pt idx="3">
                  <c:v>294</c:v>
                </c:pt>
                <c:pt idx="4">
                  <c:v>294</c:v>
                </c:pt>
                <c:pt idx="5">
                  <c:v>294</c:v>
                </c:pt>
                <c:pt idx="6">
                  <c:v>294</c:v>
                </c:pt>
                <c:pt idx="7">
                  <c:v>294</c:v>
                </c:pt>
                <c:pt idx="8">
                  <c:v>294</c:v>
                </c:pt>
                <c:pt idx="9">
                  <c:v>294</c:v>
                </c:pt>
                <c:pt idx="10">
                  <c:v>294</c:v>
                </c:pt>
                <c:pt idx="11">
                  <c:v>294</c:v>
                </c:pt>
                <c:pt idx="12">
                  <c:v>294</c:v>
                </c:pt>
                <c:pt idx="13">
                  <c:v>294</c:v>
                </c:pt>
                <c:pt idx="14">
                  <c:v>294</c:v>
                </c:pt>
                <c:pt idx="15">
                  <c:v>294</c:v>
                </c:pt>
                <c:pt idx="16">
                  <c:v>294</c:v>
                </c:pt>
                <c:pt idx="17">
                  <c:v>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395392"/>
        <c:axId val="222409472"/>
      </c:lineChart>
      <c:catAx>
        <c:axId val="222395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22409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2409472"/>
        <c:scaling>
          <c:orientation val="minMax"/>
          <c:max val="308"/>
          <c:min val="25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22395392"/>
        <c:crosses val="autoZero"/>
        <c:crossBetween val="between"/>
        <c:majorUnit val="1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98429362996439"/>
          <c:y val="0.11648000936854261"/>
          <c:w val="0.15837698065519951"/>
          <c:h val="0.883519990631457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044783445475751E-2"/>
          <c:y val="8.9193825042885241E-2"/>
          <c:w val="0.73145225592390628"/>
          <c:h val="0.76843910806174953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LD!$B$3:$B$20</c:f>
              <c:numCache>
                <c:formatCode>0.0</c:formatCode>
                <c:ptCount val="18"/>
                <c:pt idx="1">
                  <c:v>272.875</c:v>
                </c:pt>
                <c:pt idx="2">
                  <c:v>272.16666666666669</c:v>
                </c:pt>
                <c:pt idx="3">
                  <c:v>273.90625</c:v>
                </c:pt>
                <c:pt idx="4">
                  <c:v>274.15625</c:v>
                </c:pt>
                <c:pt idx="5">
                  <c:v>273.1875</c:v>
                </c:pt>
                <c:pt idx="6">
                  <c:v>273.625</c:v>
                </c:pt>
                <c:pt idx="7">
                  <c:v>274.03125</c:v>
                </c:pt>
                <c:pt idx="8">
                  <c:v>273.28125</c:v>
                </c:pt>
                <c:pt idx="9">
                  <c:v>272.6875</c:v>
                </c:pt>
                <c:pt idx="10">
                  <c:v>273.34375</c:v>
                </c:pt>
                <c:pt idx="11">
                  <c:v>272.5625</c:v>
                </c:pt>
                <c:pt idx="12">
                  <c:v>273.09375</c:v>
                </c:pt>
                <c:pt idx="13">
                  <c:v>272.9375</c:v>
                </c:pt>
                <c:pt idx="14">
                  <c:v>273.21875</c:v>
                </c:pt>
                <c:pt idx="15">
                  <c:v>272.90625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LD!$C$3:$C$20</c:f>
              <c:numCache>
                <c:formatCode>0.0</c:formatCode>
                <c:ptCount val="18"/>
                <c:pt idx="1">
                  <c:v>272.94166666666672</c:v>
                </c:pt>
                <c:pt idx="2">
                  <c:v>272.25664999999998</c:v>
                </c:pt>
                <c:pt idx="3">
                  <c:v>273.4815789473684</c:v>
                </c:pt>
                <c:pt idx="4">
                  <c:v>272.86750000000001</c:v>
                </c:pt>
                <c:pt idx="5">
                  <c:v>275.46944444444449</c:v>
                </c:pt>
                <c:pt idx="6">
                  <c:v>276.57174999999995</c:v>
                </c:pt>
                <c:pt idx="7">
                  <c:v>274.76617647058828</c:v>
                </c:pt>
                <c:pt idx="8">
                  <c:v>273.02199999999999</c:v>
                </c:pt>
                <c:pt idx="9">
                  <c:v>272.81431034482767</c:v>
                </c:pt>
                <c:pt idx="10">
                  <c:v>274.20379746835437</c:v>
                </c:pt>
                <c:pt idx="11">
                  <c:v>274.23452380952375</c:v>
                </c:pt>
                <c:pt idx="12">
                  <c:v>272.73750000000007</c:v>
                </c:pt>
                <c:pt idx="13">
                  <c:v>273.92272727272723</c:v>
                </c:pt>
                <c:pt idx="14">
                  <c:v>272.74615384615385</c:v>
                </c:pt>
                <c:pt idx="15">
                  <c:v>273.87777777777779</c:v>
                </c:pt>
                <c:pt idx="16">
                  <c:v>272.57096774193553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LD!$D$3:$D$20</c:f>
              <c:numCache>
                <c:formatCode>0.0</c:formatCode>
                <c:ptCount val="18"/>
                <c:pt idx="0">
                  <c:v>269.86666666666667</c:v>
                </c:pt>
                <c:pt idx="1">
                  <c:v>267.39999999999998</c:v>
                </c:pt>
                <c:pt idx="2">
                  <c:v>269.8125</c:v>
                </c:pt>
                <c:pt idx="3">
                  <c:v>271.1875</c:v>
                </c:pt>
                <c:pt idx="4">
                  <c:v>269.9375</c:v>
                </c:pt>
                <c:pt idx="5">
                  <c:v>268.2</c:v>
                </c:pt>
                <c:pt idx="6">
                  <c:v>267.538461538462</c:v>
                </c:pt>
                <c:pt idx="7">
                  <c:v>273.60000000000002</c:v>
                </c:pt>
                <c:pt idx="8">
                  <c:v>275.8</c:v>
                </c:pt>
                <c:pt idx="9">
                  <c:v>275.27777777777777</c:v>
                </c:pt>
                <c:pt idx="10">
                  <c:v>274.33333333333331</c:v>
                </c:pt>
                <c:pt idx="11">
                  <c:v>275</c:v>
                </c:pt>
                <c:pt idx="12">
                  <c:v>274.58823529411762</c:v>
                </c:pt>
                <c:pt idx="13">
                  <c:v>272.31578947368422</c:v>
                </c:pt>
                <c:pt idx="14">
                  <c:v>270.38461538461536</c:v>
                </c:pt>
                <c:pt idx="15">
                  <c:v>270.60000000000002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LD!$E$3:$E$20</c:f>
              <c:numCache>
                <c:formatCode>0.0</c:formatCode>
                <c:ptCount val="18"/>
                <c:pt idx="5">
                  <c:v>264.2</c:v>
                </c:pt>
                <c:pt idx="6">
                  <c:v>266.3</c:v>
                </c:pt>
                <c:pt idx="7">
                  <c:v>262.79097646563571</c:v>
                </c:pt>
                <c:pt idx="8">
                  <c:v>268.10000000000002</c:v>
                </c:pt>
                <c:pt idx="9">
                  <c:v>269.19672131147541</c:v>
                </c:pt>
                <c:pt idx="10">
                  <c:v>270.81666666666666</c:v>
                </c:pt>
                <c:pt idx="11">
                  <c:v>271.734375</c:v>
                </c:pt>
                <c:pt idx="12">
                  <c:v>270.42622950819674</c:v>
                </c:pt>
                <c:pt idx="13">
                  <c:v>269.38709677419354</c:v>
                </c:pt>
                <c:pt idx="14">
                  <c:v>269</c:v>
                </c:pt>
                <c:pt idx="15">
                  <c:v>270.37931034482756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LD!$F$3:$F$20</c:f>
              <c:numCache>
                <c:formatCode>0.0</c:formatCode>
                <c:ptCount val="18"/>
                <c:pt idx="1">
                  <c:v>266.45454545454544</c:v>
                </c:pt>
                <c:pt idx="2">
                  <c:v>266.07692307692309</c:v>
                </c:pt>
                <c:pt idx="3">
                  <c:v>267.78947368421052</c:v>
                </c:pt>
                <c:pt idx="4">
                  <c:v>266.78947368421052</c:v>
                </c:pt>
                <c:pt idx="5">
                  <c:v>267.26315789473682</c:v>
                </c:pt>
                <c:pt idx="6">
                  <c:v>268.73684210526318</c:v>
                </c:pt>
                <c:pt idx="7">
                  <c:v>270.26315789473682</c:v>
                </c:pt>
                <c:pt idx="8">
                  <c:v>270.05555555555554</c:v>
                </c:pt>
                <c:pt idx="9">
                  <c:v>266.44444444444446</c:v>
                </c:pt>
                <c:pt idx="10">
                  <c:v>267.1875</c:v>
                </c:pt>
                <c:pt idx="11">
                  <c:v>268</c:v>
                </c:pt>
                <c:pt idx="12">
                  <c:v>266.44444444444446</c:v>
                </c:pt>
                <c:pt idx="13">
                  <c:v>267.68181818181819</c:v>
                </c:pt>
                <c:pt idx="14">
                  <c:v>267.4736842105263</c:v>
                </c:pt>
                <c:pt idx="15">
                  <c:v>270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LD!$G$3:$G$20</c:f>
              <c:numCache>
                <c:formatCode>0.0</c:formatCode>
                <c:ptCount val="18"/>
                <c:pt idx="0">
                  <c:v>274.90909090909093</c:v>
                </c:pt>
                <c:pt idx="1">
                  <c:v>277.17499999999995</c:v>
                </c:pt>
                <c:pt idx="2">
                  <c:v>278.90972222222223</c:v>
                </c:pt>
                <c:pt idx="3">
                  <c:v>277.55448717948718</c:v>
                </c:pt>
                <c:pt idx="4">
                  <c:v>278.89393939393943</c:v>
                </c:pt>
                <c:pt idx="5">
                  <c:v>277.75396825396831</c:v>
                </c:pt>
                <c:pt idx="6">
                  <c:v>276.52777777777777</c:v>
                </c:pt>
                <c:pt idx="7">
                  <c:v>276.07954545454544</c:v>
                </c:pt>
                <c:pt idx="8">
                  <c:v>275.23985507246374</c:v>
                </c:pt>
                <c:pt idx="9">
                  <c:v>276.88461538461536</c:v>
                </c:pt>
                <c:pt idx="10">
                  <c:v>276.71333333333331</c:v>
                </c:pt>
                <c:pt idx="11">
                  <c:v>272.83390804597701</c:v>
                </c:pt>
                <c:pt idx="12">
                  <c:v>273.0462962962963</c:v>
                </c:pt>
                <c:pt idx="13">
                  <c:v>275.93840579710144</c:v>
                </c:pt>
                <c:pt idx="14">
                  <c:v>274.15625000000006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LD!$H$3:$H$20</c:f>
              <c:numCache>
                <c:formatCode>0.0</c:formatCode>
                <c:ptCount val="18"/>
                <c:pt idx="1">
                  <c:v>274</c:v>
                </c:pt>
                <c:pt idx="2">
                  <c:v>278</c:v>
                </c:pt>
                <c:pt idx="3">
                  <c:v>278</c:v>
                </c:pt>
                <c:pt idx="4">
                  <c:v>279.2</c:v>
                </c:pt>
                <c:pt idx="5">
                  <c:v>278.7</c:v>
                </c:pt>
                <c:pt idx="6">
                  <c:v>279.733</c:v>
                </c:pt>
                <c:pt idx="7">
                  <c:v>277.96800000000002</c:v>
                </c:pt>
                <c:pt idx="8">
                  <c:v>278.40300000000002</c:v>
                </c:pt>
                <c:pt idx="9">
                  <c:v>276.92599999999999</c:v>
                </c:pt>
                <c:pt idx="10">
                  <c:v>276.35500000000002</c:v>
                </c:pt>
                <c:pt idx="11">
                  <c:v>278</c:v>
                </c:pt>
                <c:pt idx="12">
                  <c:v>279.161</c:v>
                </c:pt>
                <c:pt idx="13">
                  <c:v>278.7</c:v>
                </c:pt>
                <c:pt idx="14">
                  <c:v>276.39999999999998</c:v>
                </c:pt>
                <c:pt idx="15">
                  <c:v>274.94499999999999</c:v>
                </c:pt>
                <c:pt idx="16">
                  <c:v>274.17500000000001</c:v>
                </c:pt>
                <c:pt idx="17" formatCode="General">
                  <c:v>277.7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LD!$I$3:$I$20</c:f>
              <c:numCache>
                <c:formatCode>0.0</c:formatCode>
                <c:ptCount val="18"/>
                <c:pt idx="2">
                  <c:v>270.60000000000002</c:v>
                </c:pt>
                <c:pt idx="3">
                  <c:v>272.89999999999998</c:v>
                </c:pt>
                <c:pt idx="4">
                  <c:v>272.39999999999998</c:v>
                </c:pt>
                <c:pt idx="5">
                  <c:v>274.5</c:v>
                </c:pt>
                <c:pt idx="6">
                  <c:v>275.3</c:v>
                </c:pt>
                <c:pt idx="7">
                  <c:v>277.39999999999998</c:v>
                </c:pt>
                <c:pt idx="8">
                  <c:v>274.8</c:v>
                </c:pt>
                <c:pt idx="9">
                  <c:v>275.5</c:v>
                </c:pt>
                <c:pt idx="10">
                  <c:v>276.10000000000002</c:v>
                </c:pt>
                <c:pt idx="11">
                  <c:v>274.2</c:v>
                </c:pt>
                <c:pt idx="12">
                  <c:v>271.60000000000002</c:v>
                </c:pt>
                <c:pt idx="13">
                  <c:v>273.2</c:v>
                </c:pt>
                <c:pt idx="14">
                  <c:v>273.5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LD!$J$3:$J$20</c:f>
              <c:numCache>
                <c:formatCode>0.0</c:formatCode>
                <c:ptCount val="18"/>
                <c:pt idx="0">
                  <c:v>270.82</c:v>
                </c:pt>
                <c:pt idx="1">
                  <c:v>270.27999999999997</c:v>
                </c:pt>
                <c:pt idx="2">
                  <c:v>269.14999999999998</c:v>
                </c:pt>
                <c:pt idx="3">
                  <c:v>268.01</c:v>
                </c:pt>
                <c:pt idx="4">
                  <c:v>268.27999999999997</c:v>
                </c:pt>
                <c:pt idx="5">
                  <c:v>269.14999999999998</c:v>
                </c:pt>
                <c:pt idx="6">
                  <c:v>269.20999999999998</c:v>
                </c:pt>
                <c:pt idx="7">
                  <c:v>268.33999999999997</c:v>
                </c:pt>
                <c:pt idx="8">
                  <c:v>268.52</c:v>
                </c:pt>
                <c:pt idx="9">
                  <c:v>269.54000000000002</c:v>
                </c:pt>
                <c:pt idx="10">
                  <c:v>272.45999999999998</c:v>
                </c:pt>
                <c:pt idx="11">
                  <c:v>271.56</c:v>
                </c:pt>
                <c:pt idx="12">
                  <c:v>272.20999999999998</c:v>
                </c:pt>
                <c:pt idx="13">
                  <c:v>272.48</c:v>
                </c:pt>
                <c:pt idx="14">
                  <c:v>268.62</c:v>
                </c:pt>
                <c:pt idx="15">
                  <c:v>267.13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LD!$K$3:$K$20</c:f>
              <c:numCache>
                <c:formatCode>0.0</c:formatCode>
                <c:ptCount val="18"/>
                <c:pt idx="2">
                  <c:v>270.7</c:v>
                </c:pt>
                <c:pt idx="3">
                  <c:v>272.3</c:v>
                </c:pt>
                <c:pt idx="4">
                  <c:v>273.39999999999998</c:v>
                </c:pt>
                <c:pt idx="5">
                  <c:v>268.10000000000002</c:v>
                </c:pt>
                <c:pt idx="6">
                  <c:v>268.11111111111109</c:v>
                </c:pt>
                <c:pt idx="7">
                  <c:v>270.60000000000002</c:v>
                </c:pt>
                <c:pt idx="8">
                  <c:v>272.8</c:v>
                </c:pt>
                <c:pt idx="9">
                  <c:v>273.39999999999998</c:v>
                </c:pt>
                <c:pt idx="10">
                  <c:v>269</c:v>
                </c:pt>
                <c:pt idx="11">
                  <c:v>266.8</c:v>
                </c:pt>
                <c:pt idx="12">
                  <c:v>266.10000000000002</c:v>
                </c:pt>
                <c:pt idx="13">
                  <c:v>263.39999999999998</c:v>
                </c:pt>
                <c:pt idx="14">
                  <c:v>267.8</c:v>
                </c:pt>
                <c:pt idx="15">
                  <c:v>266.3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LD!$L$3:$L$20</c:f>
              <c:numCache>
                <c:formatCode>0</c:formatCode>
                <c:ptCount val="18"/>
                <c:pt idx="0">
                  <c:v>274</c:v>
                </c:pt>
                <c:pt idx="1">
                  <c:v>274</c:v>
                </c:pt>
                <c:pt idx="2">
                  <c:v>274</c:v>
                </c:pt>
                <c:pt idx="3">
                  <c:v>274</c:v>
                </c:pt>
                <c:pt idx="4">
                  <c:v>274</c:v>
                </c:pt>
                <c:pt idx="5">
                  <c:v>274</c:v>
                </c:pt>
                <c:pt idx="6">
                  <c:v>274</c:v>
                </c:pt>
                <c:pt idx="7">
                  <c:v>274</c:v>
                </c:pt>
                <c:pt idx="8">
                  <c:v>274</c:v>
                </c:pt>
                <c:pt idx="9">
                  <c:v>274</c:v>
                </c:pt>
                <c:pt idx="10">
                  <c:v>274</c:v>
                </c:pt>
                <c:pt idx="11">
                  <c:v>274</c:v>
                </c:pt>
                <c:pt idx="12">
                  <c:v>274</c:v>
                </c:pt>
                <c:pt idx="13">
                  <c:v>274</c:v>
                </c:pt>
                <c:pt idx="14">
                  <c:v>274</c:v>
                </c:pt>
                <c:pt idx="15">
                  <c:v>274</c:v>
                </c:pt>
                <c:pt idx="16">
                  <c:v>274</c:v>
                </c:pt>
                <c:pt idx="17">
                  <c:v>274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LD!$M$2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LD!$M$3:$M$20</c:f>
              <c:numCache>
                <c:formatCode>0.0</c:formatCode>
                <c:ptCount val="18"/>
                <c:pt idx="0">
                  <c:v>271.86525252525252</c:v>
                </c:pt>
                <c:pt idx="1">
                  <c:v>271.5894588744589</c:v>
                </c:pt>
                <c:pt idx="2">
                  <c:v>271.9636068850902</c:v>
                </c:pt>
                <c:pt idx="3">
                  <c:v>272.79214331234078</c:v>
                </c:pt>
                <c:pt idx="4">
                  <c:v>272.88051811979449</c:v>
                </c:pt>
                <c:pt idx="5">
                  <c:v>271.65240705931501</c:v>
                </c:pt>
                <c:pt idx="6">
                  <c:v>272.16539425326135</c:v>
                </c:pt>
                <c:pt idx="7">
                  <c:v>272.58391062855065</c:v>
                </c:pt>
                <c:pt idx="8">
                  <c:v>273.00216606280196</c:v>
                </c:pt>
                <c:pt idx="9">
                  <c:v>272.86713692631406</c:v>
                </c:pt>
                <c:pt idx="10">
                  <c:v>273.05133808016876</c:v>
                </c:pt>
                <c:pt idx="11">
                  <c:v>272.49253068555009</c:v>
                </c:pt>
                <c:pt idx="12">
                  <c:v>271.94074555430552</c:v>
                </c:pt>
                <c:pt idx="13">
                  <c:v>271.99633374995244</c:v>
                </c:pt>
                <c:pt idx="14">
                  <c:v>271.32994534412956</c:v>
                </c:pt>
                <c:pt idx="15">
                  <c:v>270.76729226532569</c:v>
                </c:pt>
                <c:pt idx="16">
                  <c:v>273.3729838709678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LD!$N$2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LD!$N$3:$N$20</c:f>
              <c:numCache>
                <c:formatCode>0.0</c:formatCode>
                <c:ptCount val="18"/>
                <c:pt idx="0">
                  <c:v>5.0424242424242607</c:v>
                </c:pt>
                <c:pt idx="1">
                  <c:v>10.720454545454515</c:v>
                </c:pt>
                <c:pt idx="2">
                  <c:v>12.832799145299134</c:v>
                </c:pt>
                <c:pt idx="3">
                  <c:v>10.21052631578948</c:v>
                </c:pt>
                <c:pt idx="4">
                  <c:v>12.410526315789468</c:v>
                </c:pt>
                <c:pt idx="5">
                  <c:v>14.5</c:v>
                </c:pt>
                <c:pt idx="6">
                  <c:v>13.432999999999993</c:v>
                </c:pt>
                <c:pt idx="7">
                  <c:v>15.177023534364309</c:v>
                </c:pt>
                <c:pt idx="8">
                  <c:v>10.302999999999997</c:v>
                </c:pt>
                <c:pt idx="9">
                  <c:v>10.481555555555531</c:v>
                </c:pt>
                <c:pt idx="10">
                  <c:v>9.5258333333333098</c:v>
                </c:pt>
                <c:pt idx="11">
                  <c:v>11.199999999999989</c:v>
                </c:pt>
                <c:pt idx="12">
                  <c:v>13.060999999999979</c:v>
                </c:pt>
                <c:pt idx="13">
                  <c:v>15.300000000000011</c:v>
                </c:pt>
                <c:pt idx="14">
                  <c:v>8.9263157894736764</c:v>
                </c:pt>
                <c:pt idx="15">
                  <c:v>8.6449999999999818</c:v>
                </c:pt>
                <c:pt idx="16">
                  <c:v>1.6040322580644784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LD!$O$2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LD!$O$3:$O$20</c:f>
              <c:numCache>
                <c:formatCode>General</c:formatCode>
                <c:ptCount val="18"/>
                <c:pt idx="0">
                  <c:v>260</c:v>
                </c:pt>
                <c:pt idx="1">
                  <c:v>260</c:v>
                </c:pt>
                <c:pt idx="2">
                  <c:v>260</c:v>
                </c:pt>
                <c:pt idx="3">
                  <c:v>260</c:v>
                </c:pt>
                <c:pt idx="4">
                  <c:v>260</c:v>
                </c:pt>
                <c:pt idx="5">
                  <c:v>260</c:v>
                </c:pt>
                <c:pt idx="6">
                  <c:v>260</c:v>
                </c:pt>
                <c:pt idx="7">
                  <c:v>260</c:v>
                </c:pt>
                <c:pt idx="8">
                  <c:v>260</c:v>
                </c:pt>
                <c:pt idx="9">
                  <c:v>260</c:v>
                </c:pt>
                <c:pt idx="10">
                  <c:v>260</c:v>
                </c:pt>
                <c:pt idx="11">
                  <c:v>260</c:v>
                </c:pt>
                <c:pt idx="12">
                  <c:v>260</c:v>
                </c:pt>
                <c:pt idx="13">
                  <c:v>260</c:v>
                </c:pt>
                <c:pt idx="14">
                  <c:v>260</c:v>
                </c:pt>
                <c:pt idx="15">
                  <c:v>260</c:v>
                </c:pt>
                <c:pt idx="16">
                  <c:v>260</c:v>
                </c:pt>
                <c:pt idx="17">
                  <c:v>260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LD!$P$2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LD!$P$3:$P$20</c:f>
              <c:numCache>
                <c:formatCode>General</c:formatCode>
                <c:ptCount val="18"/>
                <c:pt idx="0">
                  <c:v>288</c:v>
                </c:pt>
                <c:pt idx="1">
                  <c:v>288</c:v>
                </c:pt>
                <c:pt idx="2">
                  <c:v>288</c:v>
                </c:pt>
                <c:pt idx="3">
                  <c:v>288</c:v>
                </c:pt>
                <c:pt idx="4">
                  <c:v>288</c:v>
                </c:pt>
                <c:pt idx="5">
                  <c:v>288</c:v>
                </c:pt>
                <c:pt idx="6">
                  <c:v>288</c:v>
                </c:pt>
                <c:pt idx="7">
                  <c:v>288</c:v>
                </c:pt>
                <c:pt idx="8">
                  <c:v>288</c:v>
                </c:pt>
                <c:pt idx="9">
                  <c:v>288</c:v>
                </c:pt>
                <c:pt idx="10">
                  <c:v>288</c:v>
                </c:pt>
                <c:pt idx="11">
                  <c:v>288</c:v>
                </c:pt>
                <c:pt idx="12">
                  <c:v>288</c:v>
                </c:pt>
                <c:pt idx="13">
                  <c:v>288</c:v>
                </c:pt>
                <c:pt idx="14">
                  <c:v>288</c:v>
                </c:pt>
                <c:pt idx="15">
                  <c:v>288</c:v>
                </c:pt>
                <c:pt idx="16">
                  <c:v>288</c:v>
                </c:pt>
                <c:pt idx="17">
                  <c:v>288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14496"/>
        <c:axId val="224316416"/>
      </c:lineChart>
      <c:catAx>
        <c:axId val="224314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24316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4316416"/>
        <c:scaling>
          <c:orientation val="minMax"/>
          <c:max val="302"/>
          <c:min val="24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224314496"/>
        <c:crosses val="autoZero"/>
        <c:crossBetween val="between"/>
        <c:majorUnit val="14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6032064463259"/>
          <c:y val="0.11333379787703528"/>
          <c:w val="0.15879265091863504"/>
          <c:h val="0.840002787262210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18063931739965E-2"/>
          <c:y val="8.5245901639344229E-2"/>
          <c:w val="0.69712838171632496"/>
          <c:h val="0.72786885245904198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CPK!$B$3:$B$20</c:f>
              <c:numCache>
                <c:formatCode>0.0</c:formatCode>
                <c:ptCount val="18"/>
                <c:pt idx="1">
                  <c:v>292.16666666666669</c:v>
                </c:pt>
                <c:pt idx="2">
                  <c:v>291.58333333333331</c:v>
                </c:pt>
                <c:pt idx="3">
                  <c:v>293.15625</c:v>
                </c:pt>
                <c:pt idx="4">
                  <c:v>293.53125</c:v>
                </c:pt>
                <c:pt idx="5">
                  <c:v>293.9375</c:v>
                </c:pt>
                <c:pt idx="6">
                  <c:v>291.78125</c:v>
                </c:pt>
                <c:pt idx="7">
                  <c:v>292.21875</c:v>
                </c:pt>
                <c:pt idx="8">
                  <c:v>292.15625</c:v>
                </c:pt>
                <c:pt idx="9">
                  <c:v>291.9375</c:v>
                </c:pt>
                <c:pt idx="10">
                  <c:v>293.5625</c:v>
                </c:pt>
                <c:pt idx="11">
                  <c:v>292.5625</c:v>
                </c:pt>
                <c:pt idx="12">
                  <c:v>292.21875</c:v>
                </c:pt>
                <c:pt idx="13">
                  <c:v>291.5</c:v>
                </c:pt>
                <c:pt idx="14">
                  <c:v>291.25</c:v>
                </c:pt>
                <c:pt idx="15">
                  <c:v>290.5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CPK!$C$3:$C$20</c:f>
              <c:numCache>
                <c:formatCode>0.0</c:formatCode>
                <c:ptCount val="18"/>
                <c:pt idx="1">
                  <c:v>291.58055555555552</c:v>
                </c:pt>
                <c:pt idx="2">
                  <c:v>290.22250000000003</c:v>
                </c:pt>
                <c:pt idx="3">
                  <c:v>288.59910526315792</c:v>
                </c:pt>
                <c:pt idx="4">
                  <c:v>290.76079999999996</c:v>
                </c:pt>
                <c:pt idx="5">
                  <c:v>290.81755555555554</c:v>
                </c:pt>
                <c:pt idx="6">
                  <c:v>289.52875</c:v>
                </c:pt>
                <c:pt idx="7">
                  <c:v>288.38823529411758</c:v>
                </c:pt>
                <c:pt idx="8">
                  <c:v>287.459</c:v>
                </c:pt>
                <c:pt idx="9">
                  <c:v>286.36237931034475</c:v>
                </c:pt>
                <c:pt idx="10">
                  <c:v>286.07749999999999</c:v>
                </c:pt>
                <c:pt idx="11">
                  <c:v>291.19186046511629</c:v>
                </c:pt>
                <c:pt idx="12">
                  <c:v>293.28375000000005</c:v>
                </c:pt>
                <c:pt idx="13">
                  <c:v>293.38985507246366</c:v>
                </c:pt>
                <c:pt idx="14">
                  <c:v>294.50000000000006</c:v>
                </c:pt>
                <c:pt idx="15">
                  <c:v>295.01111111111106</c:v>
                </c:pt>
                <c:pt idx="16">
                  <c:v>291.82258064516128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CPK!$D$3:$D$20</c:f>
              <c:numCache>
                <c:formatCode>0.0</c:formatCode>
                <c:ptCount val="18"/>
                <c:pt idx="0">
                  <c:v>290.84615384615387</c:v>
                </c:pt>
                <c:pt idx="1">
                  <c:v>289.47058823529414</c:v>
                </c:pt>
                <c:pt idx="2">
                  <c:v>287.1764705882353</c:v>
                </c:pt>
                <c:pt idx="3">
                  <c:v>288.30769230769232</c:v>
                </c:pt>
                <c:pt idx="4">
                  <c:v>286.11764705882399</c:v>
                </c:pt>
                <c:pt idx="5">
                  <c:v>287.39999999999998</c:v>
                </c:pt>
                <c:pt idx="6">
                  <c:v>290.39999999999998</c:v>
                </c:pt>
                <c:pt idx="7">
                  <c:v>289.7</c:v>
                </c:pt>
                <c:pt idx="8">
                  <c:v>290.5</c:v>
                </c:pt>
                <c:pt idx="9">
                  <c:v>288</c:v>
                </c:pt>
                <c:pt idx="10">
                  <c:v>289.28571428571428</c:v>
                </c:pt>
                <c:pt idx="11">
                  <c:v>289.57894736842104</c:v>
                </c:pt>
                <c:pt idx="12">
                  <c:v>288.86666666666667</c:v>
                </c:pt>
                <c:pt idx="13">
                  <c:v>285</c:v>
                </c:pt>
                <c:pt idx="14">
                  <c:v>285.76923076923077</c:v>
                </c:pt>
                <c:pt idx="15">
                  <c:v>287.23529411764707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CPK!$E$3:$E$20</c:f>
              <c:numCache>
                <c:formatCode>0.0</c:formatCode>
                <c:ptCount val="18"/>
                <c:pt idx="5">
                  <c:v>289.7</c:v>
                </c:pt>
                <c:pt idx="6">
                  <c:v>293.89999999999998</c:v>
                </c:pt>
                <c:pt idx="7">
                  <c:v>290.97783960795812</c:v>
                </c:pt>
                <c:pt idx="8">
                  <c:v>293.60000000000002</c:v>
                </c:pt>
                <c:pt idx="9">
                  <c:v>291.95081967213116</c:v>
                </c:pt>
                <c:pt idx="10">
                  <c:v>290.26666666666665</c:v>
                </c:pt>
                <c:pt idx="11">
                  <c:v>290.265625</c:v>
                </c:pt>
                <c:pt idx="12">
                  <c:v>290.86885245901641</c:v>
                </c:pt>
                <c:pt idx="13">
                  <c:v>290.77419354838707</c:v>
                </c:pt>
                <c:pt idx="14">
                  <c:v>290.83870967741933</c:v>
                </c:pt>
                <c:pt idx="15">
                  <c:v>292.48275862068965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CPK!$F$3:$F$20</c:f>
              <c:numCache>
                <c:formatCode>0.0</c:formatCode>
                <c:ptCount val="18"/>
                <c:pt idx="1">
                  <c:v>288.53846153846155</c:v>
                </c:pt>
                <c:pt idx="2">
                  <c:v>287.16666666666669</c:v>
                </c:pt>
                <c:pt idx="3">
                  <c:v>288</c:v>
                </c:pt>
                <c:pt idx="4">
                  <c:v>290.5263157894737</c:v>
                </c:pt>
                <c:pt idx="5">
                  <c:v>290.10526315789474</c:v>
                </c:pt>
                <c:pt idx="6">
                  <c:v>290.68421052631578</c:v>
                </c:pt>
                <c:pt idx="7">
                  <c:v>292.15789473684208</c:v>
                </c:pt>
                <c:pt idx="8">
                  <c:v>292.16666666666669</c:v>
                </c:pt>
                <c:pt idx="9">
                  <c:v>292.16666666666669</c:v>
                </c:pt>
                <c:pt idx="10">
                  <c:v>291.125</c:v>
                </c:pt>
                <c:pt idx="11">
                  <c:v>291.8</c:v>
                </c:pt>
                <c:pt idx="12">
                  <c:v>292.27777777777777</c:v>
                </c:pt>
                <c:pt idx="13">
                  <c:v>291.63636363636363</c:v>
                </c:pt>
                <c:pt idx="14">
                  <c:v>290.5263157894737</c:v>
                </c:pt>
                <c:pt idx="15">
                  <c:v>292.25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CPK!$G$3:$G$20</c:f>
              <c:numCache>
                <c:formatCode>0.0</c:formatCode>
                <c:ptCount val="18"/>
                <c:pt idx="0">
                  <c:v>293.67333333333335</c:v>
                </c:pt>
                <c:pt idx="1">
                  <c:v>293.29365079365078</c:v>
                </c:pt>
                <c:pt idx="2">
                  <c:v>296.18055555555554</c:v>
                </c:pt>
                <c:pt idx="3">
                  <c:v>297.15178571428572</c:v>
                </c:pt>
                <c:pt idx="4">
                  <c:v>294.9933333333334</c:v>
                </c:pt>
                <c:pt idx="5">
                  <c:v>294.44696969696969</c:v>
                </c:pt>
                <c:pt idx="6">
                  <c:v>296.62962962962968</c:v>
                </c:pt>
                <c:pt idx="7">
                  <c:v>295.46031746031747</c:v>
                </c:pt>
                <c:pt idx="8">
                  <c:v>295.09333333333336</c:v>
                </c:pt>
                <c:pt idx="9">
                  <c:v>294.34615384615387</c:v>
                </c:pt>
                <c:pt idx="10">
                  <c:v>294.38</c:v>
                </c:pt>
                <c:pt idx="11">
                  <c:v>295.046875</c:v>
                </c:pt>
                <c:pt idx="12">
                  <c:v>294.30357142857144</c:v>
                </c:pt>
                <c:pt idx="13">
                  <c:v>294.12318840579707</c:v>
                </c:pt>
                <c:pt idx="14">
                  <c:v>294.48412698412699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CPK!$H$3:$H$20</c:f>
              <c:numCache>
                <c:formatCode>0.0</c:formatCode>
                <c:ptCount val="18"/>
                <c:pt idx="1">
                  <c:v>285.8</c:v>
                </c:pt>
                <c:pt idx="2">
                  <c:v>286.89999999999998</c:v>
                </c:pt>
                <c:pt idx="3">
                  <c:v>284.8</c:v>
                </c:pt>
                <c:pt idx="4">
                  <c:v>285.10000000000002</c:v>
                </c:pt>
                <c:pt idx="5">
                  <c:v>287.10000000000002</c:v>
                </c:pt>
                <c:pt idx="6">
                  <c:v>288.5</c:v>
                </c:pt>
                <c:pt idx="7">
                  <c:v>288.952</c:v>
                </c:pt>
                <c:pt idx="8">
                  <c:v>286.33300000000003</c:v>
                </c:pt>
                <c:pt idx="9">
                  <c:v>285.5</c:v>
                </c:pt>
                <c:pt idx="10">
                  <c:v>285.20600000000002</c:v>
                </c:pt>
                <c:pt idx="11">
                  <c:v>284.7</c:v>
                </c:pt>
                <c:pt idx="12">
                  <c:v>285.74200000000002</c:v>
                </c:pt>
                <c:pt idx="13">
                  <c:v>286.2</c:v>
                </c:pt>
                <c:pt idx="14">
                  <c:v>287.45</c:v>
                </c:pt>
                <c:pt idx="15">
                  <c:v>287.589</c:v>
                </c:pt>
                <c:pt idx="16">
                  <c:v>285.66699999999997</c:v>
                </c:pt>
                <c:pt idx="17" formatCode="General">
                  <c:v>283.84399999999999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CPK!$I$3:$I$20</c:f>
              <c:numCache>
                <c:formatCode>0.0</c:formatCode>
                <c:ptCount val="18"/>
                <c:pt idx="2">
                  <c:v>284.89999999999998</c:v>
                </c:pt>
                <c:pt idx="3">
                  <c:v>282.89999999999998</c:v>
                </c:pt>
                <c:pt idx="4">
                  <c:v>285.7</c:v>
                </c:pt>
                <c:pt idx="5">
                  <c:v>289.2</c:v>
                </c:pt>
                <c:pt idx="6">
                  <c:v>291</c:v>
                </c:pt>
                <c:pt idx="7">
                  <c:v>289</c:v>
                </c:pt>
                <c:pt idx="8">
                  <c:v>293.39999999999998</c:v>
                </c:pt>
                <c:pt idx="9">
                  <c:v>291.2</c:v>
                </c:pt>
                <c:pt idx="10">
                  <c:v>290.10000000000002</c:v>
                </c:pt>
                <c:pt idx="11">
                  <c:v>292.10000000000002</c:v>
                </c:pt>
                <c:pt idx="12">
                  <c:v>290.8</c:v>
                </c:pt>
                <c:pt idx="13">
                  <c:v>294</c:v>
                </c:pt>
                <c:pt idx="14">
                  <c:v>289.10000000000002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CPK!$J$3:$J$20</c:f>
              <c:numCache>
                <c:formatCode>0.0</c:formatCode>
                <c:ptCount val="18"/>
                <c:pt idx="0">
                  <c:v>290.08</c:v>
                </c:pt>
                <c:pt idx="1">
                  <c:v>290</c:v>
                </c:pt>
                <c:pt idx="2">
                  <c:v>289.60000000000002</c:v>
                </c:pt>
                <c:pt idx="3">
                  <c:v>289.45999999999998</c:v>
                </c:pt>
                <c:pt idx="4">
                  <c:v>288.56</c:v>
                </c:pt>
                <c:pt idx="5">
                  <c:v>288.60000000000002</c:v>
                </c:pt>
                <c:pt idx="6">
                  <c:v>290.22000000000003</c:v>
                </c:pt>
                <c:pt idx="7">
                  <c:v>290.2</c:v>
                </c:pt>
                <c:pt idx="8">
                  <c:v>290.57</c:v>
                </c:pt>
                <c:pt idx="9">
                  <c:v>291.64999999999998</c:v>
                </c:pt>
                <c:pt idx="10">
                  <c:v>292.74</c:v>
                </c:pt>
                <c:pt idx="11">
                  <c:v>295.11</c:v>
                </c:pt>
                <c:pt idx="12">
                  <c:v>297.67</c:v>
                </c:pt>
                <c:pt idx="13">
                  <c:v>298.73</c:v>
                </c:pt>
                <c:pt idx="14">
                  <c:v>292.88</c:v>
                </c:pt>
                <c:pt idx="15">
                  <c:v>288.92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CPK!$K$3:$K$20</c:f>
              <c:numCache>
                <c:formatCode>0.0</c:formatCode>
                <c:ptCount val="18"/>
                <c:pt idx="2">
                  <c:v>294.39999999999998</c:v>
                </c:pt>
                <c:pt idx="3">
                  <c:v>293</c:v>
                </c:pt>
                <c:pt idx="4">
                  <c:v>295.2</c:v>
                </c:pt>
                <c:pt idx="5">
                  <c:v>292.7</c:v>
                </c:pt>
                <c:pt idx="6">
                  <c:v>293.3</c:v>
                </c:pt>
                <c:pt idx="7">
                  <c:v>293.10000000000002</c:v>
                </c:pt>
                <c:pt idx="8">
                  <c:v>294.3</c:v>
                </c:pt>
                <c:pt idx="9">
                  <c:v>295.3</c:v>
                </c:pt>
                <c:pt idx="10">
                  <c:v>293.3</c:v>
                </c:pt>
                <c:pt idx="11">
                  <c:v>282.5</c:v>
                </c:pt>
                <c:pt idx="12">
                  <c:v>282.89999999999998</c:v>
                </c:pt>
                <c:pt idx="13">
                  <c:v>285.8</c:v>
                </c:pt>
                <c:pt idx="14">
                  <c:v>287.10000000000002</c:v>
                </c:pt>
                <c:pt idx="15">
                  <c:v>290.2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CPK!$L$3:$L$20</c:f>
              <c:numCache>
                <c:formatCode>0</c:formatCode>
                <c:ptCount val="18"/>
                <c:pt idx="0">
                  <c:v>292</c:v>
                </c:pt>
                <c:pt idx="1">
                  <c:v>292</c:v>
                </c:pt>
                <c:pt idx="2">
                  <c:v>292</c:v>
                </c:pt>
                <c:pt idx="3">
                  <c:v>292</c:v>
                </c:pt>
                <c:pt idx="4">
                  <c:v>292</c:v>
                </c:pt>
                <c:pt idx="5">
                  <c:v>292</c:v>
                </c:pt>
                <c:pt idx="6">
                  <c:v>292</c:v>
                </c:pt>
                <c:pt idx="7">
                  <c:v>292</c:v>
                </c:pt>
                <c:pt idx="8">
                  <c:v>292</c:v>
                </c:pt>
                <c:pt idx="9">
                  <c:v>292</c:v>
                </c:pt>
                <c:pt idx="10">
                  <c:v>292</c:v>
                </c:pt>
                <c:pt idx="11">
                  <c:v>292</c:v>
                </c:pt>
                <c:pt idx="12">
                  <c:v>292</c:v>
                </c:pt>
                <c:pt idx="13">
                  <c:v>292</c:v>
                </c:pt>
                <c:pt idx="14">
                  <c:v>292</c:v>
                </c:pt>
                <c:pt idx="15">
                  <c:v>292</c:v>
                </c:pt>
                <c:pt idx="16">
                  <c:v>292</c:v>
                </c:pt>
                <c:pt idx="17">
                  <c:v>292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CPK!$M$2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CPK!$M$3:$M$20</c:f>
              <c:numCache>
                <c:formatCode>0.0</c:formatCode>
                <c:ptCount val="18"/>
                <c:pt idx="0">
                  <c:v>291.5331623931624</c:v>
                </c:pt>
                <c:pt idx="1">
                  <c:v>290.12141754137554</c:v>
                </c:pt>
                <c:pt idx="2">
                  <c:v>289.79216957153238</c:v>
                </c:pt>
                <c:pt idx="3">
                  <c:v>289.48609258723735</c:v>
                </c:pt>
                <c:pt idx="4">
                  <c:v>290.05437179795899</c:v>
                </c:pt>
                <c:pt idx="5">
                  <c:v>290.400728841042</c:v>
                </c:pt>
                <c:pt idx="6">
                  <c:v>291.59438401559453</c:v>
                </c:pt>
                <c:pt idx="7">
                  <c:v>291.01550370992351</c:v>
                </c:pt>
                <c:pt idx="8">
                  <c:v>291.55782500000009</c:v>
                </c:pt>
                <c:pt idx="9">
                  <c:v>290.84135194952967</c:v>
                </c:pt>
                <c:pt idx="10">
                  <c:v>290.60433809523812</c:v>
                </c:pt>
                <c:pt idx="11">
                  <c:v>290.48558078335373</c:v>
                </c:pt>
                <c:pt idx="12">
                  <c:v>290.89313683320324</c:v>
                </c:pt>
                <c:pt idx="13">
                  <c:v>291.11536006630115</c:v>
                </c:pt>
                <c:pt idx="14">
                  <c:v>290.38983832202507</c:v>
                </c:pt>
                <c:pt idx="15">
                  <c:v>290.52352048118098</c:v>
                </c:pt>
                <c:pt idx="16">
                  <c:v>288.74479032258063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CPK!$N$2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CPK!$N$3:$N$20</c:f>
              <c:numCache>
                <c:formatCode>0.0</c:formatCode>
                <c:ptCount val="18"/>
                <c:pt idx="0">
                  <c:v>3.5933333333333621</c:v>
                </c:pt>
                <c:pt idx="1">
                  <c:v>7.4936507936507724</c:v>
                </c:pt>
                <c:pt idx="2">
                  <c:v>11.280555555555566</c:v>
                </c:pt>
                <c:pt idx="3">
                  <c:v>14.251785714285745</c:v>
                </c:pt>
                <c:pt idx="4">
                  <c:v>10.099999999999966</c:v>
                </c:pt>
                <c:pt idx="5">
                  <c:v>7.3469696969696656</c:v>
                </c:pt>
                <c:pt idx="6">
                  <c:v>8.1296296296296759</c:v>
                </c:pt>
                <c:pt idx="7">
                  <c:v>7.0720821661998912</c:v>
                </c:pt>
                <c:pt idx="8">
                  <c:v>8.7603333333333353</c:v>
                </c:pt>
                <c:pt idx="9">
                  <c:v>9.8000000000000114</c:v>
                </c:pt>
                <c:pt idx="10">
                  <c:v>9.1739999999999782</c:v>
                </c:pt>
                <c:pt idx="11">
                  <c:v>12.610000000000014</c:v>
                </c:pt>
                <c:pt idx="12">
                  <c:v>14.770000000000039</c:v>
                </c:pt>
                <c:pt idx="13">
                  <c:v>13.730000000000018</c:v>
                </c:pt>
                <c:pt idx="14">
                  <c:v>8.7307692307692832</c:v>
                </c:pt>
                <c:pt idx="15">
                  <c:v>7.7758169934639909</c:v>
                </c:pt>
                <c:pt idx="16">
                  <c:v>6.155580645161308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CPK!$O$2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CPK!$O$3:$O$20</c:f>
              <c:numCache>
                <c:formatCode>General</c:formatCode>
                <c:ptCount val="18"/>
                <c:pt idx="0">
                  <c:v>277</c:v>
                </c:pt>
                <c:pt idx="1">
                  <c:v>277</c:v>
                </c:pt>
                <c:pt idx="2">
                  <c:v>277</c:v>
                </c:pt>
                <c:pt idx="3">
                  <c:v>277</c:v>
                </c:pt>
                <c:pt idx="4">
                  <c:v>277</c:v>
                </c:pt>
                <c:pt idx="5">
                  <c:v>277</c:v>
                </c:pt>
                <c:pt idx="6">
                  <c:v>277</c:v>
                </c:pt>
                <c:pt idx="7">
                  <c:v>277</c:v>
                </c:pt>
                <c:pt idx="8">
                  <c:v>277</c:v>
                </c:pt>
                <c:pt idx="9">
                  <c:v>277</c:v>
                </c:pt>
                <c:pt idx="10">
                  <c:v>277</c:v>
                </c:pt>
                <c:pt idx="11">
                  <c:v>277</c:v>
                </c:pt>
                <c:pt idx="12">
                  <c:v>277</c:v>
                </c:pt>
                <c:pt idx="13">
                  <c:v>277</c:v>
                </c:pt>
                <c:pt idx="14">
                  <c:v>277</c:v>
                </c:pt>
                <c:pt idx="15">
                  <c:v>277</c:v>
                </c:pt>
                <c:pt idx="16">
                  <c:v>277</c:v>
                </c:pt>
                <c:pt idx="17">
                  <c:v>277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CPK!$P$2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CPK!$P$3:$P$20</c:f>
              <c:numCache>
                <c:formatCode>General</c:formatCode>
                <c:ptCount val="18"/>
                <c:pt idx="0">
                  <c:v>307</c:v>
                </c:pt>
                <c:pt idx="1">
                  <c:v>307</c:v>
                </c:pt>
                <c:pt idx="2">
                  <c:v>307</c:v>
                </c:pt>
                <c:pt idx="3">
                  <c:v>307</c:v>
                </c:pt>
                <c:pt idx="4">
                  <c:v>307</c:v>
                </c:pt>
                <c:pt idx="5">
                  <c:v>307</c:v>
                </c:pt>
                <c:pt idx="6">
                  <c:v>307</c:v>
                </c:pt>
                <c:pt idx="7">
                  <c:v>307</c:v>
                </c:pt>
                <c:pt idx="8">
                  <c:v>307</c:v>
                </c:pt>
                <c:pt idx="9">
                  <c:v>307</c:v>
                </c:pt>
                <c:pt idx="10">
                  <c:v>307</c:v>
                </c:pt>
                <c:pt idx="11">
                  <c:v>307</c:v>
                </c:pt>
                <c:pt idx="12">
                  <c:v>307</c:v>
                </c:pt>
                <c:pt idx="13">
                  <c:v>307</c:v>
                </c:pt>
                <c:pt idx="14">
                  <c:v>307</c:v>
                </c:pt>
                <c:pt idx="15">
                  <c:v>307</c:v>
                </c:pt>
                <c:pt idx="16">
                  <c:v>307</c:v>
                </c:pt>
                <c:pt idx="17">
                  <c:v>307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61856"/>
        <c:axId val="224380416"/>
      </c:lineChart>
      <c:catAx>
        <c:axId val="22436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4380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4380416"/>
        <c:scaling>
          <c:orientation val="minMax"/>
          <c:max val="322"/>
          <c:min val="26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24361856"/>
        <c:crosses val="autoZero"/>
        <c:crossBetween val="between"/>
        <c:majorUnit val="1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853837890516856"/>
          <c:y val="0.1377049033643522"/>
          <c:w val="0.16057454843460967"/>
          <c:h val="0.832786924361727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48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AMY!$B$3:$B$20</c:f>
              <c:numCache>
                <c:formatCode>0.0</c:formatCode>
                <c:ptCount val="18"/>
                <c:pt idx="1">
                  <c:v>220.625</c:v>
                </c:pt>
                <c:pt idx="2">
                  <c:v>221.29166666666666</c:v>
                </c:pt>
                <c:pt idx="3">
                  <c:v>221.625</c:v>
                </c:pt>
                <c:pt idx="4">
                  <c:v>220.6875</c:v>
                </c:pt>
                <c:pt idx="5">
                  <c:v>220.71875</c:v>
                </c:pt>
                <c:pt idx="6">
                  <c:v>220</c:v>
                </c:pt>
                <c:pt idx="7">
                  <c:v>219.03125</c:v>
                </c:pt>
                <c:pt idx="8">
                  <c:v>219.84375</c:v>
                </c:pt>
                <c:pt idx="9">
                  <c:v>219.65625</c:v>
                </c:pt>
                <c:pt idx="10">
                  <c:v>219.28125</c:v>
                </c:pt>
                <c:pt idx="11">
                  <c:v>218.9375</c:v>
                </c:pt>
                <c:pt idx="12">
                  <c:v>219.75</c:v>
                </c:pt>
                <c:pt idx="13">
                  <c:v>220.9375</c:v>
                </c:pt>
                <c:pt idx="14">
                  <c:v>220.28125</c:v>
                </c:pt>
                <c:pt idx="15">
                  <c:v>220.25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AMY!$C$3:$C$20</c:f>
              <c:numCache>
                <c:formatCode>0.0</c:formatCode>
                <c:ptCount val="18"/>
                <c:pt idx="1">
                  <c:v>215.46849999999998</c:v>
                </c:pt>
                <c:pt idx="2">
                  <c:v>216.87330000000003</c:v>
                </c:pt>
                <c:pt idx="3">
                  <c:v>218.1</c:v>
                </c:pt>
                <c:pt idx="4">
                  <c:v>218.54419999999996</c:v>
                </c:pt>
                <c:pt idx="5">
                  <c:v>217.41672222222223</c:v>
                </c:pt>
                <c:pt idx="6">
                  <c:v>216.54080000000005</c:v>
                </c:pt>
                <c:pt idx="7">
                  <c:v>215.43043478260864</c:v>
                </c:pt>
                <c:pt idx="8">
                  <c:v>213.84700000000001</c:v>
                </c:pt>
                <c:pt idx="9">
                  <c:v>213.38213793103446</c:v>
                </c:pt>
                <c:pt idx="10">
                  <c:v>213.51750000000001</c:v>
                </c:pt>
                <c:pt idx="11">
                  <c:v>214.17647058823533</c:v>
                </c:pt>
                <c:pt idx="12">
                  <c:v>214.93780487804875</c:v>
                </c:pt>
                <c:pt idx="13">
                  <c:v>216.87205882352941</c:v>
                </c:pt>
                <c:pt idx="14">
                  <c:v>219.16153846153844</c:v>
                </c:pt>
                <c:pt idx="15">
                  <c:v>218.9444444444444</c:v>
                </c:pt>
                <c:pt idx="16">
                  <c:v>220.28387096774196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AMY!$D$3:$D$20</c:f>
              <c:numCache>
                <c:formatCode>0.0</c:formatCode>
                <c:ptCount val="18"/>
                <c:pt idx="0">
                  <c:v>216.35714285714286</c:v>
                </c:pt>
                <c:pt idx="1">
                  <c:v>216.05882352941177</c:v>
                </c:pt>
                <c:pt idx="2">
                  <c:v>215.88888888888889</c:v>
                </c:pt>
                <c:pt idx="3">
                  <c:v>215.70588235294119</c:v>
                </c:pt>
                <c:pt idx="4">
                  <c:v>214.625</c:v>
                </c:pt>
                <c:pt idx="5">
                  <c:v>219.72200000000001</c:v>
                </c:pt>
                <c:pt idx="6">
                  <c:v>214.1875</c:v>
                </c:pt>
                <c:pt idx="7">
                  <c:v>214.6</c:v>
                </c:pt>
                <c:pt idx="8">
                  <c:v>215.1</c:v>
                </c:pt>
                <c:pt idx="9">
                  <c:v>214.94736842105263</c:v>
                </c:pt>
                <c:pt idx="10">
                  <c:v>215.125</c:v>
                </c:pt>
                <c:pt idx="11">
                  <c:v>215.52631578947367</c:v>
                </c:pt>
                <c:pt idx="12">
                  <c:v>214.625</c:v>
                </c:pt>
                <c:pt idx="13">
                  <c:v>215.5625</c:v>
                </c:pt>
                <c:pt idx="14">
                  <c:v>215.66666666666666</c:v>
                </c:pt>
                <c:pt idx="15">
                  <c:v>215.9375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AMY!$E$3:$E$20</c:f>
              <c:numCache>
                <c:formatCode>0.0</c:formatCode>
                <c:ptCount val="18"/>
                <c:pt idx="5">
                  <c:v>219.3</c:v>
                </c:pt>
                <c:pt idx="6">
                  <c:v>218.9</c:v>
                </c:pt>
                <c:pt idx="7">
                  <c:v>212.33873896056033</c:v>
                </c:pt>
                <c:pt idx="8">
                  <c:v>219.7</c:v>
                </c:pt>
                <c:pt idx="9">
                  <c:v>222.0655737704918</c:v>
                </c:pt>
                <c:pt idx="10">
                  <c:v>220.38333333333333</c:v>
                </c:pt>
                <c:pt idx="11">
                  <c:v>222.546875</c:v>
                </c:pt>
                <c:pt idx="12">
                  <c:v>225.54098360655738</c:v>
                </c:pt>
                <c:pt idx="13">
                  <c:v>224.32258064516128</c:v>
                </c:pt>
                <c:pt idx="14">
                  <c:v>222.80645161290323</c:v>
                </c:pt>
                <c:pt idx="15">
                  <c:v>224.41379310344828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AMY!$F$3:$F$20</c:f>
              <c:numCache>
                <c:formatCode>0.0</c:formatCode>
                <c:ptCount val="18"/>
                <c:pt idx="1">
                  <c:v>213.92307692307693</c:v>
                </c:pt>
                <c:pt idx="2">
                  <c:v>214.22222222222223</c:v>
                </c:pt>
                <c:pt idx="3">
                  <c:v>214.36842105263159</c:v>
                </c:pt>
                <c:pt idx="4">
                  <c:v>215.36842105263159</c:v>
                </c:pt>
                <c:pt idx="5">
                  <c:v>214.94736842105263</c:v>
                </c:pt>
                <c:pt idx="6">
                  <c:v>215.21052631578948</c:v>
                </c:pt>
                <c:pt idx="7">
                  <c:v>215.15789473684211</c:v>
                </c:pt>
                <c:pt idx="8">
                  <c:v>215.88888888888889</c:v>
                </c:pt>
                <c:pt idx="9">
                  <c:v>215.83333333333334</c:v>
                </c:pt>
                <c:pt idx="10">
                  <c:v>216.3125</c:v>
                </c:pt>
                <c:pt idx="11">
                  <c:v>216.9</c:v>
                </c:pt>
                <c:pt idx="12">
                  <c:v>216.77777777777777</c:v>
                </c:pt>
                <c:pt idx="13">
                  <c:v>216.5</c:v>
                </c:pt>
                <c:pt idx="14">
                  <c:v>218.63157894736841</c:v>
                </c:pt>
                <c:pt idx="15">
                  <c:v>218.8125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AMY!$G$3:$G$20</c:f>
              <c:numCache>
                <c:formatCode>0.0</c:formatCode>
                <c:ptCount val="18"/>
                <c:pt idx="0">
                  <c:v>219.12</c:v>
                </c:pt>
                <c:pt idx="1">
                  <c:v>219.03968253968256</c:v>
                </c:pt>
                <c:pt idx="2">
                  <c:v>220.95833333333334</c:v>
                </c:pt>
                <c:pt idx="3">
                  <c:v>221.82738095238096</c:v>
                </c:pt>
                <c:pt idx="4">
                  <c:v>221.27333333333337</c:v>
                </c:pt>
                <c:pt idx="5">
                  <c:v>219.29545454545453</c:v>
                </c:pt>
                <c:pt idx="6">
                  <c:v>219.32098765432096</c:v>
                </c:pt>
                <c:pt idx="7">
                  <c:v>220.01587301587304</c:v>
                </c:pt>
                <c:pt idx="8">
                  <c:v>219.43333333333337</c:v>
                </c:pt>
                <c:pt idx="9">
                  <c:v>219.83333333333334</c:v>
                </c:pt>
                <c:pt idx="10">
                  <c:v>220.08974358974359</c:v>
                </c:pt>
                <c:pt idx="11">
                  <c:v>216.64583333333331</c:v>
                </c:pt>
                <c:pt idx="12">
                  <c:v>217.78571428571428</c:v>
                </c:pt>
                <c:pt idx="13">
                  <c:v>219.78260869565219</c:v>
                </c:pt>
                <c:pt idx="14">
                  <c:v>219.88888888888891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AMY!$H$3:$H$20</c:f>
              <c:numCache>
                <c:formatCode>0.0</c:formatCode>
                <c:ptCount val="18"/>
                <c:pt idx="1">
                  <c:v>219.8</c:v>
                </c:pt>
                <c:pt idx="2">
                  <c:v>221.1</c:v>
                </c:pt>
                <c:pt idx="3">
                  <c:v>222.4</c:v>
                </c:pt>
                <c:pt idx="4">
                  <c:v>222.6</c:v>
                </c:pt>
                <c:pt idx="5">
                  <c:v>221.8</c:v>
                </c:pt>
                <c:pt idx="6">
                  <c:v>221.68899999999999</c:v>
                </c:pt>
                <c:pt idx="7">
                  <c:v>221.41900000000001</c:v>
                </c:pt>
                <c:pt idx="8">
                  <c:v>225.56200000000001</c:v>
                </c:pt>
                <c:pt idx="9">
                  <c:v>224.62299999999999</c:v>
                </c:pt>
                <c:pt idx="10">
                  <c:v>225.55600000000001</c:v>
                </c:pt>
                <c:pt idx="11">
                  <c:v>221.5</c:v>
                </c:pt>
                <c:pt idx="12">
                  <c:v>220.952</c:v>
                </c:pt>
                <c:pt idx="13">
                  <c:v>222.8</c:v>
                </c:pt>
                <c:pt idx="14">
                  <c:v>226.65</c:v>
                </c:pt>
                <c:pt idx="15">
                  <c:v>224.214</c:v>
                </c:pt>
                <c:pt idx="16">
                  <c:v>220.48400000000001</c:v>
                </c:pt>
                <c:pt idx="17" formatCode="General">
                  <c:v>221.14099999999999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AMY!$I$3:$I$20</c:f>
              <c:numCache>
                <c:formatCode>0.0</c:formatCode>
                <c:ptCount val="18"/>
                <c:pt idx="2">
                  <c:v>218.5</c:v>
                </c:pt>
                <c:pt idx="3">
                  <c:v>219.3</c:v>
                </c:pt>
                <c:pt idx="4">
                  <c:v>220.2</c:v>
                </c:pt>
                <c:pt idx="5">
                  <c:v>220.8</c:v>
                </c:pt>
                <c:pt idx="6">
                  <c:v>219.3</c:v>
                </c:pt>
                <c:pt idx="7">
                  <c:v>220.5</c:v>
                </c:pt>
                <c:pt idx="8">
                  <c:v>220.9</c:v>
                </c:pt>
                <c:pt idx="9">
                  <c:v>219.5</c:v>
                </c:pt>
                <c:pt idx="10">
                  <c:v>220.6</c:v>
                </c:pt>
                <c:pt idx="11">
                  <c:v>220.2</c:v>
                </c:pt>
                <c:pt idx="12">
                  <c:v>220.3</c:v>
                </c:pt>
                <c:pt idx="13">
                  <c:v>221.1</c:v>
                </c:pt>
                <c:pt idx="14">
                  <c:v>219.3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AMY!$J$3:$J$20</c:f>
              <c:numCache>
                <c:formatCode>0.0</c:formatCode>
                <c:ptCount val="18"/>
                <c:pt idx="0">
                  <c:v>220.03</c:v>
                </c:pt>
                <c:pt idx="1">
                  <c:v>219.86</c:v>
                </c:pt>
                <c:pt idx="2">
                  <c:v>218.9</c:v>
                </c:pt>
                <c:pt idx="3">
                  <c:v>219.22</c:v>
                </c:pt>
                <c:pt idx="4">
                  <c:v>218.28</c:v>
                </c:pt>
                <c:pt idx="5">
                  <c:v>218.44</c:v>
                </c:pt>
                <c:pt idx="6">
                  <c:v>218.31</c:v>
                </c:pt>
                <c:pt idx="7">
                  <c:v>217.3</c:v>
                </c:pt>
                <c:pt idx="8">
                  <c:v>217.22</c:v>
                </c:pt>
                <c:pt idx="9">
                  <c:v>215.5</c:v>
                </c:pt>
                <c:pt idx="10">
                  <c:v>219.57</c:v>
                </c:pt>
                <c:pt idx="11">
                  <c:v>222.23</c:v>
                </c:pt>
                <c:pt idx="12">
                  <c:v>225.04</c:v>
                </c:pt>
                <c:pt idx="13">
                  <c:v>225.9</c:v>
                </c:pt>
                <c:pt idx="14">
                  <c:v>220.62</c:v>
                </c:pt>
                <c:pt idx="15">
                  <c:v>217.23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AMY!$K$3:$K$20</c:f>
              <c:numCache>
                <c:formatCode>0.0</c:formatCode>
                <c:ptCount val="18"/>
                <c:pt idx="2">
                  <c:v>222.4</c:v>
                </c:pt>
                <c:pt idx="3">
                  <c:v>220.8</c:v>
                </c:pt>
                <c:pt idx="4">
                  <c:v>220.6</c:v>
                </c:pt>
                <c:pt idx="5">
                  <c:v>219.3</c:v>
                </c:pt>
                <c:pt idx="6">
                  <c:v>217.6</c:v>
                </c:pt>
                <c:pt idx="7">
                  <c:v>215.3</c:v>
                </c:pt>
                <c:pt idx="8">
                  <c:v>216.2</c:v>
                </c:pt>
                <c:pt idx="9">
                  <c:v>215.9</c:v>
                </c:pt>
                <c:pt idx="10">
                  <c:v>217.5</c:v>
                </c:pt>
                <c:pt idx="11">
                  <c:v>218.4</c:v>
                </c:pt>
                <c:pt idx="12">
                  <c:v>218.4</c:v>
                </c:pt>
                <c:pt idx="13">
                  <c:v>217.1</c:v>
                </c:pt>
                <c:pt idx="14">
                  <c:v>218.6</c:v>
                </c:pt>
                <c:pt idx="15">
                  <c:v>218.4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AMY!$L$2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AMY!$L$3:$L$20</c:f>
              <c:numCache>
                <c:formatCode>General</c:formatCode>
                <c:ptCount val="18"/>
                <c:pt idx="0">
                  <c:v>219</c:v>
                </c:pt>
                <c:pt idx="1">
                  <c:v>219</c:v>
                </c:pt>
                <c:pt idx="2">
                  <c:v>219</c:v>
                </c:pt>
                <c:pt idx="3">
                  <c:v>219</c:v>
                </c:pt>
                <c:pt idx="4">
                  <c:v>219</c:v>
                </c:pt>
                <c:pt idx="5">
                  <c:v>219</c:v>
                </c:pt>
                <c:pt idx="6">
                  <c:v>219</c:v>
                </c:pt>
                <c:pt idx="7">
                  <c:v>219</c:v>
                </c:pt>
                <c:pt idx="8">
                  <c:v>219</c:v>
                </c:pt>
                <c:pt idx="9">
                  <c:v>219</c:v>
                </c:pt>
                <c:pt idx="10">
                  <c:v>219</c:v>
                </c:pt>
                <c:pt idx="11">
                  <c:v>219</c:v>
                </c:pt>
                <c:pt idx="12">
                  <c:v>219</c:v>
                </c:pt>
                <c:pt idx="13">
                  <c:v>219</c:v>
                </c:pt>
                <c:pt idx="14">
                  <c:v>219</c:v>
                </c:pt>
                <c:pt idx="15">
                  <c:v>219</c:v>
                </c:pt>
                <c:pt idx="16">
                  <c:v>219</c:v>
                </c:pt>
                <c:pt idx="17">
                  <c:v>219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AMY!$M$2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AMY!$M$3:$M$20</c:f>
              <c:numCache>
                <c:formatCode>0.0</c:formatCode>
                <c:ptCount val="18"/>
                <c:pt idx="0">
                  <c:v>219.57499999999999</c:v>
                </c:pt>
                <c:pt idx="1">
                  <c:v>218.11937657712656</c:v>
                </c:pt>
                <c:pt idx="2">
                  <c:v>219.39221746031748</c:v>
                </c:pt>
                <c:pt idx="3">
                  <c:v>219.76297171500181</c:v>
                </c:pt>
                <c:pt idx="4">
                  <c:v>219.62192205513779</c:v>
                </c:pt>
                <c:pt idx="5">
                  <c:v>218.90228689859117</c:v>
                </c:pt>
                <c:pt idx="6">
                  <c:v>218.4464142462638</c:v>
                </c:pt>
                <c:pt idx="7">
                  <c:v>216.99914893698551</c:v>
                </c:pt>
                <c:pt idx="8">
                  <c:v>218.46187152777782</c:v>
                </c:pt>
                <c:pt idx="9">
                  <c:v>218.34920354602414</c:v>
                </c:pt>
                <c:pt idx="10">
                  <c:v>219.02629086538462</c:v>
                </c:pt>
                <c:pt idx="11">
                  <c:v>218.9170848651961</c:v>
                </c:pt>
                <c:pt idx="12">
                  <c:v>219.89803506851226</c:v>
                </c:pt>
                <c:pt idx="13">
                  <c:v>220.52684352054285</c:v>
                </c:pt>
                <c:pt idx="14">
                  <c:v>220.82996348883739</c:v>
                </c:pt>
                <c:pt idx="15">
                  <c:v>220.32353393541325</c:v>
                </c:pt>
                <c:pt idx="16">
                  <c:v>220.38393548387097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AMY!$N$2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AMY!$N$3:$N$20</c:f>
              <c:numCache>
                <c:formatCode>0.0</c:formatCode>
                <c:ptCount val="18"/>
                <c:pt idx="0">
                  <c:v>3.6728571428571399</c:v>
                </c:pt>
                <c:pt idx="1">
                  <c:v>6.701923076923066</c:v>
                </c:pt>
                <c:pt idx="2">
                  <c:v>8.1777777777777771</c:v>
                </c:pt>
                <c:pt idx="3">
                  <c:v>8.0315789473684163</c:v>
                </c:pt>
                <c:pt idx="4">
                  <c:v>7.9749999999999943</c:v>
                </c:pt>
                <c:pt idx="5">
                  <c:v>6.8526315789473813</c:v>
                </c:pt>
                <c:pt idx="6">
                  <c:v>7.501499999999993</c:v>
                </c:pt>
                <c:pt idx="7">
                  <c:v>9.0802610394396766</c:v>
                </c:pt>
                <c:pt idx="8">
                  <c:v>11.715000000000003</c:v>
                </c:pt>
                <c:pt idx="9">
                  <c:v>11.240862068965527</c:v>
                </c:pt>
                <c:pt idx="10">
                  <c:v>12.038499999999999</c:v>
                </c:pt>
                <c:pt idx="11">
                  <c:v>8.3704044117646674</c:v>
                </c:pt>
                <c:pt idx="12">
                  <c:v>10.915983606557376</c:v>
                </c:pt>
                <c:pt idx="13">
                  <c:v>10.337500000000006</c:v>
                </c:pt>
                <c:pt idx="14">
                  <c:v>10.983333333333348</c:v>
                </c:pt>
                <c:pt idx="15">
                  <c:v>8.4762931034482847</c:v>
                </c:pt>
                <c:pt idx="16">
                  <c:v>0.20012903225804735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AMY!$O$2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AMY!$O$3:$O$20</c:f>
              <c:numCache>
                <c:formatCode>General</c:formatCode>
                <c:ptCount val="18"/>
                <c:pt idx="0">
                  <c:v>208</c:v>
                </c:pt>
                <c:pt idx="1">
                  <c:v>208</c:v>
                </c:pt>
                <c:pt idx="2">
                  <c:v>208</c:v>
                </c:pt>
                <c:pt idx="3">
                  <c:v>208</c:v>
                </c:pt>
                <c:pt idx="4">
                  <c:v>208</c:v>
                </c:pt>
                <c:pt idx="5">
                  <c:v>208</c:v>
                </c:pt>
                <c:pt idx="6">
                  <c:v>208</c:v>
                </c:pt>
                <c:pt idx="7">
                  <c:v>208</c:v>
                </c:pt>
                <c:pt idx="8">
                  <c:v>208</c:v>
                </c:pt>
                <c:pt idx="9">
                  <c:v>208</c:v>
                </c:pt>
                <c:pt idx="10">
                  <c:v>208</c:v>
                </c:pt>
                <c:pt idx="11">
                  <c:v>208</c:v>
                </c:pt>
                <c:pt idx="12">
                  <c:v>208</c:v>
                </c:pt>
                <c:pt idx="13">
                  <c:v>208</c:v>
                </c:pt>
                <c:pt idx="14">
                  <c:v>208</c:v>
                </c:pt>
                <c:pt idx="15">
                  <c:v>208</c:v>
                </c:pt>
                <c:pt idx="16">
                  <c:v>208</c:v>
                </c:pt>
                <c:pt idx="17">
                  <c:v>208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AMY!$P$2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AMY!$P$3:$P$20</c:f>
              <c:numCache>
                <c:formatCode>General</c:formatCode>
                <c:ptCount val="18"/>
                <c:pt idx="0">
                  <c:v>230</c:v>
                </c:pt>
                <c:pt idx="1">
                  <c:v>230</c:v>
                </c:pt>
                <c:pt idx="2">
                  <c:v>230</c:v>
                </c:pt>
                <c:pt idx="3">
                  <c:v>230</c:v>
                </c:pt>
                <c:pt idx="4">
                  <c:v>230</c:v>
                </c:pt>
                <c:pt idx="5">
                  <c:v>230</c:v>
                </c:pt>
                <c:pt idx="6">
                  <c:v>230</c:v>
                </c:pt>
                <c:pt idx="7">
                  <c:v>230</c:v>
                </c:pt>
                <c:pt idx="8">
                  <c:v>230</c:v>
                </c:pt>
                <c:pt idx="9">
                  <c:v>230</c:v>
                </c:pt>
                <c:pt idx="10">
                  <c:v>230</c:v>
                </c:pt>
                <c:pt idx="11">
                  <c:v>230</c:v>
                </c:pt>
                <c:pt idx="12">
                  <c:v>230</c:v>
                </c:pt>
                <c:pt idx="13">
                  <c:v>230</c:v>
                </c:pt>
                <c:pt idx="14">
                  <c:v>230</c:v>
                </c:pt>
                <c:pt idx="15">
                  <c:v>230</c:v>
                </c:pt>
                <c:pt idx="16">
                  <c:v>230</c:v>
                </c:pt>
                <c:pt idx="17">
                  <c:v>230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12256"/>
        <c:axId val="224518528"/>
      </c:lineChart>
      <c:catAx>
        <c:axId val="224512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2451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4518528"/>
        <c:scaling>
          <c:orientation val="minMax"/>
          <c:max val="241"/>
          <c:min val="19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24512256"/>
        <c:crosses val="autoZero"/>
        <c:crossBetween val="between"/>
        <c:majorUnit val="1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4978259566"/>
          <c:y val="0.11533876579381064"/>
          <c:w val="0.16162939179528171"/>
          <c:h val="0.868865287187938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83196317000993E-2"/>
          <c:y val="8.4674005080444856E-2"/>
          <c:w val="0.70371588293324561"/>
          <c:h val="0.73497036409822181"/>
        </c:manualLayout>
      </c:layout>
      <c:lineChart>
        <c:grouping val="standard"/>
        <c:varyColors val="0"/>
        <c:ser>
          <c:idx val="0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CHE!$B$3:$B$20</c:f>
              <c:numCache>
                <c:formatCode>0.0</c:formatCode>
                <c:ptCount val="18"/>
                <c:pt idx="1">
                  <c:v>305.29166666666669</c:v>
                </c:pt>
                <c:pt idx="2">
                  <c:v>304.875</c:v>
                </c:pt>
                <c:pt idx="3">
                  <c:v>304.34375</c:v>
                </c:pt>
                <c:pt idx="4">
                  <c:v>305.5625</c:v>
                </c:pt>
                <c:pt idx="5">
                  <c:v>305.125</c:v>
                </c:pt>
                <c:pt idx="6">
                  <c:v>304.25</c:v>
                </c:pt>
                <c:pt idx="7">
                  <c:v>303.59375</c:v>
                </c:pt>
                <c:pt idx="8">
                  <c:v>302.46875</c:v>
                </c:pt>
                <c:pt idx="9">
                  <c:v>304.03125</c:v>
                </c:pt>
                <c:pt idx="10">
                  <c:v>304.28125</c:v>
                </c:pt>
                <c:pt idx="11">
                  <c:v>302.78125</c:v>
                </c:pt>
                <c:pt idx="12">
                  <c:v>302.5625</c:v>
                </c:pt>
                <c:pt idx="13">
                  <c:v>302.875</c:v>
                </c:pt>
                <c:pt idx="14">
                  <c:v>302.25</c:v>
                </c:pt>
                <c:pt idx="15">
                  <c:v>301.59375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CHE!$C$3:$C$20</c:f>
              <c:numCache>
                <c:formatCode>0.0</c:formatCode>
                <c:ptCount val="18"/>
                <c:pt idx="1">
                  <c:v>299.70555555555563</c:v>
                </c:pt>
                <c:pt idx="2">
                  <c:v>299.32165000000003</c:v>
                </c:pt>
                <c:pt idx="3">
                  <c:v>298.22368421052636</c:v>
                </c:pt>
                <c:pt idx="4">
                  <c:v>300.54665</c:v>
                </c:pt>
                <c:pt idx="5">
                  <c:v>298.3916111111111</c:v>
                </c:pt>
                <c:pt idx="6">
                  <c:v>297.32074999999998</c:v>
                </c:pt>
                <c:pt idx="7">
                  <c:v>297.00147058823529</c:v>
                </c:pt>
                <c:pt idx="8">
                  <c:v>296.28899999999999</c:v>
                </c:pt>
                <c:pt idx="9">
                  <c:v>296.81382758620686</c:v>
                </c:pt>
                <c:pt idx="10">
                  <c:v>296.37468354430382</c:v>
                </c:pt>
                <c:pt idx="11">
                  <c:v>297.18117647058818</c:v>
                </c:pt>
                <c:pt idx="12">
                  <c:v>296.94374999999997</c:v>
                </c:pt>
                <c:pt idx="13">
                  <c:v>296.44057971014496</c:v>
                </c:pt>
                <c:pt idx="14">
                  <c:v>296.98461538461538</c:v>
                </c:pt>
                <c:pt idx="15">
                  <c:v>300.40588235294115</c:v>
                </c:pt>
                <c:pt idx="16">
                  <c:v>305.1903225806451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CHE!$D$3:$D$20</c:f>
              <c:numCache>
                <c:formatCode>0.0</c:formatCode>
                <c:ptCount val="18"/>
                <c:pt idx="0">
                  <c:v>295.6875</c:v>
                </c:pt>
                <c:pt idx="1">
                  <c:v>296.5625</c:v>
                </c:pt>
                <c:pt idx="2">
                  <c:v>295.71428571428572</c:v>
                </c:pt>
                <c:pt idx="3">
                  <c:v>295.5</c:v>
                </c:pt>
                <c:pt idx="4">
                  <c:v>298.52941176470603</c:v>
                </c:pt>
                <c:pt idx="5">
                  <c:v>297.41199999999998</c:v>
                </c:pt>
                <c:pt idx="6">
                  <c:v>299.71428571428601</c:v>
                </c:pt>
                <c:pt idx="7">
                  <c:v>297.89999999999998</c:v>
                </c:pt>
                <c:pt idx="8">
                  <c:v>295.8</c:v>
                </c:pt>
                <c:pt idx="9">
                  <c:v>295.05882352941177</c:v>
                </c:pt>
                <c:pt idx="10">
                  <c:v>294.625</c:v>
                </c:pt>
                <c:pt idx="11">
                  <c:v>293.06666666666666</c:v>
                </c:pt>
                <c:pt idx="12">
                  <c:v>292.86666666666667</c:v>
                </c:pt>
                <c:pt idx="13">
                  <c:v>292.31578947368422</c:v>
                </c:pt>
                <c:pt idx="14">
                  <c:v>292</c:v>
                </c:pt>
                <c:pt idx="15">
                  <c:v>290.41176470588238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CHE!$E$2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CHE!$E$3:$E$20</c:f>
              <c:numCache>
                <c:formatCode>0.0</c:formatCode>
                <c:ptCount val="18"/>
                <c:pt idx="5">
                  <c:v>300.5</c:v>
                </c:pt>
                <c:pt idx="6">
                  <c:v>302.10000000000002</c:v>
                </c:pt>
                <c:pt idx="7">
                  <c:v>295.38401740764778</c:v>
                </c:pt>
                <c:pt idx="8">
                  <c:v>302.60000000000002</c:v>
                </c:pt>
                <c:pt idx="9">
                  <c:v>301.98360655737707</c:v>
                </c:pt>
                <c:pt idx="10">
                  <c:v>298.10000000000002</c:v>
                </c:pt>
                <c:pt idx="11">
                  <c:v>295.76923076923077</c:v>
                </c:pt>
                <c:pt idx="12">
                  <c:v>293.91666666666669</c:v>
                </c:pt>
                <c:pt idx="13">
                  <c:v>295.70967741935482</c:v>
                </c:pt>
                <c:pt idx="14">
                  <c:v>299.12903225806451</c:v>
                </c:pt>
                <c:pt idx="15">
                  <c:v>297.68965517241378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CHE!$F$3:$F$20</c:f>
              <c:numCache>
                <c:formatCode>0.0</c:formatCode>
                <c:ptCount val="18"/>
                <c:pt idx="1">
                  <c:v>295.15384615384613</c:v>
                </c:pt>
                <c:pt idx="2">
                  <c:v>294.88888888888891</c:v>
                </c:pt>
                <c:pt idx="3">
                  <c:v>295.26315789473682</c:v>
                </c:pt>
                <c:pt idx="4">
                  <c:v>296.5263157894737</c:v>
                </c:pt>
                <c:pt idx="5">
                  <c:v>295.5263157894737</c:v>
                </c:pt>
                <c:pt idx="6">
                  <c:v>296.26315789473682</c:v>
                </c:pt>
                <c:pt idx="7">
                  <c:v>296.31578947368422</c:v>
                </c:pt>
                <c:pt idx="8">
                  <c:v>295.72222222222223</c:v>
                </c:pt>
                <c:pt idx="9">
                  <c:v>297.5</c:v>
                </c:pt>
                <c:pt idx="10">
                  <c:v>297.625</c:v>
                </c:pt>
                <c:pt idx="11">
                  <c:v>296.25</c:v>
                </c:pt>
                <c:pt idx="12">
                  <c:v>297.16666666666669</c:v>
                </c:pt>
                <c:pt idx="13">
                  <c:v>297.36363636363637</c:v>
                </c:pt>
                <c:pt idx="14">
                  <c:v>299</c:v>
                </c:pt>
                <c:pt idx="15">
                  <c:v>298.5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CHE!$G$3:$G$20</c:f>
              <c:numCache>
                <c:formatCode>0.0</c:formatCode>
                <c:ptCount val="18"/>
                <c:pt idx="0">
                  <c:v>302.87333333333333</c:v>
                </c:pt>
                <c:pt idx="1">
                  <c:v>303.24206349206349</c:v>
                </c:pt>
                <c:pt idx="2">
                  <c:v>304.93055555555554</c:v>
                </c:pt>
                <c:pt idx="3">
                  <c:v>304.67261904761915</c:v>
                </c:pt>
                <c:pt idx="4">
                  <c:v>304.24</c:v>
                </c:pt>
                <c:pt idx="5">
                  <c:v>303.58730158730151</c:v>
                </c:pt>
                <c:pt idx="6">
                  <c:v>302.98148148148152</c:v>
                </c:pt>
                <c:pt idx="7">
                  <c:v>303.65151515151507</c:v>
                </c:pt>
                <c:pt idx="8">
                  <c:v>303.69444444444446</c:v>
                </c:pt>
                <c:pt idx="9">
                  <c:v>303.53205128205133</c:v>
                </c:pt>
                <c:pt idx="10">
                  <c:v>303.15320512820512</c:v>
                </c:pt>
                <c:pt idx="11">
                  <c:v>303.36458333333337</c:v>
                </c:pt>
                <c:pt idx="12">
                  <c:v>303.9880952380953</c:v>
                </c:pt>
                <c:pt idx="13">
                  <c:v>305.35507246376812</c:v>
                </c:pt>
                <c:pt idx="14">
                  <c:v>304.66071428571428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CHE!$H$3:$H$20</c:f>
              <c:numCache>
                <c:formatCode>0.0</c:formatCode>
                <c:ptCount val="18"/>
                <c:pt idx="1">
                  <c:v>299.89999999999998</c:v>
                </c:pt>
                <c:pt idx="2">
                  <c:v>301.3</c:v>
                </c:pt>
                <c:pt idx="3">
                  <c:v>303</c:v>
                </c:pt>
                <c:pt idx="4">
                  <c:v>304.89999999999998</c:v>
                </c:pt>
                <c:pt idx="5">
                  <c:v>303.89999999999998</c:v>
                </c:pt>
                <c:pt idx="6">
                  <c:v>307.233</c:v>
                </c:pt>
                <c:pt idx="7">
                  <c:v>307.452</c:v>
                </c:pt>
                <c:pt idx="8">
                  <c:v>302.13900000000001</c:v>
                </c:pt>
                <c:pt idx="9">
                  <c:v>300.279</c:v>
                </c:pt>
                <c:pt idx="10">
                  <c:v>299.40300000000002</c:v>
                </c:pt>
                <c:pt idx="11">
                  <c:v>300.3</c:v>
                </c:pt>
                <c:pt idx="12">
                  <c:v>300.37099999999998</c:v>
                </c:pt>
                <c:pt idx="13">
                  <c:v>298.39999999999998</c:v>
                </c:pt>
                <c:pt idx="14">
                  <c:v>298.43299999999999</c:v>
                </c:pt>
                <c:pt idx="15">
                  <c:v>297.94499999999999</c:v>
                </c:pt>
                <c:pt idx="16">
                  <c:v>304.15899999999999</c:v>
                </c:pt>
                <c:pt idx="17" formatCode="General">
                  <c:v>307.625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CHE!$I$3:$I$20</c:f>
              <c:numCache>
                <c:formatCode>0.0</c:formatCode>
                <c:ptCount val="18"/>
                <c:pt idx="2">
                  <c:v>310</c:v>
                </c:pt>
                <c:pt idx="3">
                  <c:v>311</c:v>
                </c:pt>
                <c:pt idx="4">
                  <c:v>305.89999999999998</c:v>
                </c:pt>
                <c:pt idx="5">
                  <c:v>305.2</c:v>
                </c:pt>
                <c:pt idx="6">
                  <c:v>307.2</c:v>
                </c:pt>
                <c:pt idx="7">
                  <c:v>302.39999999999998</c:v>
                </c:pt>
                <c:pt idx="8">
                  <c:v>306.3</c:v>
                </c:pt>
                <c:pt idx="9">
                  <c:v>302.8</c:v>
                </c:pt>
                <c:pt idx="10">
                  <c:v>303.2</c:v>
                </c:pt>
                <c:pt idx="11">
                  <c:v>303.39999999999998</c:v>
                </c:pt>
                <c:pt idx="12">
                  <c:v>301.2</c:v>
                </c:pt>
                <c:pt idx="13">
                  <c:v>300.60000000000002</c:v>
                </c:pt>
                <c:pt idx="14">
                  <c:v>305.8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CHE!$J$3:$J$20</c:f>
              <c:numCache>
                <c:formatCode>0.0</c:formatCode>
                <c:ptCount val="18"/>
                <c:pt idx="0">
                  <c:v>301.14</c:v>
                </c:pt>
                <c:pt idx="1">
                  <c:v>302.04000000000002</c:v>
                </c:pt>
                <c:pt idx="2">
                  <c:v>302.38</c:v>
                </c:pt>
                <c:pt idx="3">
                  <c:v>303.04000000000002</c:v>
                </c:pt>
                <c:pt idx="4">
                  <c:v>303.56</c:v>
                </c:pt>
                <c:pt idx="5">
                  <c:v>301.14999999999998</c:v>
                </c:pt>
                <c:pt idx="6">
                  <c:v>303.56</c:v>
                </c:pt>
                <c:pt idx="7">
                  <c:v>303.24</c:v>
                </c:pt>
                <c:pt idx="8">
                  <c:v>303.35000000000002</c:v>
                </c:pt>
                <c:pt idx="9">
                  <c:v>302.83</c:v>
                </c:pt>
                <c:pt idx="10">
                  <c:v>301.44</c:v>
                </c:pt>
                <c:pt idx="11">
                  <c:v>299.52999999999997</c:v>
                </c:pt>
                <c:pt idx="12">
                  <c:v>298.20999999999998</c:v>
                </c:pt>
                <c:pt idx="13">
                  <c:v>298.19</c:v>
                </c:pt>
                <c:pt idx="14">
                  <c:v>298.58</c:v>
                </c:pt>
                <c:pt idx="15">
                  <c:v>298.77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CHE!$K$3:$K$20</c:f>
              <c:numCache>
                <c:formatCode>0.0</c:formatCode>
                <c:ptCount val="18"/>
                <c:pt idx="2">
                  <c:v>303.10000000000002</c:v>
                </c:pt>
                <c:pt idx="3">
                  <c:v>305.89999999999998</c:v>
                </c:pt>
                <c:pt idx="4">
                  <c:v>306.60000000000002</c:v>
                </c:pt>
                <c:pt idx="5">
                  <c:v>301.8</c:v>
                </c:pt>
                <c:pt idx="6">
                  <c:v>303.89999999999998</c:v>
                </c:pt>
                <c:pt idx="7">
                  <c:v>302</c:v>
                </c:pt>
                <c:pt idx="8">
                  <c:v>302.39999999999998</c:v>
                </c:pt>
                <c:pt idx="9">
                  <c:v>304.89999999999998</c:v>
                </c:pt>
                <c:pt idx="10">
                  <c:v>306.8</c:v>
                </c:pt>
                <c:pt idx="11">
                  <c:v>298.5</c:v>
                </c:pt>
                <c:pt idx="12">
                  <c:v>293.8</c:v>
                </c:pt>
                <c:pt idx="13">
                  <c:v>294.3</c:v>
                </c:pt>
                <c:pt idx="14">
                  <c:v>294.8</c:v>
                </c:pt>
                <c:pt idx="15">
                  <c:v>295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CHE!$L$2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CHE!$L$3:$L$20</c:f>
              <c:numCache>
                <c:formatCode>General</c:formatCode>
                <c:ptCount val="18"/>
                <c:pt idx="0">
                  <c:v>302</c:v>
                </c:pt>
                <c:pt idx="1">
                  <c:v>302</c:v>
                </c:pt>
                <c:pt idx="2">
                  <c:v>302</c:v>
                </c:pt>
                <c:pt idx="3">
                  <c:v>302</c:v>
                </c:pt>
                <c:pt idx="4">
                  <c:v>302</c:v>
                </c:pt>
                <c:pt idx="5">
                  <c:v>302</c:v>
                </c:pt>
                <c:pt idx="6">
                  <c:v>302</c:v>
                </c:pt>
                <c:pt idx="7">
                  <c:v>302</c:v>
                </c:pt>
                <c:pt idx="8">
                  <c:v>302</c:v>
                </c:pt>
                <c:pt idx="9">
                  <c:v>302</c:v>
                </c:pt>
                <c:pt idx="10">
                  <c:v>302</c:v>
                </c:pt>
                <c:pt idx="11">
                  <c:v>302</c:v>
                </c:pt>
                <c:pt idx="12">
                  <c:v>302</c:v>
                </c:pt>
                <c:pt idx="13">
                  <c:v>302</c:v>
                </c:pt>
                <c:pt idx="14">
                  <c:v>302</c:v>
                </c:pt>
                <c:pt idx="15">
                  <c:v>302</c:v>
                </c:pt>
                <c:pt idx="16">
                  <c:v>302</c:v>
                </c:pt>
                <c:pt idx="17">
                  <c:v>302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CHE!$M$2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CHE!$M$3:$M$20</c:f>
              <c:numCache>
                <c:formatCode>0.0</c:formatCode>
                <c:ptCount val="18"/>
                <c:pt idx="0">
                  <c:v>299.90027777777777</c:v>
                </c:pt>
                <c:pt idx="1">
                  <c:v>300.27080455259028</c:v>
                </c:pt>
                <c:pt idx="2">
                  <c:v>301.83448668430339</c:v>
                </c:pt>
                <c:pt idx="3">
                  <c:v>302.32702346143134</c:v>
                </c:pt>
                <c:pt idx="4">
                  <c:v>302.9294308393533</c:v>
                </c:pt>
                <c:pt idx="5">
                  <c:v>301.25922284878868</c:v>
                </c:pt>
                <c:pt idx="6">
                  <c:v>302.45226750905044</c:v>
                </c:pt>
                <c:pt idx="7">
                  <c:v>300.89385426210828</c:v>
                </c:pt>
                <c:pt idx="8">
                  <c:v>301.07634166666668</c:v>
                </c:pt>
                <c:pt idx="9">
                  <c:v>300.97285589550472</c:v>
                </c:pt>
                <c:pt idx="10">
                  <c:v>300.50021386725086</c:v>
                </c:pt>
                <c:pt idx="11">
                  <c:v>299.01429072398196</c:v>
                </c:pt>
                <c:pt idx="12">
                  <c:v>298.10253452380954</c:v>
                </c:pt>
                <c:pt idx="13">
                  <c:v>298.15497554305887</c:v>
                </c:pt>
                <c:pt idx="14">
                  <c:v>299.16373619283945</c:v>
                </c:pt>
                <c:pt idx="15">
                  <c:v>297.53950652890467</c:v>
                </c:pt>
                <c:pt idx="16">
                  <c:v>304.67466129032255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CHE!$N$2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CHE!$N$3:$N$20</c:f>
              <c:numCache>
                <c:formatCode>0.0</c:formatCode>
                <c:ptCount val="18"/>
                <c:pt idx="0">
                  <c:v>7.1858333333333348</c:v>
                </c:pt>
                <c:pt idx="1">
                  <c:v>10.137820512820554</c:v>
                </c:pt>
                <c:pt idx="2">
                  <c:v>15.111111111111086</c:v>
                </c:pt>
                <c:pt idx="3">
                  <c:v>15.736842105263179</c:v>
                </c:pt>
                <c:pt idx="4">
                  <c:v>10.073684210526324</c:v>
                </c:pt>
                <c:pt idx="5">
                  <c:v>9.6736842105262895</c:v>
                </c:pt>
                <c:pt idx="6">
                  <c:v>10.969842105263183</c:v>
                </c:pt>
                <c:pt idx="7">
                  <c:v>12.067982592352223</c:v>
                </c:pt>
                <c:pt idx="8">
                  <c:v>10.577777777777783</c:v>
                </c:pt>
                <c:pt idx="9">
                  <c:v>9.8411764705882092</c:v>
                </c:pt>
                <c:pt idx="10">
                  <c:v>12.175000000000011</c:v>
                </c:pt>
                <c:pt idx="11">
                  <c:v>10.333333333333314</c:v>
                </c:pt>
                <c:pt idx="12">
                  <c:v>11.121428571428623</c:v>
                </c:pt>
                <c:pt idx="13">
                  <c:v>13.039282990083905</c:v>
                </c:pt>
                <c:pt idx="14">
                  <c:v>13.800000000000011</c:v>
                </c:pt>
                <c:pt idx="15">
                  <c:v>11.181985294117624</c:v>
                </c:pt>
                <c:pt idx="16">
                  <c:v>1.0313225806451101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CHE!$O$2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CHE!$O$3:$O$20</c:f>
              <c:numCache>
                <c:formatCode>General</c:formatCode>
                <c:ptCount val="18"/>
                <c:pt idx="0">
                  <c:v>286</c:v>
                </c:pt>
                <c:pt idx="1">
                  <c:v>286</c:v>
                </c:pt>
                <c:pt idx="2">
                  <c:v>286</c:v>
                </c:pt>
                <c:pt idx="3">
                  <c:v>286</c:v>
                </c:pt>
                <c:pt idx="4">
                  <c:v>286</c:v>
                </c:pt>
                <c:pt idx="5">
                  <c:v>286</c:v>
                </c:pt>
                <c:pt idx="6">
                  <c:v>286</c:v>
                </c:pt>
                <c:pt idx="7">
                  <c:v>286</c:v>
                </c:pt>
                <c:pt idx="8">
                  <c:v>286</c:v>
                </c:pt>
                <c:pt idx="9">
                  <c:v>286</c:v>
                </c:pt>
                <c:pt idx="10">
                  <c:v>286</c:v>
                </c:pt>
                <c:pt idx="11">
                  <c:v>286</c:v>
                </c:pt>
                <c:pt idx="12">
                  <c:v>286</c:v>
                </c:pt>
                <c:pt idx="13">
                  <c:v>286</c:v>
                </c:pt>
                <c:pt idx="14">
                  <c:v>286</c:v>
                </c:pt>
                <c:pt idx="15">
                  <c:v>286</c:v>
                </c:pt>
                <c:pt idx="16">
                  <c:v>286</c:v>
                </c:pt>
                <c:pt idx="17">
                  <c:v>286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CHE!$P$2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CHE!$P$3:$P$20</c:f>
              <c:numCache>
                <c:formatCode>General</c:formatCode>
                <c:ptCount val="18"/>
                <c:pt idx="0">
                  <c:v>318</c:v>
                </c:pt>
                <c:pt idx="1">
                  <c:v>318</c:v>
                </c:pt>
                <c:pt idx="2">
                  <c:v>318</c:v>
                </c:pt>
                <c:pt idx="3">
                  <c:v>318</c:v>
                </c:pt>
                <c:pt idx="4">
                  <c:v>318</c:v>
                </c:pt>
                <c:pt idx="5">
                  <c:v>318</c:v>
                </c:pt>
                <c:pt idx="6">
                  <c:v>318</c:v>
                </c:pt>
                <c:pt idx="7">
                  <c:v>318</c:v>
                </c:pt>
                <c:pt idx="8">
                  <c:v>318</c:v>
                </c:pt>
                <c:pt idx="9">
                  <c:v>318</c:v>
                </c:pt>
                <c:pt idx="10">
                  <c:v>318</c:v>
                </c:pt>
                <c:pt idx="11">
                  <c:v>318</c:v>
                </c:pt>
                <c:pt idx="12">
                  <c:v>318</c:v>
                </c:pt>
                <c:pt idx="13">
                  <c:v>318</c:v>
                </c:pt>
                <c:pt idx="14">
                  <c:v>318</c:v>
                </c:pt>
                <c:pt idx="15">
                  <c:v>318</c:v>
                </c:pt>
                <c:pt idx="16">
                  <c:v>318</c:v>
                </c:pt>
                <c:pt idx="17">
                  <c:v>318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048256"/>
        <c:axId val="224050176"/>
      </c:lineChart>
      <c:catAx>
        <c:axId val="22404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24050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4050176"/>
        <c:scaling>
          <c:orientation val="minMax"/>
          <c:max val="334"/>
          <c:min val="2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24048256"/>
        <c:crosses val="autoZero"/>
        <c:crossBetween val="between"/>
        <c:majorUnit val="16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34553148909428"/>
          <c:y val="0.15409831398194354"/>
          <c:w val="0.16162958863368362"/>
          <c:h val="0.826229280661951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66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Fe!$B$3:$B$20</c:f>
              <c:numCache>
                <c:formatCode>0.0</c:formatCode>
                <c:ptCount val="18"/>
                <c:pt idx="1">
                  <c:v>151.91666666666666</c:v>
                </c:pt>
                <c:pt idx="2">
                  <c:v>151.625</c:v>
                </c:pt>
                <c:pt idx="3">
                  <c:v>151.1875</c:v>
                </c:pt>
                <c:pt idx="4">
                  <c:v>151.75</c:v>
                </c:pt>
                <c:pt idx="5">
                  <c:v>151.59375</c:v>
                </c:pt>
                <c:pt idx="6">
                  <c:v>151.25</c:v>
                </c:pt>
                <c:pt idx="7">
                  <c:v>151.5625</c:v>
                </c:pt>
                <c:pt idx="8">
                  <c:v>151.75</c:v>
                </c:pt>
                <c:pt idx="9">
                  <c:v>151.15625</c:v>
                </c:pt>
                <c:pt idx="10">
                  <c:v>150.71875</c:v>
                </c:pt>
                <c:pt idx="11">
                  <c:v>150.09375</c:v>
                </c:pt>
                <c:pt idx="12">
                  <c:v>149.875</c:v>
                </c:pt>
                <c:pt idx="13">
                  <c:v>149.625</c:v>
                </c:pt>
                <c:pt idx="14">
                  <c:v>150.1875</c:v>
                </c:pt>
                <c:pt idx="15">
                  <c:v>150.125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Fe!$C$3:$C$20</c:f>
              <c:numCache>
                <c:formatCode>0.0</c:formatCode>
                <c:ptCount val="18"/>
                <c:pt idx="1">
                  <c:v>149.71944444444446</c:v>
                </c:pt>
                <c:pt idx="2">
                  <c:v>149.465</c:v>
                </c:pt>
                <c:pt idx="3">
                  <c:v>150.01578947368424</c:v>
                </c:pt>
                <c:pt idx="4">
                  <c:v>150.11000000000001</c:v>
                </c:pt>
                <c:pt idx="5">
                  <c:v>149.98150000000001</c:v>
                </c:pt>
                <c:pt idx="6">
                  <c:v>149.88660000000002</c:v>
                </c:pt>
                <c:pt idx="7">
                  <c:v>149.32058823529417</c:v>
                </c:pt>
                <c:pt idx="8">
                  <c:v>149.20599999999999</c:v>
                </c:pt>
                <c:pt idx="9">
                  <c:v>149.43100000000001</c:v>
                </c:pt>
                <c:pt idx="10">
                  <c:v>149.24375000000003</c:v>
                </c:pt>
                <c:pt idx="11">
                  <c:v>149.55238095238096</c:v>
                </c:pt>
                <c:pt idx="12">
                  <c:v>149.52750000000003</c:v>
                </c:pt>
                <c:pt idx="13">
                  <c:v>149.71449275362315</c:v>
                </c:pt>
                <c:pt idx="14">
                  <c:v>149.71923076923076</c:v>
                </c:pt>
                <c:pt idx="15">
                  <c:v>149.49629629629629</c:v>
                </c:pt>
                <c:pt idx="16">
                  <c:v>148.93870967741933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Fe!$D$3:$D$20</c:f>
              <c:numCache>
                <c:formatCode>0.0</c:formatCode>
                <c:ptCount val="18"/>
                <c:pt idx="0">
                  <c:v>148.13333333333333</c:v>
                </c:pt>
                <c:pt idx="1">
                  <c:v>148.41176470588235</c:v>
                </c:pt>
                <c:pt idx="2">
                  <c:v>147.92857142857142</c:v>
                </c:pt>
                <c:pt idx="3">
                  <c:v>150.4</c:v>
                </c:pt>
                <c:pt idx="4">
                  <c:v>148.82352941176501</c:v>
                </c:pt>
                <c:pt idx="5">
                  <c:v>149</c:v>
                </c:pt>
                <c:pt idx="6">
                  <c:v>149</c:v>
                </c:pt>
                <c:pt idx="7">
                  <c:v>149.9</c:v>
                </c:pt>
                <c:pt idx="8">
                  <c:v>149.1</c:v>
                </c:pt>
                <c:pt idx="9">
                  <c:v>148.16666666666666</c:v>
                </c:pt>
                <c:pt idx="10">
                  <c:v>147.125</c:v>
                </c:pt>
                <c:pt idx="11">
                  <c:v>149.6</c:v>
                </c:pt>
                <c:pt idx="12">
                  <c:v>149.21052631578948</c:v>
                </c:pt>
                <c:pt idx="13">
                  <c:v>146.85</c:v>
                </c:pt>
                <c:pt idx="14">
                  <c:v>148.92857142857142</c:v>
                </c:pt>
                <c:pt idx="15">
                  <c:v>148.625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Fe!$E$3:$E$20</c:f>
              <c:numCache>
                <c:formatCode>0.0</c:formatCode>
                <c:ptCount val="18"/>
                <c:pt idx="5">
                  <c:v>149.6</c:v>
                </c:pt>
                <c:pt idx="6">
                  <c:v>149.6</c:v>
                </c:pt>
                <c:pt idx="7">
                  <c:v>146.99600603626538</c:v>
                </c:pt>
                <c:pt idx="8">
                  <c:v>149.1</c:v>
                </c:pt>
                <c:pt idx="9">
                  <c:v>149.40983606557376</c:v>
                </c:pt>
                <c:pt idx="10">
                  <c:v>148.80000000000001</c:v>
                </c:pt>
                <c:pt idx="11">
                  <c:v>148.76923076923077</c:v>
                </c:pt>
                <c:pt idx="12">
                  <c:v>149.0655737704918</c:v>
                </c:pt>
                <c:pt idx="13">
                  <c:v>149</c:v>
                </c:pt>
                <c:pt idx="14">
                  <c:v>149.54838709677421</c:v>
                </c:pt>
                <c:pt idx="15">
                  <c:v>149.55172413793105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Fe!$F$3:$F$20</c:f>
              <c:numCache>
                <c:formatCode>0.0</c:formatCode>
                <c:ptCount val="18"/>
                <c:pt idx="1">
                  <c:v>153.76923076923077</c:v>
                </c:pt>
                <c:pt idx="2">
                  <c:v>153.61111111111111</c:v>
                </c:pt>
                <c:pt idx="3">
                  <c:v>154.05263157894737</c:v>
                </c:pt>
                <c:pt idx="4">
                  <c:v>154.10526315789474</c:v>
                </c:pt>
                <c:pt idx="5">
                  <c:v>154.21052631578948</c:v>
                </c:pt>
                <c:pt idx="6">
                  <c:v>153.63157894736841</c:v>
                </c:pt>
                <c:pt idx="7">
                  <c:v>154.63157894736841</c:v>
                </c:pt>
                <c:pt idx="8">
                  <c:v>154.5</c:v>
                </c:pt>
                <c:pt idx="9">
                  <c:v>154.27777777777777</c:v>
                </c:pt>
                <c:pt idx="10">
                  <c:v>154.75</c:v>
                </c:pt>
                <c:pt idx="11">
                  <c:v>154.05000000000001</c:v>
                </c:pt>
                <c:pt idx="12">
                  <c:v>153</c:v>
                </c:pt>
                <c:pt idx="13">
                  <c:v>152.22727272727272</c:v>
                </c:pt>
                <c:pt idx="14">
                  <c:v>152.78947368421052</c:v>
                </c:pt>
                <c:pt idx="15">
                  <c:v>153.4375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Fe!$G$3:$G$20</c:f>
              <c:numCache>
                <c:formatCode>0.0</c:formatCode>
                <c:ptCount val="18"/>
                <c:pt idx="0">
                  <c:v>154.78</c:v>
                </c:pt>
                <c:pt idx="1">
                  <c:v>156.16666666666666</c:v>
                </c:pt>
                <c:pt idx="2">
                  <c:v>154.19999999999999</c:v>
                </c:pt>
                <c:pt idx="3">
                  <c:v>156.83928571428572</c:v>
                </c:pt>
                <c:pt idx="4">
                  <c:v>156.05333333333334</c:v>
                </c:pt>
                <c:pt idx="5">
                  <c:v>156.11363636363637</c:v>
                </c:pt>
                <c:pt idx="6">
                  <c:v>156.2037037037037</c:v>
                </c:pt>
                <c:pt idx="7">
                  <c:v>153.71428571428572</c:v>
                </c:pt>
                <c:pt idx="8">
                  <c:v>154.9</c:v>
                </c:pt>
                <c:pt idx="9">
                  <c:v>154.70476190476191</c:v>
                </c:pt>
                <c:pt idx="10">
                  <c:v>156.78846153846155</c:v>
                </c:pt>
                <c:pt idx="11">
                  <c:v>156.53125</c:v>
                </c:pt>
                <c:pt idx="12">
                  <c:v>155.71428571428572</c:v>
                </c:pt>
                <c:pt idx="13">
                  <c:v>156.41304347826087</c:v>
                </c:pt>
                <c:pt idx="14">
                  <c:v>156.25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Fe!$H$3:$H$20</c:f>
              <c:numCache>
                <c:formatCode>0.0</c:formatCode>
                <c:ptCount val="18"/>
                <c:pt idx="1">
                  <c:v>148.6</c:v>
                </c:pt>
                <c:pt idx="2">
                  <c:v>146.80000000000001</c:v>
                </c:pt>
                <c:pt idx="3">
                  <c:v>148.9</c:v>
                </c:pt>
                <c:pt idx="4">
                  <c:v>149.19999999999999</c:v>
                </c:pt>
                <c:pt idx="5">
                  <c:v>149.30000000000001</c:v>
                </c:pt>
                <c:pt idx="6">
                  <c:v>150.18299999999999</c:v>
                </c:pt>
                <c:pt idx="7">
                  <c:v>150.078</c:v>
                </c:pt>
                <c:pt idx="8">
                  <c:v>149.31899999999999</c:v>
                </c:pt>
                <c:pt idx="9">
                  <c:v>150.11799999999999</c:v>
                </c:pt>
                <c:pt idx="10">
                  <c:v>148.46799999999999</c:v>
                </c:pt>
                <c:pt idx="11">
                  <c:v>148.80000000000001</c:v>
                </c:pt>
                <c:pt idx="12">
                  <c:v>148.32300000000001</c:v>
                </c:pt>
                <c:pt idx="13">
                  <c:v>148.5</c:v>
                </c:pt>
                <c:pt idx="14">
                  <c:v>148.96700000000001</c:v>
                </c:pt>
                <c:pt idx="15">
                  <c:v>149.52600000000001</c:v>
                </c:pt>
                <c:pt idx="16">
                  <c:v>148.714</c:v>
                </c:pt>
                <c:pt idx="17" formatCode="General">
                  <c:v>148.59399999999999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Fe!$I$3:$I$20</c:f>
              <c:numCache>
                <c:formatCode>0.0</c:formatCode>
                <c:ptCount val="18"/>
                <c:pt idx="2">
                  <c:v>150.5</c:v>
                </c:pt>
                <c:pt idx="3">
                  <c:v>150.80000000000001</c:v>
                </c:pt>
                <c:pt idx="4">
                  <c:v>151.4</c:v>
                </c:pt>
                <c:pt idx="5">
                  <c:v>150.69999999999999</c:v>
                </c:pt>
                <c:pt idx="6">
                  <c:v>151</c:v>
                </c:pt>
                <c:pt idx="7">
                  <c:v>152.6</c:v>
                </c:pt>
                <c:pt idx="8">
                  <c:v>152.6</c:v>
                </c:pt>
                <c:pt idx="9">
                  <c:v>148.80000000000001</c:v>
                </c:pt>
                <c:pt idx="10">
                  <c:v>149.30000000000001</c:v>
                </c:pt>
                <c:pt idx="11">
                  <c:v>149</c:v>
                </c:pt>
                <c:pt idx="12">
                  <c:v>147.30000000000001</c:v>
                </c:pt>
                <c:pt idx="13">
                  <c:v>146.69999999999999</c:v>
                </c:pt>
                <c:pt idx="14">
                  <c:v>148.5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Fe!$J$3:$J$20</c:f>
              <c:numCache>
                <c:formatCode>0.0</c:formatCode>
                <c:ptCount val="18"/>
                <c:pt idx="0">
                  <c:v>147.16999999999999</c:v>
                </c:pt>
                <c:pt idx="1">
                  <c:v>147.76</c:v>
                </c:pt>
                <c:pt idx="2">
                  <c:v>147.52000000000001</c:v>
                </c:pt>
                <c:pt idx="3">
                  <c:v>147.69999999999999</c:v>
                </c:pt>
                <c:pt idx="4">
                  <c:v>147.76</c:v>
                </c:pt>
                <c:pt idx="5">
                  <c:v>148.02000000000001</c:v>
                </c:pt>
                <c:pt idx="6">
                  <c:v>147.1</c:v>
                </c:pt>
                <c:pt idx="7">
                  <c:v>147.16</c:v>
                </c:pt>
                <c:pt idx="8">
                  <c:v>148.02000000000001</c:v>
                </c:pt>
                <c:pt idx="9">
                  <c:v>148.69</c:v>
                </c:pt>
                <c:pt idx="10">
                  <c:v>147.52000000000001</c:v>
                </c:pt>
                <c:pt idx="11">
                  <c:v>147.46</c:v>
                </c:pt>
                <c:pt idx="12">
                  <c:v>148</c:v>
                </c:pt>
                <c:pt idx="13">
                  <c:v>149.31</c:v>
                </c:pt>
                <c:pt idx="14">
                  <c:v>148.76</c:v>
                </c:pt>
                <c:pt idx="15">
                  <c:v>148.35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Fe!$K$3:$K$20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Fe!$L$3:$L$20</c:f>
              <c:numCache>
                <c:formatCode>0</c:formatCode>
                <c:ptCount val="18"/>
                <c:pt idx="0">
                  <c:v>149</c:v>
                </c:pt>
                <c:pt idx="1">
                  <c:v>149</c:v>
                </c:pt>
                <c:pt idx="2">
                  <c:v>149</c:v>
                </c:pt>
                <c:pt idx="3">
                  <c:v>149</c:v>
                </c:pt>
                <c:pt idx="4">
                  <c:v>149</c:v>
                </c:pt>
                <c:pt idx="5">
                  <c:v>149</c:v>
                </c:pt>
                <c:pt idx="6">
                  <c:v>149</c:v>
                </c:pt>
                <c:pt idx="7">
                  <c:v>149</c:v>
                </c:pt>
                <c:pt idx="8">
                  <c:v>149</c:v>
                </c:pt>
                <c:pt idx="9">
                  <c:v>149</c:v>
                </c:pt>
                <c:pt idx="10">
                  <c:v>149</c:v>
                </c:pt>
                <c:pt idx="11">
                  <c:v>149</c:v>
                </c:pt>
                <c:pt idx="12">
                  <c:v>149</c:v>
                </c:pt>
                <c:pt idx="13">
                  <c:v>149</c:v>
                </c:pt>
                <c:pt idx="14">
                  <c:v>149</c:v>
                </c:pt>
                <c:pt idx="15">
                  <c:v>149</c:v>
                </c:pt>
                <c:pt idx="16">
                  <c:v>149</c:v>
                </c:pt>
                <c:pt idx="17">
                  <c:v>149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Fe!$M$2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Fe!$M$3:$M$20</c:f>
              <c:numCache>
                <c:formatCode>0.0</c:formatCode>
                <c:ptCount val="18"/>
                <c:pt idx="0">
                  <c:v>150.02777777777774</c:v>
                </c:pt>
                <c:pt idx="1">
                  <c:v>150.90625332184158</c:v>
                </c:pt>
                <c:pt idx="2">
                  <c:v>150.20621031746032</c:v>
                </c:pt>
                <c:pt idx="3">
                  <c:v>151.23690084586468</c:v>
                </c:pt>
                <c:pt idx="4">
                  <c:v>151.15026573787415</c:v>
                </c:pt>
                <c:pt idx="5">
                  <c:v>150.9466014088251</c:v>
                </c:pt>
                <c:pt idx="6">
                  <c:v>150.87276473900801</c:v>
                </c:pt>
                <c:pt idx="7">
                  <c:v>150.6625509925793</c:v>
                </c:pt>
                <c:pt idx="8">
                  <c:v>150.94388888888886</c:v>
                </c:pt>
                <c:pt idx="9">
                  <c:v>150.52825471275335</c:v>
                </c:pt>
                <c:pt idx="10">
                  <c:v>150.30155128205126</c:v>
                </c:pt>
                <c:pt idx="11">
                  <c:v>150.42851241351241</c:v>
                </c:pt>
                <c:pt idx="12">
                  <c:v>150.00176508895188</c:v>
                </c:pt>
                <c:pt idx="13">
                  <c:v>149.8155343287952</c:v>
                </c:pt>
                <c:pt idx="14">
                  <c:v>150.40557366430966</c:v>
                </c:pt>
                <c:pt idx="15">
                  <c:v>149.87307434774675</c:v>
                </c:pt>
                <c:pt idx="16">
                  <c:v>148.82635483870968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Fe!$N$2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Fe!$N$3:$N$20</c:f>
              <c:numCache>
                <c:formatCode>0.0</c:formatCode>
                <c:ptCount val="18"/>
                <c:pt idx="0">
                  <c:v>7.6100000000000136</c:v>
                </c:pt>
                <c:pt idx="1">
                  <c:v>8.4066666666666663</c:v>
                </c:pt>
                <c:pt idx="2">
                  <c:v>7.3999999999999773</c:v>
                </c:pt>
                <c:pt idx="3">
                  <c:v>9.1392857142857338</c:v>
                </c:pt>
                <c:pt idx="4">
                  <c:v>8.2933333333333508</c:v>
                </c:pt>
                <c:pt idx="5">
                  <c:v>8.0936363636363637</c:v>
                </c:pt>
                <c:pt idx="6">
                  <c:v>9.103703703703701</c:v>
                </c:pt>
                <c:pt idx="7">
                  <c:v>7.6355729111030257</c:v>
                </c:pt>
                <c:pt idx="8">
                  <c:v>6.8799999999999955</c:v>
                </c:pt>
                <c:pt idx="9">
                  <c:v>6.5380952380952522</c:v>
                </c:pt>
                <c:pt idx="10">
                  <c:v>9.6634615384615472</c:v>
                </c:pt>
                <c:pt idx="11">
                  <c:v>9.071249999999992</c:v>
                </c:pt>
                <c:pt idx="12">
                  <c:v>8.414285714285711</c:v>
                </c:pt>
                <c:pt idx="13">
                  <c:v>9.7130434782608859</c:v>
                </c:pt>
                <c:pt idx="14">
                  <c:v>7.75</c:v>
                </c:pt>
                <c:pt idx="15">
                  <c:v>5.0875000000000057</c:v>
                </c:pt>
                <c:pt idx="16">
                  <c:v>0.22470967741932668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Fe!$O$2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Fe!$O$3:$O$20</c:f>
              <c:numCache>
                <c:formatCode>0</c:formatCode>
                <c:ptCount val="18"/>
                <c:pt idx="0">
                  <c:v>141</c:v>
                </c:pt>
                <c:pt idx="1">
                  <c:v>141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141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141</c:v>
                </c:pt>
                <c:pt idx="12">
                  <c:v>141</c:v>
                </c:pt>
                <c:pt idx="13">
                  <c:v>141</c:v>
                </c:pt>
                <c:pt idx="14">
                  <c:v>141</c:v>
                </c:pt>
                <c:pt idx="15">
                  <c:v>141</c:v>
                </c:pt>
                <c:pt idx="16">
                  <c:v>141</c:v>
                </c:pt>
                <c:pt idx="17">
                  <c:v>141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Fe!$P$2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Fe!$P$3:$P$20</c:f>
              <c:numCache>
                <c:formatCode>0</c:formatCode>
                <c:ptCount val="18"/>
                <c:pt idx="0">
                  <c:v>57</c:v>
                </c:pt>
                <c:pt idx="1">
                  <c:v>57</c:v>
                </c:pt>
                <c:pt idx="2">
                  <c:v>57</c:v>
                </c:pt>
                <c:pt idx="3">
                  <c:v>57</c:v>
                </c:pt>
                <c:pt idx="4">
                  <c:v>57</c:v>
                </c:pt>
                <c:pt idx="5">
                  <c:v>57</c:v>
                </c:pt>
                <c:pt idx="6">
                  <c:v>57</c:v>
                </c:pt>
                <c:pt idx="7">
                  <c:v>57</c:v>
                </c:pt>
                <c:pt idx="8">
                  <c:v>57</c:v>
                </c:pt>
                <c:pt idx="9">
                  <c:v>57</c:v>
                </c:pt>
                <c:pt idx="10">
                  <c:v>57</c:v>
                </c:pt>
                <c:pt idx="11">
                  <c:v>57</c:v>
                </c:pt>
                <c:pt idx="12">
                  <c:v>57</c:v>
                </c:pt>
                <c:pt idx="13">
                  <c:v>57</c:v>
                </c:pt>
                <c:pt idx="14">
                  <c:v>57</c:v>
                </c:pt>
                <c:pt idx="15">
                  <c:v>57</c:v>
                </c:pt>
                <c:pt idx="16">
                  <c:v>57</c:v>
                </c:pt>
                <c:pt idx="17">
                  <c:v>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924416"/>
        <c:axId val="224925568"/>
      </c:lineChart>
      <c:catAx>
        <c:axId val="224924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4925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4925568"/>
        <c:scaling>
          <c:orientation val="minMax"/>
          <c:max val="165"/>
          <c:min val="13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4924416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45856571177"/>
          <c:y val="0.14098328763218199"/>
          <c:w val="0.16141759824617996"/>
          <c:h val="0.856093490782564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66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Mg!$B$3:$B$20</c:f>
              <c:numCache>
                <c:formatCode>0.00</c:formatCode>
                <c:ptCount val="18"/>
                <c:pt idx="1">
                  <c:v>2.7000000000000006</c:v>
                </c:pt>
                <c:pt idx="2">
                  <c:v>2.6916666666666678</c:v>
                </c:pt>
                <c:pt idx="3">
                  <c:v>2.7125000000000008</c:v>
                </c:pt>
                <c:pt idx="4">
                  <c:v>2.6812500000000008</c:v>
                </c:pt>
                <c:pt idx="5">
                  <c:v>2.6562500000000004</c:v>
                </c:pt>
                <c:pt idx="6">
                  <c:v>2.6781250000000014</c:v>
                </c:pt>
                <c:pt idx="7">
                  <c:v>2.6906250000000016</c:v>
                </c:pt>
                <c:pt idx="8">
                  <c:v>2.6718750000000009</c:v>
                </c:pt>
                <c:pt idx="9">
                  <c:v>2.6687499999999997</c:v>
                </c:pt>
                <c:pt idx="10">
                  <c:v>2.6562500000000009</c:v>
                </c:pt>
                <c:pt idx="11">
                  <c:v>2.6750000000000007</c:v>
                </c:pt>
                <c:pt idx="12">
                  <c:v>2.6031249999999995</c:v>
                </c:pt>
                <c:pt idx="13">
                  <c:v>2.6781250000000014</c:v>
                </c:pt>
                <c:pt idx="14">
                  <c:v>2.625</c:v>
                </c:pt>
                <c:pt idx="15">
                  <c:v>2.6437500000000007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Mg!$C$3:$C$20</c:f>
              <c:numCache>
                <c:formatCode>0.00</c:formatCode>
                <c:ptCount val="18"/>
                <c:pt idx="1">
                  <c:v>2.7069444444444444</c:v>
                </c:pt>
                <c:pt idx="2">
                  <c:v>2.7475000000000001</c:v>
                </c:pt>
                <c:pt idx="3">
                  <c:v>2.718</c:v>
                </c:pt>
                <c:pt idx="4">
                  <c:v>2.7378499999999999</c:v>
                </c:pt>
                <c:pt idx="5">
                  <c:v>2.7247222222222214</c:v>
                </c:pt>
                <c:pt idx="6">
                  <c:v>2.7039500000000003</c:v>
                </c:pt>
                <c:pt idx="7">
                  <c:v>2.7314492753623174</c:v>
                </c:pt>
                <c:pt idx="8">
                  <c:v>2.6749999999999998</c:v>
                </c:pt>
                <c:pt idx="9">
                  <c:v>2.6292758620689658</c:v>
                </c:pt>
                <c:pt idx="10">
                  <c:v>2.6164999999999985</c:v>
                </c:pt>
                <c:pt idx="11">
                  <c:v>2.6383333333333323</c:v>
                </c:pt>
                <c:pt idx="12">
                  <c:v>2.6001250000000011</c:v>
                </c:pt>
                <c:pt idx="13">
                  <c:v>2.664202898550724</c:v>
                </c:pt>
                <c:pt idx="14">
                  <c:v>2.7311538461538452</c:v>
                </c:pt>
                <c:pt idx="15">
                  <c:v>2.6911111111111117</c:v>
                </c:pt>
                <c:pt idx="16">
                  <c:v>2.641612903225806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Mg!$D$3:$D$20</c:f>
              <c:numCache>
                <c:formatCode>0.00</c:formatCode>
                <c:ptCount val="18"/>
                <c:pt idx="0">
                  <c:v>2.7166666666666668</c:v>
                </c:pt>
                <c:pt idx="1">
                  <c:v>2.611111111111112</c:v>
                </c:pt>
                <c:pt idx="2">
                  <c:v>2.6100000000000008</c:v>
                </c:pt>
                <c:pt idx="3">
                  <c:v>2.6823529411764717</c:v>
                </c:pt>
                <c:pt idx="4" formatCode="0.00\ ">
                  <c:v>2.7222222222222201</c:v>
                </c:pt>
                <c:pt idx="5" formatCode="0.00\ ">
                  <c:v>2.69</c:v>
                </c:pt>
                <c:pt idx="6" formatCode="0.00\ ">
                  <c:v>2.6555555555555599</c:v>
                </c:pt>
                <c:pt idx="7" formatCode="0.00\ ">
                  <c:v>2.68</c:v>
                </c:pt>
                <c:pt idx="8" formatCode="0.00\ ">
                  <c:v>2.61</c:v>
                </c:pt>
                <c:pt idx="9" formatCode="0.00\ ">
                  <c:v>2.6454545454545464</c:v>
                </c:pt>
                <c:pt idx="10" formatCode="0.00\ ">
                  <c:v>2.7235294117647064</c:v>
                </c:pt>
                <c:pt idx="11" formatCode="0.00\ ">
                  <c:v>2.6894736842105273</c:v>
                </c:pt>
                <c:pt idx="12" formatCode="0.00\ ">
                  <c:v>2.6105263157894747</c:v>
                </c:pt>
                <c:pt idx="13" formatCode="0.00\ ">
                  <c:v>2.6888888888888896</c:v>
                </c:pt>
                <c:pt idx="14" formatCode="0.00\ ">
                  <c:v>2.6562500000000009</c:v>
                </c:pt>
                <c:pt idx="15" formatCode="0.00\ ">
                  <c:v>2.6125000000000007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Mg!$E$3:$E$20</c:f>
              <c:numCache>
                <c:formatCode>0.00</c:formatCode>
                <c:ptCount val="18"/>
                <c:pt idx="5">
                  <c:v>2.7222</c:v>
                </c:pt>
                <c:pt idx="6">
                  <c:v>2.72</c:v>
                </c:pt>
                <c:pt idx="7">
                  <c:v>2.7239999999999998</c:v>
                </c:pt>
                <c:pt idx="8">
                  <c:v>2.69</c:v>
                </c:pt>
                <c:pt idx="9">
                  <c:v>2.65</c:v>
                </c:pt>
                <c:pt idx="10">
                  <c:v>2.6366000000000001</c:v>
                </c:pt>
                <c:pt idx="11">
                  <c:v>2.6903389830508471</c:v>
                </c:pt>
                <c:pt idx="12">
                  <c:v>2.6887931034482766</c:v>
                </c:pt>
                <c:pt idx="13">
                  <c:v>2.6987096774193553</c:v>
                </c:pt>
                <c:pt idx="14">
                  <c:v>2.6970967741935494</c:v>
                </c:pt>
                <c:pt idx="15">
                  <c:v>2.66896551724138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Mg!$F$3:$F$20</c:f>
              <c:numCache>
                <c:formatCode>0.00</c:formatCode>
                <c:ptCount val="18"/>
                <c:pt idx="1">
                  <c:v>2.7</c:v>
                </c:pt>
                <c:pt idx="2">
                  <c:v>2.7388888888888889</c:v>
                </c:pt>
                <c:pt idx="3">
                  <c:v>2.7263157894736842</c:v>
                </c:pt>
                <c:pt idx="4">
                  <c:v>2.7473684210526317</c:v>
                </c:pt>
                <c:pt idx="5">
                  <c:v>2.7263157894736842</c:v>
                </c:pt>
                <c:pt idx="6">
                  <c:v>2.6947368421052635</c:v>
                </c:pt>
                <c:pt idx="7">
                  <c:v>2.7052631578947377</c:v>
                </c:pt>
                <c:pt idx="8">
                  <c:v>2.7222222222222232</c:v>
                </c:pt>
                <c:pt idx="9">
                  <c:v>2.7166666666666668</c:v>
                </c:pt>
                <c:pt idx="10">
                  <c:v>2.75</c:v>
                </c:pt>
                <c:pt idx="11">
                  <c:v>2.7499999999999996</c:v>
                </c:pt>
                <c:pt idx="12">
                  <c:v>2.7388888888888889</c:v>
                </c:pt>
                <c:pt idx="13">
                  <c:v>2.7136363636363647</c:v>
                </c:pt>
                <c:pt idx="14">
                  <c:v>2.7368421052631584</c:v>
                </c:pt>
                <c:pt idx="15">
                  <c:v>2.7375000000000003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Mg!$G$2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Mg!$G$3:$G$20</c:f>
              <c:numCache>
                <c:formatCode>0.00</c:formatCode>
                <c:ptCount val="18"/>
              </c:numCache>
            </c:numRef>
          </c:val>
          <c:smooth val="0"/>
        </c:ser>
        <c:ser>
          <c:idx val="7"/>
          <c:order val="6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Mg!$H$3:$H$20</c:f>
              <c:numCache>
                <c:formatCode>0.00</c:formatCode>
                <c:ptCount val="18"/>
                <c:pt idx="1">
                  <c:v>2.7</c:v>
                </c:pt>
                <c:pt idx="2">
                  <c:v>2.64</c:v>
                </c:pt>
                <c:pt idx="3">
                  <c:v>2.65</c:v>
                </c:pt>
                <c:pt idx="4">
                  <c:v>2.71</c:v>
                </c:pt>
                <c:pt idx="5">
                  <c:v>2.71</c:v>
                </c:pt>
                <c:pt idx="6">
                  <c:v>2.7010000000000001</c:v>
                </c:pt>
                <c:pt idx="7">
                  <c:v>2.7010000000000001</c:v>
                </c:pt>
                <c:pt idx="8">
                  <c:v>2.681</c:v>
                </c:pt>
                <c:pt idx="9">
                  <c:v>2.76</c:v>
                </c:pt>
                <c:pt idx="10">
                  <c:v>2.7469999999999999</c:v>
                </c:pt>
                <c:pt idx="11">
                  <c:v>2.79</c:v>
                </c:pt>
                <c:pt idx="12">
                  <c:v>2.758</c:v>
                </c:pt>
                <c:pt idx="13">
                  <c:v>2.77</c:v>
                </c:pt>
                <c:pt idx="14">
                  <c:v>2.746</c:v>
                </c:pt>
                <c:pt idx="15">
                  <c:v>2.702</c:v>
                </c:pt>
                <c:pt idx="16">
                  <c:v>2.7639999999999998</c:v>
                </c:pt>
                <c:pt idx="17" formatCode="General">
                  <c:v>2.7069999999999999</c:v>
                </c:pt>
              </c:numCache>
            </c:numRef>
          </c:val>
          <c:smooth val="0"/>
        </c:ser>
        <c:ser>
          <c:idx val="15"/>
          <c:order val="7"/>
          <c:tx>
            <c:strRef>
              <c:f>Mg!$E$2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</c:spPr>
          </c:marker>
          <c:val>
            <c:numRef>
              <c:f>Mg!$E$3:$E$20</c:f>
              <c:numCache>
                <c:formatCode>0.00</c:formatCode>
                <c:ptCount val="18"/>
                <c:pt idx="5">
                  <c:v>2.7222</c:v>
                </c:pt>
                <c:pt idx="6">
                  <c:v>2.72</c:v>
                </c:pt>
                <c:pt idx="7">
                  <c:v>2.7239999999999998</c:v>
                </c:pt>
                <c:pt idx="8">
                  <c:v>2.69</c:v>
                </c:pt>
                <c:pt idx="9">
                  <c:v>2.65</c:v>
                </c:pt>
                <c:pt idx="10">
                  <c:v>2.6366000000000001</c:v>
                </c:pt>
                <c:pt idx="11">
                  <c:v>2.6903389830508471</c:v>
                </c:pt>
                <c:pt idx="12">
                  <c:v>2.6887931034482766</c:v>
                </c:pt>
                <c:pt idx="13">
                  <c:v>2.6987096774193553</c:v>
                </c:pt>
                <c:pt idx="14">
                  <c:v>2.6970967741935494</c:v>
                </c:pt>
                <c:pt idx="15">
                  <c:v>2.66896551724138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Mg!$I$3:$I$20</c:f>
              <c:numCache>
                <c:formatCode>0.00</c:formatCode>
                <c:ptCount val="18"/>
                <c:pt idx="2">
                  <c:v>2.61</c:v>
                </c:pt>
                <c:pt idx="3">
                  <c:v>2.7</c:v>
                </c:pt>
                <c:pt idx="4">
                  <c:v>2.66</c:v>
                </c:pt>
                <c:pt idx="5">
                  <c:v>2.65</c:v>
                </c:pt>
                <c:pt idx="6">
                  <c:v>2.61</c:v>
                </c:pt>
                <c:pt idx="7">
                  <c:v>2.65</c:v>
                </c:pt>
                <c:pt idx="8">
                  <c:v>2.6</c:v>
                </c:pt>
                <c:pt idx="9">
                  <c:v>2.64</c:v>
                </c:pt>
                <c:pt idx="10">
                  <c:v>2.63</c:v>
                </c:pt>
                <c:pt idx="11">
                  <c:v>2.64</c:v>
                </c:pt>
                <c:pt idx="12">
                  <c:v>2.64</c:v>
                </c:pt>
                <c:pt idx="13">
                  <c:v>2.64</c:v>
                </c:pt>
                <c:pt idx="14">
                  <c:v>2.66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Mg!$J$3:$J$20</c:f>
              <c:numCache>
                <c:formatCode>0.00</c:formatCode>
                <c:ptCount val="18"/>
                <c:pt idx="0">
                  <c:v>2.71</c:v>
                </c:pt>
                <c:pt idx="1">
                  <c:v>2.69</c:v>
                </c:pt>
                <c:pt idx="2">
                  <c:v>2.69</c:v>
                </c:pt>
                <c:pt idx="3">
                  <c:v>2.65</c:v>
                </c:pt>
                <c:pt idx="4">
                  <c:v>2.71</c:v>
                </c:pt>
                <c:pt idx="5">
                  <c:v>2.69</c:v>
                </c:pt>
                <c:pt idx="6">
                  <c:v>2.69</c:v>
                </c:pt>
                <c:pt idx="7">
                  <c:v>2.7</c:v>
                </c:pt>
                <c:pt idx="8">
                  <c:v>2.7</c:v>
                </c:pt>
                <c:pt idx="9">
                  <c:v>2.69</c:v>
                </c:pt>
                <c:pt idx="10">
                  <c:v>2.66</c:v>
                </c:pt>
                <c:pt idx="11">
                  <c:v>2.71</c:v>
                </c:pt>
                <c:pt idx="12">
                  <c:v>2.7</c:v>
                </c:pt>
                <c:pt idx="13">
                  <c:v>2.67</c:v>
                </c:pt>
                <c:pt idx="14">
                  <c:v>2.66</c:v>
                </c:pt>
                <c:pt idx="15">
                  <c:v>2.65</c:v>
                </c:pt>
              </c:numCache>
            </c:numRef>
          </c:val>
          <c:smooth val="0"/>
        </c:ser>
        <c:ser>
          <c:idx val="14"/>
          <c:order val="10"/>
          <c:tx>
            <c:strRef>
              <c:f>Mg!$K$2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Mg!$K$3:$K$20</c:f>
              <c:numCache>
                <c:formatCode>0.00</c:formatCode>
                <c:ptCount val="18"/>
              </c:numCache>
            </c:numRef>
          </c:val>
          <c:smooth val="0"/>
        </c:ser>
        <c:ser>
          <c:idx val="9"/>
          <c:order val="11"/>
          <c:tx>
            <c:strRef>
              <c:f>Mg!$L$2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Mg!$L$3:$L$20</c:f>
              <c:numCache>
                <c:formatCode>0.0</c:formatCode>
                <c:ptCount val="1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</c:numCache>
            </c:numRef>
          </c:val>
          <c:smooth val="0"/>
        </c:ser>
        <c:ser>
          <c:idx val="10"/>
          <c:order val="12"/>
          <c:tx>
            <c:strRef>
              <c:f>Mg!$M$2</c:f>
              <c:strCache>
                <c:ptCount val="1"/>
                <c:pt idx="0">
                  <c:v>8病院平均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Mg!$M$3:$M$20</c:f>
              <c:numCache>
                <c:formatCode>0.00</c:formatCode>
                <c:ptCount val="18"/>
                <c:pt idx="0">
                  <c:v>2.7133333333333334</c:v>
                </c:pt>
                <c:pt idx="1">
                  <c:v>2.6846759259259265</c:v>
                </c:pt>
                <c:pt idx="2">
                  <c:v>2.6754365079365088</c:v>
                </c:pt>
                <c:pt idx="3">
                  <c:v>2.6913098186643079</c:v>
                </c:pt>
                <c:pt idx="4">
                  <c:v>2.7098129490392648</c:v>
                </c:pt>
                <c:pt idx="5">
                  <c:v>2.6961860014619883</c:v>
                </c:pt>
                <c:pt idx="6">
                  <c:v>2.6816709247076034</c:v>
                </c:pt>
                <c:pt idx="7">
                  <c:v>2.697792179157132</c:v>
                </c:pt>
                <c:pt idx="8">
                  <c:v>2.6687621527777781</c:v>
                </c:pt>
                <c:pt idx="9">
                  <c:v>2.6750183842737725</c:v>
                </c:pt>
                <c:pt idx="10">
                  <c:v>2.677484926470588</c:v>
                </c:pt>
                <c:pt idx="11">
                  <c:v>2.6978932500743387</c:v>
                </c:pt>
                <c:pt idx="12">
                  <c:v>2.6674322885158301</c:v>
                </c:pt>
                <c:pt idx="13">
                  <c:v>2.6904453535619171</c:v>
                </c:pt>
                <c:pt idx="14">
                  <c:v>2.6890428407013189</c:v>
                </c:pt>
                <c:pt idx="15">
                  <c:v>2.6722609469074987</c:v>
                </c:pt>
                <c:pt idx="16">
                  <c:v>2.7028064516129029</c:v>
                </c:pt>
              </c:numCache>
            </c:numRef>
          </c:val>
          <c:smooth val="0"/>
        </c:ser>
        <c:ser>
          <c:idx val="11"/>
          <c:order val="13"/>
          <c:tx>
            <c:strRef>
              <c:f>Mg!$N$2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Mg!$N$3:$N$20</c:f>
              <c:numCache>
                <c:formatCode>0.00</c:formatCode>
                <c:ptCount val="18"/>
                <c:pt idx="0">
                  <c:v>6.6666666666668206E-3</c:v>
                </c:pt>
                <c:pt idx="1">
                  <c:v>9.5833333333332327E-2</c:v>
                </c:pt>
                <c:pt idx="2">
                  <c:v>0.13750000000000018</c:v>
                </c:pt>
                <c:pt idx="3">
                  <c:v>7.6315789473684337E-2</c:v>
                </c:pt>
                <c:pt idx="4">
                  <c:v>8.736842105263154E-2</c:v>
                </c:pt>
                <c:pt idx="5">
                  <c:v>7.6315789473684337E-2</c:v>
                </c:pt>
                <c:pt idx="6">
                  <c:v>0.11000000000000032</c:v>
                </c:pt>
                <c:pt idx="7">
                  <c:v>8.1449275362317497E-2</c:v>
                </c:pt>
                <c:pt idx="8">
                  <c:v>0.12222222222222312</c:v>
                </c:pt>
                <c:pt idx="9">
                  <c:v>0.13072413793103399</c:v>
                </c:pt>
                <c:pt idx="10">
                  <c:v>0.13350000000000151</c:v>
                </c:pt>
                <c:pt idx="11">
                  <c:v>0.15166666666666773</c:v>
                </c:pt>
                <c:pt idx="12">
                  <c:v>0.15787499999999888</c:v>
                </c:pt>
                <c:pt idx="13">
                  <c:v>0.12999999999999989</c:v>
                </c:pt>
                <c:pt idx="14">
                  <c:v>0.121</c:v>
                </c:pt>
                <c:pt idx="15">
                  <c:v>0.12499999999999956</c:v>
                </c:pt>
                <c:pt idx="16">
                  <c:v>0.12238709677419379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4"/>
          <c:tx>
            <c:strRef>
              <c:f>Mg!$O$2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Mg!$O$3:$O$20</c:f>
              <c:numCache>
                <c:formatCode>0.0</c:formatCode>
                <c:ptCount val="18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</c:numCache>
            </c:numRef>
          </c:val>
          <c:smooth val="0"/>
        </c:ser>
        <c:ser>
          <c:idx val="13"/>
          <c:order val="15"/>
          <c:tx>
            <c:strRef>
              <c:f>Mg!$P$2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Mg!$P$3:$P$20</c:f>
              <c:numCache>
                <c:formatCode>0.0</c:formatCode>
                <c:ptCount val="18"/>
                <c:pt idx="0">
                  <c:v>2.9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2.9</c:v>
                </c:pt>
                <c:pt idx="10">
                  <c:v>2.9</c:v>
                </c:pt>
                <c:pt idx="11">
                  <c:v>2.9</c:v>
                </c:pt>
                <c:pt idx="12">
                  <c:v>2.9</c:v>
                </c:pt>
                <c:pt idx="13">
                  <c:v>2.9</c:v>
                </c:pt>
                <c:pt idx="14">
                  <c:v>2.9</c:v>
                </c:pt>
                <c:pt idx="15">
                  <c:v>2.9</c:v>
                </c:pt>
                <c:pt idx="16">
                  <c:v>2.9</c:v>
                </c:pt>
                <c:pt idx="17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090944"/>
        <c:axId val="225113600"/>
      </c:lineChart>
      <c:catAx>
        <c:axId val="22509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5113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5113600"/>
        <c:scaling>
          <c:orientation val="minMax"/>
          <c:max val="3.1"/>
          <c:min val="2.29999999999999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5090944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13"/>
        <c:delete val="1"/>
      </c:legendEntry>
      <c:layout>
        <c:manualLayout>
          <c:xMode val="edge"/>
          <c:yMode val="edge"/>
          <c:x val="0.81758641163512069"/>
          <c:y val="0.1053750477036087"/>
          <c:w val="0.14053505639134423"/>
          <c:h val="0.89259522750492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322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IP!$B$3:$B$20</c:f>
              <c:numCache>
                <c:formatCode>0.00</c:formatCode>
                <c:ptCount val="18"/>
                <c:pt idx="1">
                  <c:v>5.9166666666666687</c:v>
                </c:pt>
                <c:pt idx="2">
                  <c:v>5.9166666666666687</c:v>
                </c:pt>
                <c:pt idx="3">
                  <c:v>5.9187500000000028</c:v>
                </c:pt>
                <c:pt idx="4">
                  <c:v>5.9125000000000023</c:v>
                </c:pt>
                <c:pt idx="5">
                  <c:v>5.9062500000000036</c:v>
                </c:pt>
                <c:pt idx="6">
                  <c:v>5.8968750000000032</c:v>
                </c:pt>
                <c:pt idx="7">
                  <c:v>5.9531250000000018</c:v>
                </c:pt>
                <c:pt idx="8">
                  <c:v>5.9062500000000027</c:v>
                </c:pt>
                <c:pt idx="9">
                  <c:v>5.8906250000000036</c:v>
                </c:pt>
                <c:pt idx="10">
                  <c:v>5.900000000000003</c:v>
                </c:pt>
                <c:pt idx="11">
                  <c:v>5.9125000000000023</c:v>
                </c:pt>
                <c:pt idx="12">
                  <c:v>5.900000000000003</c:v>
                </c:pt>
                <c:pt idx="13">
                  <c:v>5.8906250000000027</c:v>
                </c:pt>
                <c:pt idx="14">
                  <c:v>5.900000000000003</c:v>
                </c:pt>
                <c:pt idx="15">
                  <c:v>5.868750000000003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IP!$C$3:$C$20</c:f>
              <c:numCache>
                <c:formatCode>0.00</c:formatCode>
                <c:ptCount val="18"/>
                <c:pt idx="1">
                  <c:v>6.0468333333333328</c:v>
                </c:pt>
                <c:pt idx="2">
                  <c:v>6.0499000000000001</c:v>
                </c:pt>
                <c:pt idx="3">
                  <c:v>6.0481578947368426</c:v>
                </c:pt>
                <c:pt idx="4">
                  <c:v>6.0577500000000004</c:v>
                </c:pt>
                <c:pt idx="5">
                  <c:v>6.0585000000000004</c:v>
                </c:pt>
                <c:pt idx="6">
                  <c:v>6.0467500000000003</c:v>
                </c:pt>
                <c:pt idx="7">
                  <c:v>6.0426470588235279</c:v>
                </c:pt>
                <c:pt idx="8">
                  <c:v>6.0339999999999998</c:v>
                </c:pt>
                <c:pt idx="9">
                  <c:v>6.0415517241379328</c:v>
                </c:pt>
                <c:pt idx="10">
                  <c:v>6.0327499999999974</c:v>
                </c:pt>
                <c:pt idx="11">
                  <c:v>6.0186904761904731</c:v>
                </c:pt>
                <c:pt idx="12">
                  <c:v>6.021749999999999</c:v>
                </c:pt>
                <c:pt idx="13">
                  <c:v>6.0255882352941166</c:v>
                </c:pt>
                <c:pt idx="14">
                  <c:v>6.035000000000001</c:v>
                </c:pt>
                <c:pt idx="15">
                  <c:v>6.0366666666666671</c:v>
                </c:pt>
                <c:pt idx="16">
                  <c:v>6.0225806451612884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IP!$D$3:$D$20</c:f>
              <c:numCache>
                <c:formatCode>0.00</c:formatCode>
                <c:ptCount val="18"/>
                <c:pt idx="0">
                  <c:v>5.9833333333333334</c:v>
                </c:pt>
                <c:pt idx="1">
                  <c:v>5.9705882352941178</c:v>
                </c:pt>
                <c:pt idx="2">
                  <c:v>6.0388888888888879</c:v>
                </c:pt>
                <c:pt idx="3">
                  <c:v>5.9437499999999996</c:v>
                </c:pt>
                <c:pt idx="4">
                  <c:v>6.01</c:v>
                </c:pt>
                <c:pt idx="5">
                  <c:v>6.11</c:v>
                </c:pt>
                <c:pt idx="6">
                  <c:v>6.1166666666666698</c:v>
                </c:pt>
                <c:pt idx="7">
                  <c:v>6.1</c:v>
                </c:pt>
                <c:pt idx="8">
                  <c:v>6.09</c:v>
                </c:pt>
                <c:pt idx="9">
                  <c:v>6.1099999999999977</c:v>
                </c:pt>
                <c:pt idx="10">
                  <c:v>6.1133333333333324</c:v>
                </c:pt>
                <c:pt idx="11" formatCode="0.00\ ">
                  <c:v>6.1684210526315795</c:v>
                </c:pt>
                <c:pt idx="12" formatCode="0.00\ ">
                  <c:v>6.09375</c:v>
                </c:pt>
                <c:pt idx="13" formatCode="0.00\ ">
                  <c:v>5.9714285714285715</c:v>
                </c:pt>
                <c:pt idx="14" formatCode="0.00\ ">
                  <c:v>6.1894736842105278</c:v>
                </c:pt>
                <c:pt idx="15" formatCode="0.00\ ">
                  <c:v>6.0888888888888868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IP!$E$3:$E$20</c:f>
              <c:numCache>
                <c:formatCode>0.00</c:formatCode>
                <c:ptCount val="18"/>
                <c:pt idx="5">
                  <c:v>6.1375000000000002</c:v>
                </c:pt>
                <c:pt idx="6">
                  <c:v>6.0339999999999998</c:v>
                </c:pt>
                <c:pt idx="7">
                  <c:v>6.055714285714286</c:v>
                </c:pt>
                <c:pt idx="8">
                  <c:v>5.99</c:v>
                </c:pt>
                <c:pt idx="9">
                  <c:v>6.0225</c:v>
                </c:pt>
                <c:pt idx="10">
                  <c:v>5.9981</c:v>
                </c:pt>
                <c:pt idx="11">
                  <c:v>6.0144067796610177</c:v>
                </c:pt>
                <c:pt idx="12">
                  <c:v>6.0231034482758625</c:v>
                </c:pt>
                <c:pt idx="13">
                  <c:v>6.0238709677419378</c:v>
                </c:pt>
                <c:pt idx="14">
                  <c:v>6.0235483870967732</c:v>
                </c:pt>
                <c:pt idx="15">
                  <c:v>6.0420689655172417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IP!$F$3:$F$20</c:f>
              <c:numCache>
                <c:formatCode>0.00</c:formatCode>
                <c:ptCount val="18"/>
                <c:pt idx="1">
                  <c:v>6</c:v>
                </c:pt>
                <c:pt idx="2">
                  <c:v>5.9944444444444445</c:v>
                </c:pt>
                <c:pt idx="3">
                  <c:v>5.9789473684210535</c:v>
                </c:pt>
                <c:pt idx="4">
                  <c:v>5.9894736842105258</c:v>
                </c:pt>
                <c:pt idx="5">
                  <c:v>5.9736842105263168</c:v>
                </c:pt>
                <c:pt idx="6">
                  <c:v>5.9947368421052634</c:v>
                </c:pt>
                <c:pt idx="7">
                  <c:v>5.9684210526315793</c:v>
                </c:pt>
                <c:pt idx="8">
                  <c:v>5.9777777777777779</c:v>
                </c:pt>
                <c:pt idx="9">
                  <c:v>5.9888888888888898</c:v>
                </c:pt>
                <c:pt idx="10">
                  <c:v>5.9812500000000011</c:v>
                </c:pt>
                <c:pt idx="11">
                  <c:v>5.9749999999999996</c:v>
                </c:pt>
                <c:pt idx="12">
                  <c:v>6.0055555555555555</c:v>
                </c:pt>
                <c:pt idx="13">
                  <c:v>5.995454545454546</c:v>
                </c:pt>
                <c:pt idx="14">
                  <c:v>5.9631578947368427</c:v>
                </c:pt>
                <c:pt idx="15">
                  <c:v>5.9875000000000007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IP!$G$3:$G$20</c:f>
              <c:numCache>
                <c:formatCode>0.00</c:formatCode>
                <c:ptCount val="18"/>
                <c:pt idx="0">
                  <c:v>5.9263888888888898</c:v>
                </c:pt>
                <c:pt idx="1">
                  <c:v>5.8464912280701755</c:v>
                </c:pt>
                <c:pt idx="2">
                  <c:v>5.9083333333333341</c:v>
                </c:pt>
                <c:pt idx="3">
                  <c:v>5.8642857142857148</c:v>
                </c:pt>
                <c:pt idx="4">
                  <c:v>5.8224637681159432</c:v>
                </c:pt>
                <c:pt idx="5">
                  <c:v>5.8772727272727288</c:v>
                </c:pt>
                <c:pt idx="6">
                  <c:v>5.8567901234567907</c:v>
                </c:pt>
                <c:pt idx="7">
                  <c:v>5.8698412698412721</c:v>
                </c:pt>
                <c:pt idx="8">
                  <c:v>5.8646666666666674</c:v>
                </c:pt>
                <c:pt idx="9">
                  <c:v>5.809615384615384</c:v>
                </c:pt>
                <c:pt idx="10">
                  <c:v>5.8769230769230782</c:v>
                </c:pt>
                <c:pt idx="11">
                  <c:v>5.8583333333333352</c:v>
                </c:pt>
                <c:pt idx="12">
                  <c:v>5.9255952380952408</c:v>
                </c:pt>
                <c:pt idx="13">
                  <c:v>5.8384057971014496</c:v>
                </c:pt>
                <c:pt idx="14">
                  <c:v>5.835833333333337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IP!$H$3:$H$20</c:f>
              <c:numCache>
                <c:formatCode>0.00</c:formatCode>
                <c:ptCount val="18"/>
                <c:pt idx="1">
                  <c:v>6.02</c:v>
                </c:pt>
                <c:pt idx="2">
                  <c:v>5.96</c:v>
                </c:pt>
                <c:pt idx="3">
                  <c:v>5.97</c:v>
                </c:pt>
                <c:pt idx="4">
                  <c:v>5.96</c:v>
                </c:pt>
                <c:pt idx="5">
                  <c:v>6.01</c:v>
                </c:pt>
                <c:pt idx="6">
                  <c:v>5.9870000000000001</c:v>
                </c:pt>
                <c:pt idx="7">
                  <c:v>6</c:v>
                </c:pt>
                <c:pt idx="8">
                  <c:v>5.9790000000000001</c:v>
                </c:pt>
                <c:pt idx="9">
                  <c:v>6.0220000000000002</c:v>
                </c:pt>
                <c:pt idx="10">
                  <c:v>6.032</c:v>
                </c:pt>
                <c:pt idx="11">
                  <c:v>6.02</c:v>
                </c:pt>
                <c:pt idx="12">
                  <c:v>6.0170000000000003</c:v>
                </c:pt>
                <c:pt idx="13">
                  <c:v>6.04</c:v>
                </c:pt>
                <c:pt idx="14">
                  <c:v>6.0430000000000001</c:v>
                </c:pt>
                <c:pt idx="15">
                  <c:v>6.06</c:v>
                </c:pt>
                <c:pt idx="16">
                  <c:v>5.9950000000000001</c:v>
                </c:pt>
                <c:pt idx="17">
                  <c:v>6.008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IP!$I$3:$I$20</c:f>
              <c:numCache>
                <c:formatCode>0.00</c:formatCode>
                <c:ptCount val="18"/>
                <c:pt idx="2">
                  <c:v>6.15</c:v>
                </c:pt>
                <c:pt idx="3">
                  <c:v>6.11</c:v>
                </c:pt>
                <c:pt idx="4">
                  <c:v>6.15</c:v>
                </c:pt>
                <c:pt idx="5">
                  <c:v>6.07</c:v>
                </c:pt>
                <c:pt idx="6">
                  <c:v>5.99</c:v>
                </c:pt>
                <c:pt idx="7">
                  <c:v>5.96</c:v>
                </c:pt>
                <c:pt idx="8">
                  <c:v>5.96</c:v>
                </c:pt>
                <c:pt idx="9">
                  <c:v>5.93</c:v>
                </c:pt>
                <c:pt idx="10">
                  <c:v>6</c:v>
                </c:pt>
                <c:pt idx="11">
                  <c:v>5.99</c:v>
                </c:pt>
                <c:pt idx="12">
                  <c:v>6.01</c:v>
                </c:pt>
                <c:pt idx="13">
                  <c:v>6.05</c:v>
                </c:pt>
                <c:pt idx="14">
                  <c:v>6.04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IP!$J$3:$J$20</c:f>
              <c:numCache>
                <c:formatCode>0.00</c:formatCode>
                <c:ptCount val="18"/>
                <c:pt idx="0">
                  <c:v>5.89</c:v>
                </c:pt>
                <c:pt idx="1">
                  <c:v>5.92</c:v>
                </c:pt>
                <c:pt idx="2">
                  <c:v>6</c:v>
                </c:pt>
                <c:pt idx="3">
                  <c:v>6.03</c:v>
                </c:pt>
                <c:pt idx="4">
                  <c:v>6.03</c:v>
                </c:pt>
                <c:pt idx="5">
                  <c:v>5.96</c:v>
                </c:pt>
                <c:pt idx="6">
                  <c:v>5.93</c:v>
                </c:pt>
                <c:pt idx="7">
                  <c:v>5.92</c:v>
                </c:pt>
                <c:pt idx="8">
                  <c:v>5.98</c:v>
                </c:pt>
                <c:pt idx="9">
                  <c:v>5.99</c:v>
                </c:pt>
                <c:pt idx="10">
                  <c:v>5.92</c:v>
                </c:pt>
                <c:pt idx="11">
                  <c:v>5.86</c:v>
                </c:pt>
                <c:pt idx="12">
                  <c:v>5.9</c:v>
                </c:pt>
                <c:pt idx="13">
                  <c:v>5.87</c:v>
                </c:pt>
                <c:pt idx="14">
                  <c:v>5.89</c:v>
                </c:pt>
                <c:pt idx="15">
                  <c:v>5.87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IP!$K$3:$K$20</c:f>
              <c:numCache>
                <c:formatCode>0.00</c:formatCode>
                <c:ptCount val="18"/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5.9</c:v>
                </c:pt>
                <c:pt idx="6">
                  <c:v>5.88</c:v>
                </c:pt>
                <c:pt idx="7">
                  <c:v>5.9</c:v>
                </c:pt>
                <c:pt idx="8">
                  <c:v>5.9</c:v>
                </c:pt>
                <c:pt idx="9">
                  <c:v>5.9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5.9</c:v>
                </c:pt>
                <c:pt idx="14">
                  <c:v>5.9</c:v>
                </c:pt>
                <c:pt idx="15">
                  <c:v>6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IP!$L$3:$L$20</c:f>
              <c:numCache>
                <c:formatCode>0.0</c:formatCode>
                <c:ptCount val="1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IP!$M$2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IP!$M$3:$M$20</c:f>
              <c:numCache>
                <c:formatCode>0.00</c:formatCode>
                <c:ptCount val="18"/>
                <c:pt idx="0">
                  <c:v>5.9332407407407404</c:v>
                </c:pt>
                <c:pt idx="1">
                  <c:v>5.9600827804806134</c:v>
                </c:pt>
                <c:pt idx="2">
                  <c:v>6.0020259259259259</c:v>
                </c:pt>
                <c:pt idx="3">
                  <c:v>5.9848767752715126</c:v>
                </c:pt>
                <c:pt idx="4">
                  <c:v>5.992465272480719</c:v>
                </c:pt>
                <c:pt idx="5">
                  <c:v>6.000320693779905</c:v>
                </c:pt>
                <c:pt idx="6">
                  <c:v>5.9732818632228737</c:v>
                </c:pt>
                <c:pt idx="7">
                  <c:v>5.9769748667010667</c:v>
                </c:pt>
                <c:pt idx="8">
                  <c:v>5.9681694444444453</c:v>
                </c:pt>
                <c:pt idx="9">
                  <c:v>5.9705180997642202</c:v>
                </c:pt>
                <c:pt idx="10">
                  <c:v>5.9654356410256408</c:v>
                </c:pt>
                <c:pt idx="11">
                  <c:v>5.9617351641816407</c:v>
                </c:pt>
                <c:pt idx="12">
                  <c:v>5.9696754241926664</c:v>
                </c:pt>
                <c:pt idx="13">
                  <c:v>5.9605373117020619</c:v>
                </c:pt>
                <c:pt idx="14">
                  <c:v>5.9820013299377486</c:v>
                </c:pt>
                <c:pt idx="15">
                  <c:v>5.9942343151340998</c:v>
                </c:pt>
                <c:pt idx="16">
                  <c:v>6.0087903225806443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IP!$N$2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IP!$N$3:$N$20</c:f>
              <c:numCache>
                <c:formatCode>0.00</c:formatCode>
                <c:ptCount val="18"/>
                <c:pt idx="0">
                  <c:v>9.3333333333333712E-2</c:v>
                </c:pt>
                <c:pt idx="1">
                  <c:v>0.20034210526315732</c:v>
                </c:pt>
                <c:pt idx="2">
                  <c:v>0.24166666666666625</c:v>
                </c:pt>
                <c:pt idx="3">
                  <c:v>0.24571428571428555</c:v>
                </c:pt>
                <c:pt idx="4">
                  <c:v>0.32753623188405712</c:v>
                </c:pt>
                <c:pt idx="5">
                  <c:v>0.26022727272727142</c:v>
                </c:pt>
                <c:pt idx="6">
                  <c:v>0.25987654320987907</c:v>
                </c:pt>
                <c:pt idx="7">
                  <c:v>0.23015873015872756</c:v>
                </c:pt>
                <c:pt idx="8">
                  <c:v>0.2253333333333325</c:v>
                </c:pt>
                <c:pt idx="9">
                  <c:v>0.3003846153846137</c:v>
                </c:pt>
                <c:pt idx="10">
                  <c:v>0.31333333333333258</c:v>
                </c:pt>
                <c:pt idx="11">
                  <c:v>0.36842105263157965</c:v>
                </c:pt>
                <c:pt idx="12">
                  <c:v>0.29375000000000018</c:v>
                </c:pt>
                <c:pt idx="13">
                  <c:v>0.21159420289855024</c:v>
                </c:pt>
                <c:pt idx="14">
                  <c:v>0.35364035087719081</c:v>
                </c:pt>
                <c:pt idx="15">
                  <c:v>0.22013888888888378</c:v>
                </c:pt>
                <c:pt idx="16">
                  <c:v>2.7580645161288331E-2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IP!$O$2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IP!$O$3:$O$20</c:f>
              <c:numCache>
                <c:formatCode>0.0</c:formatCode>
                <c:ptCount val="18"/>
                <c:pt idx="0">
                  <c:v>5.8</c:v>
                </c:pt>
                <c:pt idx="1">
                  <c:v>5.8</c:v>
                </c:pt>
                <c:pt idx="2">
                  <c:v>5.8</c:v>
                </c:pt>
                <c:pt idx="3">
                  <c:v>5.8</c:v>
                </c:pt>
                <c:pt idx="4">
                  <c:v>5.8</c:v>
                </c:pt>
                <c:pt idx="5">
                  <c:v>5.8</c:v>
                </c:pt>
                <c:pt idx="6">
                  <c:v>5.8</c:v>
                </c:pt>
                <c:pt idx="7">
                  <c:v>5.8</c:v>
                </c:pt>
                <c:pt idx="8">
                  <c:v>5.8</c:v>
                </c:pt>
                <c:pt idx="9">
                  <c:v>5.8</c:v>
                </c:pt>
                <c:pt idx="10">
                  <c:v>5.8</c:v>
                </c:pt>
                <c:pt idx="11">
                  <c:v>5.8</c:v>
                </c:pt>
                <c:pt idx="12">
                  <c:v>5.8</c:v>
                </c:pt>
                <c:pt idx="13">
                  <c:v>5.8</c:v>
                </c:pt>
                <c:pt idx="14">
                  <c:v>5.8</c:v>
                </c:pt>
                <c:pt idx="15">
                  <c:v>5.8</c:v>
                </c:pt>
                <c:pt idx="16">
                  <c:v>5.8</c:v>
                </c:pt>
                <c:pt idx="17">
                  <c:v>5.8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IP!$P$2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IP!$P$3:$P$20</c:f>
              <c:numCache>
                <c:formatCode>0.0</c:formatCode>
                <c:ptCount val="18"/>
                <c:pt idx="0">
                  <c:v>6.2</c:v>
                </c:pt>
                <c:pt idx="1">
                  <c:v>6.2</c:v>
                </c:pt>
                <c:pt idx="2">
                  <c:v>6.2</c:v>
                </c:pt>
                <c:pt idx="3">
                  <c:v>6.2</c:v>
                </c:pt>
                <c:pt idx="4">
                  <c:v>6.2</c:v>
                </c:pt>
                <c:pt idx="5">
                  <c:v>6.2</c:v>
                </c:pt>
                <c:pt idx="6">
                  <c:v>6.2</c:v>
                </c:pt>
                <c:pt idx="7">
                  <c:v>6.2</c:v>
                </c:pt>
                <c:pt idx="8">
                  <c:v>6.2</c:v>
                </c:pt>
                <c:pt idx="9">
                  <c:v>6.2</c:v>
                </c:pt>
                <c:pt idx="10">
                  <c:v>6.2</c:v>
                </c:pt>
                <c:pt idx="11">
                  <c:v>6.2</c:v>
                </c:pt>
                <c:pt idx="12">
                  <c:v>6.2</c:v>
                </c:pt>
                <c:pt idx="13">
                  <c:v>6.2</c:v>
                </c:pt>
                <c:pt idx="14">
                  <c:v>6.2</c:v>
                </c:pt>
                <c:pt idx="15">
                  <c:v>6.2</c:v>
                </c:pt>
                <c:pt idx="16">
                  <c:v>6.2</c:v>
                </c:pt>
                <c:pt idx="17">
                  <c:v>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800768"/>
        <c:axId val="224802688"/>
      </c:lineChart>
      <c:catAx>
        <c:axId val="22480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4802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4802688"/>
        <c:scaling>
          <c:orientation val="minMax"/>
          <c:max val="6.4"/>
          <c:min val="5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4800768"/>
        <c:crosses val="autoZero"/>
        <c:crossBetween val="between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758640696228757"/>
          <c:y val="0.12117137256358256"/>
          <c:w val="0.16141754385964904"/>
          <c:h val="0.87241023311452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411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IgG!$B$3:$B$20</c:f>
              <c:numCache>
                <c:formatCode>0.0</c:formatCode>
                <c:ptCount val="18"/>
                <c:pt idx="1">
                  <c:v>967.625</c:v>
                </c:pt>
                <c:pt idx="2">
                  <c:v>967.45833333333337</c:v>
                </c:pt>
                <c:pt idx="3">
                  <c:v>971.0625</c:v>
                </c:pt>
                <c:pt idx="4">
                  <c:v>970.625</c:v>
                </c:pt>
                <c:pt idx="5">
                  <c:v>965.4375</c:v>
                </c:pt>
                <c:pt idx="6">
                  <c:v>969.6875</c:v>
                </c:pt>
                <c:pt idx="7">
                  <c:v>977.75</c:v>
                </c:pt>
                <c:pt idx="8">
                  <c:v>970.5625</c:v>
                </c:pt>
                <c:pt idx="9">
                  <c:v>966.46875</c:v>
                </c:pt>
                <c:pt idx="10">
                  <c:v>964.4375</c:v>
                </c:pt>
                <c:pt idx="11">
                  <c:v>971.59375</c:v>
                </c:pt>
                <c:pt idx="12">
                  <c:v>976.21875</c:v>
                </c:pt>
                <c:pt idx="13">
                  <c:v>981.40625</c:v>
                </c:pt>
                <c:pt idx="14">
                  <c:v>983.53125</c:v>
                </c:pt>
                <c:pt idx="15">
                  <c:v>980.96875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IgG!$C$3:$C$20</c:f>
              <c:numCache>
                <c:formatCode>0.0</c:formatCode>
                <c:ptCount val="18"/>
                <c:pt idx="1">
                  <c:v>941.29722222222233</c:v>
                </c:pt>
                <c:pt idx="2">
                  <c:v>950.96500000000003</c:v>
                </c:pt>
                <c:pt idx="3">
                  <c:v>958.10789473684224</c:v>
                </c:pt>
                <c:pt idx="4">
                  <c:v>963.44500000000005</c:v>
                </c:pt>
                <c:pt idx="5">
                  <c:v>961.42227777777794</c:v>
                </c:pt>
                <c:pt idx="6">
                  <c:v>954.01039999999989</c:v>
                </c:pt>
                <c:pt idx="7">
                  <c:v>951.28088235294115</c:v>
                </c:pt>
                <c:pt idx="8">
                  <c:v>965.75400000000002</c:v>
                </c:pt>
                <c:pt idx="9">
                  <c:v>985.13393103448254</c:v>
                </c:pt>
                <c:pt idx="10">
                  <c:v>969.33749999999986</c:v>
                </c:pt>
                <c:pt idx="11">
                  <c:v>963.97349397590369</c:v>
                </c:pt>
                <c:pt idx="12">
                  <c:v>961.65249999999992</c:v>
                </c:pt>
                <c:pt idx="13">
                  <c:v>971.76666666666654</c:v>
                </c:pt>
                <c:pt idx="14">
                  <c:v>976.05384615384594</c:v>
                </c:pt>
                <c:pt idx="15">
                  <c:v>969.28518518518524</c:v>
                </c:pt>
                <c:pt idx="16">
                  <c:v>971.69677419354844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IgG!$D$3:$D$20</c:f>
              <c:numCache>
                <c:formatCode>0.0</c:formatCode>
                <c:ptCount val="18"/>
                <c:pt idx="0">
                  <c:v>964.36923076923074</c:v>
                </c:pt>
                <c:pt idx="1">
                  <c:v>970.92142857142858</c:v>
                </c:pt>
                <c:pt idx="2">
                  <c:v>970.64666666666676</c:v>
                </c:pt>
                <c:pt idx="3">
                  <c:v>966.24285714285713</c:v>
                </c:pt>
                <c:pt idx="4">
                  <c:v>968.506666666667</c:v>
                </c:pt>
                <c:pt idx="5">
                  <c:v>972.49199999999996</c:v>
                </c:pt>
                <c:pt idx="6">
                  <c:v>986.87692307692305</c:v>
                </c:pt>
                <c:pt idx="7">
                  <c:v>971.9</c:v>
                </c:pt>
                <c:pt idx="8">
                  <c:v>975.3</c:v>
                </c:pt>
                <c:pt idx="9">
                  <c:v>979.4529411764704</c:v>
                </c:pt>
                <c:pt idx="10">
                  <c:v>975.1066666666668</c:v>
                </c:pt>
                <c:pt idx="11">
                  <c:v>986.6</c:v>
                </c:pt>
                <c:pt idx="12">
                  <c:v>980.06875000000002</c:v>
                </c:pt>
                <c:pt idx="13">
                  <c:v>958.37894736842088</c:v>
                </c:pt>
                <c:pt idx="14">
                  <c:v>984.75454545454556</c:v>
                </c:pt>
                <c:pt idx="15">
                  <c:v>981.26153846153841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IgG!$E$2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IgG!$E$3:$E$20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5"/>
          <c:order val="4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IgG!$F$3:$F$20</c:f>
              <c:numCache>
                <c:formatCode>0.0</c:formatCode>
                <c:ptCount val="18"/>
                <c:pt idx="1">
                  <c:v>939.08333333333337</c:v>
                </c:pt>
                <c:pt idx="2">
                  <c:v>957.05555555555554</c:v>
                </c:pt>
                <c:pt idx="3">
                  <c:v>957.57894736842104</c:v>
                </c:pt>
                <c:pt idx="4">
                  <c:v>955.68421052631584</c:v>
                </c:pt>
                <c:pt idx="5">
                  <c:v>958.0526315789474</c:v>
                </c:pt>
                <c:pt idx="6">
                  <c:v>955.31578947368416</c:v>
                </c:pt>
                <c:pt idx="7">
                  <c:v>961.21052631578948</c:v>
                </c:pt>
                <c:pt idx="8">
                  <c:v>962.83333333333337</c:v>
                </c:pt>
                <c:pt idx="9">
                  <c:v>970.5</c:v>
                </c:pt>
                <c:pt idx="10">
                  <c:v>975.5625</c:v>
                </c:pt>
                <c:pt idx="11">
                  <c:v>964.85</c:v>
                </c:pt>
                <c:pt idx="12">
                  <c:v>965.16666666666663</c:v>
                </c:pt>
                <c:pt idx="13">
                  <c:v>965.72727272727275</c:v>
                </c:pt>
                <c:pt idx="14">
                  <c:v>972.36842105263156</c:v>
                </c:pt>
                <c:pt idx="15">
                  <c:v>972.375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IgG!$G$3:$G$20</c:f>
              <c:numCache>
                <c:formatCode>0.0</c:formatCode>
                <c:ptCount val="18"/>
                <c:pt idx="0">
                  <c:v>970.12</c:v>
                </c:pt>
                <c:pt idx="1">
                  <c:v>966.89166666666677</c:v>
                </c:pt>
                <c:pt idx="2">
                  <c:v>953.875</c:v>
                </c:pt>
                <c:pt idx="3">
                  <c:v>954.53571428571433</c:v>
                </c:pt>
                <c:pt idx="4">
                  <c:v>942.98</c:v>
                </c:pt>
                <c:pt idx="5">
                  <c:v>966.39814814814804</c:v>
                </c:pt>
                <c:pt idx="6">
                  <c:v>983.43827160493834</c:v>
                </c:pt>
                <c:pt idx="7">
                  <c:v>963.03174603174614</c:v>
                </c:pt>
                <c:pt idx="8">
                  <c:v>969.84</c:v>
                </c:pt>
                <c:pt idx="9">
                  <c:v>971.31481481481478</c:v>
                </c:pt>
                <c:pt idx="10">
                  <c:v>970.11538461538464</c:v>
                </c:pt>
                <c:pt idx="11">
                  <c:v>948.91145833333337</c:v>
                </c:pt>
                <c:pt idx="12">
                  <c:v>952.26785714285711</c:v>
                </c:pt>
                <c:pt idx="13">
                  <c:v>958.60144927536237</c:v>
                </c:pt>
                <c:pt idx="14">
                  <c:v>971.63888888888891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IgG!$H$3:$H$20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8"/>
          <c:order val="7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IgG!$I$3:$I$20</c:f>
              <c:numCache>
                <c:formatCode>0.0</c:formatCode>
                <c:ptCount val="18"/>
                <c:pt idx="2">
                  <c:v>960</c:v>
                </c:pt>
                <c:pt idx="3">
                  <c:v>950</c:v>
                </c:pt>
                <c:pt idx="4">
                  <c:v>967.2</c:v>
                </c:pt>
                <c:pt idx="5">
                  <c:v>959.3</c:v>
                </c:pt>
                <c:pt idx="6">
                  <c:v>952.7</c:v>
                </c:pt>
                <c:pt idx="7">
                  <c:v>950.5</c:v>
                </c:pt>
                <c:pt idx="8">
                  <c:v>947.6</c:v>
                </c:pt>
                <c:pt idx="9">
                  <c:v>944.2</c:v>
                </c:pt>
                <c:pt idx="10">
                  <c:v>946.3</c:v>
                </c:pt>
                <c:pt idx="11">
                  <c:v>967.2</c:v>
                </c:pt>
                <c:pt idx="12">
                  <c:v>953</c:v>
                </c:pt>
                <c:pt idx="13">
                  <c:v>958.5</c:v>
                </c:pt>
                <c:pt idx="14">
                  <c:v>960.8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IgG!$J$3:$J$20</c:f>
              <c:numCache>
                <c:formatCode>0.0</c:formatCode>
                <c:ptCount val="18"/>
                <c:pt idx="0">
                  <c:v>956.5</c:v>
                </c:pt>
                <c:pt idx="1">
                  <c:v>953.44</c:v>
                </c:pt>
                <c:pt idx="2">
                  <c:v>945.96</c:v>
                </c:pt>
                <c:pt idx="3">
                  <c:v>945.54</c:v>
                </c:pt>
                <c:pt idx="4">
                  <c:v>959.98</c:v>
                </c:pt>
                <c:pt idx="5">
                  <c:v>961.15</c:v>
                </c:pt>
                <c:pt idx="6">
                  <c:v>963.42</c:v>
                </c:pt>
                <c:pt idx="7">
                  <c:v>956.24</c:v>
                </c:pt>
                <c:pt idx="8">
                  <c:v>929.92</c:v>
                </c:pt>
                <c:pt idx="9">
                  <c:v>928.98</c:v>
                </c:pt>
                <c:pt idx="10">
                  <c:v>966.5</c:v>
                </c:pt>
                <c:pt idx="11">
                  <c:v>968.12</c:v>
                </c:pt>
                <c:pt idx="12">
                  <c:v>973.44</c:v>
                </c:pt>
                <c:pt idx="13">
                  <c:v>979.04</c:v>
                </c:pt>
                <c:pt idx="14">
                  <c:v>978.83</c:v>
                </c:pt>
                <c:pt idx="15">
                  <c:v>980.27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IgG!$K$2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IgG!$K$3:$K$20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IgG!$L$2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IgG!$L$3:$L$20</c:f>
              <c:numCache>
                <c:formatCode>0</c:formatCode>
                <c:ptCount val="18"/>
                <c:pt idx="0">
                  <c:v>959</c:v>
                </c:pt>
                <c:pt idx="1">
                  <c:v>959</c:v>
                </c:pt>
                <c:pt idx="2">
                  <c:v>959</c:v>
                </c:pt>
                <c:pt idx="3">
                  <c:v>959</c:v>
                </c:pt>
                <c:pt idx="4">
                  <c:v>959</c:v>
                </c:pt>
                <c:pt idx="5">
                  <c:v>959</c:v>
                </c:pt>
                <c:pt idx="6">
                  <c:v>959</c:v>
                </c:pt>
                <c:pt idx="7">
                  <c:v>959</c:v>
                </c:pt>
                <c:pt idx="8">
                  <c:v>959</c:v>
                </c:pt>
                <c:pt idx="9">
                  <c:v>959</c:v>
                </c:pt>
                <c:pt idx="10">
                  <c:v>959</c:v>
                </c:pt>
                <c:pt idx="11">
                  <c:v>959</c:v>
                </c:pt>
                <c:pt idx="12">
                  <c:v>959</c:v>
                </c:pt>
                <c:pt idx="13">
                  <c:v>959</c:v>
                </c:pt>
                <c:pt idx="14">
                  <c:v>959</c:v>
                </c:pt>
                <c:pt idx="15">
                  <c:v>959</c:v>
                </c:pt>
                <c:pt idx="16">
                  <c:v>959</c:v>
                </c:pt>
                <c:pt idx="17">
                  <c:v>959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IgG!$M$2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IgG!$M$3:$M$20</c:f>
              <c:numCache>
                <c:formatCode>0.0</c:formatCode>
                <c:ptCount val="18"/>
                <c:pt idx="0">
                  <c:v>963.66307692307691</c:v>
                </c:pt>
                <c:pt idx="1">
                  <c:v>956.54310846560873</c:v>
                </c:pt>
                <c:pt idx="2">
                  <c:v>957.99436507936514</c:v>
                </c:pt>
                <c:pt idx="3">
                  <c:v>957.5811305048336</c:v>
                </c:pt>
                <c:pt idx="4">
                  <c:v>961.20298245614038</c:v>
                </c:pt>
                <c:pt idx="5">
                  <c:v>963.46465107212475</c:v>
                </c:pt>
                <c:pt idx="6">
                  <c:v>966.49269773650656</c:v>
                </c:pt>
                <c:pt idx="7">
                  <c:v>961.70187924292532</c:v>
                </c:pt>
                <c:pt idx="8">
                  <c:v>960.2585476190477</c:v>
                </c:pt>
                <c:pt idx="9">
                  <c:v>963.72149100368108</c:v>
                </c:pt>
                <c:pt idx="10">
                  <c:v>966.76565018315011</c:v>
                </c:pt>
                <c:pt idx="11">
                  <c:v>967.3212431870337</c:v>
                </c:pt>
                <c:pt idx="12">
                  <c:v>965.97350340136052</c:v>
                </c:pt>
                <c:pt idx="13">
                  <c:v>967.63151229110315</c:v>
                </c:pt>
                <c:pt idx="14">
                  <c:v>975.42527879284455</c:v>
                </c:pt>
                <c:pt idx="15">
                  <c:v>976.8320947293447</c:v>
                </c:pt>
                <c:pt idx="16">
                  <c:v>971.69677419354844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IgG!$N$2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IgG!$N$3:$N$20</c:f>
              <c:numCache>
                <c:formatCode>0.0</c:formatCode>
                <c:ptCount val="18"/>
                <c:pt idx="0">
                  <c:v>13.620000000000005</c:v>
                </c:pt>
                <c:pt idx="1">
                  <c:v>31.838095238095207</c:v>
                </c:pt>
                <c:pt idx="2">
                  <c:v>24.686666666666724</c:v>
                </c:pt>
                <c:pt idx="3">
                  <c:v>25.522500000000036</c:v>
                </c:pt>
                <c:pt idx="4">
                  <c:v>27.644999999999982</c:v>
                </c:pt>
                <c:pt idx="5">
                  <c:v>14.439368421052563</c:v>
                </c:pt>
                <c:pt idx="6">
                  <c:v>34.176923076923003</c:v>
                </c:pt>
                <c:pt idx="7">
                  <c:v>27.25</c:v>
                </c:pt>
                <c:pt idx="8">
                  <c:v>45.379999999999995</c:v>
                </c:pt>
                <c:pt idx="9">
                  <c:v>56.153931034482525</c:v>
                </c:pt>
                <c:pt idx="10">
                  <c:v>29.262500000000045</c:v>
                </c:pt>
                <c:pt idx="11">
                  <c:v>37.688541666666652</c:v>
                </c:pt>
                <c:pt idx="12">
                  <c:v>27.800892857142912</c:v>
                </c:pt>
                <c:pt idx="13">
                  <c:v>23.027302631579118</c:v>
                </c:pt>
                <c:pt idx="14">
                  <c:v>23.95454545454561</c:v>
                </c:pt>
                <c:pt idx="15">
                  <c:v>11.976353276353166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IgG!$O$2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IgG!$O$3:$O$20</c:f>
              <c:numCache>
                <c:formatCode>0</c:formatCode>
                <c:ptCount val="18"/>
                <c:pt idx="0">
                  <c:v>911</c:v>
                </c:pt>
                <c:pt idx="1">
                  <c:v>911</c:v>
                </c:pt>
                <c:pt idx="2">
                  <c:v>911</c:v>
                </c:pt>
                <c:pt idx="3">
                  <c:v>911</c:v>
                </c:pt>
                <c:pt idx="4">
                  <c:v>911</c:v>
                </c:pt>
                <c:pt idx="5">
                  <c:v>911</c:v>
                </c:pt>
                <c:pt idx="6">
                  <c:v>911</c:v>
                </c:pt>
                <c:pt idx="7">
                  <c:v>911</c:v>
                </c:pt>
                <c:pt idx="8">
                  <c:v>911</c:v>
                </c:pt>
                <c:pt idx="9">
                  <c:v>911</c:v>
                </c:pt>
                <c:pt idx="10">
                  <c:v>911</c:v>
                </c:pt>
                <c:pt idx="11">
                  <c:v>911</c:v>
                </c:pt>
                <c:pt idx="12">
                  <c:v>911</c:v>
                </c:pt>
                <c:pt idx="13">
                  <c:v>911</c:v>
                </c:pt>
                <c:pt idx="14">
                  <c:v>911</c:v>
                </c:pt>
                <c:pt idx="15">
                  <c:v>911</c:v>
                </c:pt>
                <c:pt idx="16">
                  <c:v>911</c:v>
                </c:pt>
                <c:pt idx="17">
                  <c:v>911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IgG!$P$2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IgG!$P$3:$P$20</c:f>
              <c:numCache>
                <c:formatCode>0</c:formatCode>
                <c:ptCount val="18"/>
                <c:pt idx="0">
                  <c:v>1007</c:v>
                </c:pt>
                <c:pt idx="1">
                  <c:v>1007</c:v>
                </c:pt>
                <c:pt idx="2">
                  <c:v>1007</c:v>
                </c:pt>
                <c:pt idx="3">
                  <c:v>1007</c:v>
                </c:pt>
                <c:pt idx="4">
                  <c:v>1007</c:v>
                </c:pt>
                <c:pt idx="5">
                  <c:v>1007</c:v>
                </c:pt>
                <c:pt idx="6">
                  <c:v>1007</c:v>
                </c:pt>
                <c:pt idx="7">
                  <c:v>1007</c:v>
                </c:pt>
                <c:pt idx="8">
                  <c:v>1007</c:v>
                </c:pt>
                <c:pt idx="9">
                  <c:v>1007</c:v>
                </c:pt>
                <c:pt idx="10">
                  <c:v>1007</c:v>
                </c:pt>
                <c:pt idx="11">
                  <c:v>1007</c:v>
                </c:pt>
                <c:pt idx="12">
                  <c:v>1007</c:v>
                </c:pt>
                <c:pt idx="13">
                  <c:v>1007</c:v>
                </c:pt>
                <c:pt idx="14">
                  <c:v>1007</c:v>
                </c:pt>
                <c:pt idx="15">
                  <c:v>1007</c:v>
                </c:pt>
                <c:pt idx="16">
                  <c:v>1007</c:v>
                </c:pt>
                <c:pt idx="17">
                  <c:v>1007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500544"/>
        <c:axId val="225383168"/>
      </c:lineChart>
      <c:catAx>
        <c:axId val="225500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5383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5383168"/>
        <c:scaling>
          <c:orientation val="minMax"/>
          <c:max val="1055"/>
          <c:min val="86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5500544"/>
        <c:crosses val="autoZero"/>
        <c:crossBetween val="between"/>
        <c:majorUnit val="4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8417619856"/>
          <c:y val="0.14098328763218199"/>
          <c:w val="0.16141764753633359"/>
          <c:h val="0.85901659344152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1190827686564"/>
          <c:y val="7.6923192492777168E-2"/>
          <c:w val="0.58572294272039527"/>
          <c:h val="0.78461656342632657"/>
        </c:manualLayout>
      </c:layout>
      <c:lineChart>
        <c:grouping val="standard"/>
        <c:varyColors val="0"/>
        <c:ser>
          <c:idx val="2"/>
          <c:order val="0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66CC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CL!$C$3:$C$20</c:f>
              <c:numCache>
                <c:formatCode>0.0</c:formatCode>
                <c:ptCount val="18"/>
                <c:pt idx="1">
                  <c:v>106.44722222222222</c:v>
                </c:pt>
                <c:pt idx="2">
                  <c:v>105.97624999999999</c:v>
                </c:pt>
                <c:pt idx="3">
                  <c:v>105.82805263157896</c:v>
                </c:pt>
                <c:pt idx="4">
                  <c:v>104.59459999999999</c:v>
                </c:pt>
                <c:pt idx="5">
                  <c:v>104.80922222222222</c:v>
                </c:pt>
                <c:pt idx="6">
                  <c:v>105.00215</c:v>
                </c:pt>
                <c:pt idx="7">
                  <c:v>103.90135135135132</c:v>
                </c:pt>
                <c:pt idx="8">
                  <c:v>105.33</c:v>
                </c:pt>
                <c:pt idx="9">
                  <c:v>106.96666666666667</c:v>
                </c:pt>
                <c:pt idx="10">
                  <c:v>106.03882352941176</c:v>
                </c:pt>
                <c:pt idx="11">
                  <c:v>105.52183908045977</c:v>
                </c:pt>
                <c:pt idx="12">
                  <c:v>105.14456521739133</c:v>
                </c:pt>
                <c:pt idx="13">
                  <c:v>104.41999999999999</c:v>
                </c:pt>
                <c:pt idx="14">
                  <c:v>105.56111111111113</c:v>
                </c:pt>
                <c:pt idx="15">
                  <c:v>105.17037037037036</c:v>
                </c:pt>
                <c:pt idx="16">
                  <c:v>105.37741935483874</c:v>
                </c:pt>
              </c:numCache>
            </c:numRef>
          </c:val>
          <c:smooth val="0"/>
        </c:ser>
        <c:ser>
          <c:idx val="8"/>
          <c:order val="1"/>
          <c:tx>
            <c:strRef>
              <c:f>CL!$E$2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</c:spPr>
          </c:marker>
          <c:val>
            <c:numRef>
              <c:f>CL!$E$3:$E$20</c:f>
              <c:numCache>
                <c:formatCode>0.0</c:formatCode>
                <c:ptCount val="18"/>
                <c:pt idx="5">
                  <c:v>105.5</c:v>
                </c:pt>
                <c:pt idx="6">
                  <c:v>106.3</c:v>
                </c:pt>
                <c:pt idx="7">
                  <c:v>104.88559825292784</c:v>
                </c:pt>
                <c:pt idx="8">
                  <c:v>105.2</c:v>
                </c:pt>
                <c:pt idx="9">
                  <c:v>105.78730158730158</c:v>
                </c:pt>
                <c:pt idx="10">
                  <c:v>105.70468750000003</c:v>
                </c:pt>
                <c:pt idx="11">
                  <c:v>105.74794520547943</c:v>
                </c:pt>
                <c:pt idx="12">
                  <c:v>105.0311475409836</c:v>
                </c:pt>
                <c:pt idx="13">
                  <c:v>105.55806451612901</c:v>
                </c:pt>
                <c:pt idx="14">
                  <c:v>105.65483870967742</c:v>
                </c:pt>
                <c:pt idx="15">
                  <c:v>105.15517241379312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CL!$G$3:$G$20</c:f>
              <c:numCache>
                <c:formatCode>0.0</c:formatCode>
                <c:ptCount val="18"/>
                <c:pt idx="0">
                  <c:v>105.80434782608698</c:v>
                </c:pt>
                <c:pt idx="1">
                  <c:v>105.07058823529412</c:v>
                </c:pt>
                <c:pt idx="2">
                  <c:v>106.075</c:v>
                </c:pt>
                <c:pt idx="3">
                  <c:v>105.80370370370372</c:v>
                </c:pt>
                <c:pt idx="4">
                  <c:v>105.85600000000001</c:v>
                </c:pt>
                <c:pt idx="5">
                  <c:v>105.5095238095238</c:v>
                </c:pt>
                <c:pt idx="6">
                  <c:v>105.35555555555554</c:v>
                </c:pt>
                <c:pt idx="7">
                  <c:v>104.88095238095238</c:v>
                </c:pt>
                <c:pt idx="8">
                  <c:v>106.20869565217392</c:v>
                </c:pt>
                <c:pt idx="9">
                  <c:v>105.64615384615382</c:v>
                </c:pt>
                <c:pt idx="10">
                  <c:v>105.625</c:v>
                </c:pt>
                <c:pt idx="11">
                  <c:v>105.46249999999999</c:v>
                </c:pt>
                <c:pt idx="12">
                  <c:v>105.78214285714287</c:v>
                </c:pt>
                <c:pt idx="13">
                  <c:v>104.86666666666663</c:v>
                </c:pt>
                <c:pt idx="14">
                  <c:v>104.71750000000002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92D050"/>
              </a:solidFill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FF00"/>
                </a:solidFill>
              </a:ln>
            </c:spPr>
          </c:marker>
          <c:val>
            <c:numRef>
              <c:f>CL!$H$3:$H$20</c:f>
              <c:numCache>
                <c:formatCode>0.0</c:formatCode>
                <c:ptCount val="18"/>
                <c:pt idx="1">
                  <c:v>105.4</c:v>
                </c:pt>
                <c:pt idx="2">
                  <c:v>105.3</c:v>
                </c:pt>
                <c:pt idx="3">
                  <c:v>106.5</c:v>
                </c:pt>
                <c:pt idx="4">
                  <c:v>107</c:v>
                </c:pt>
                <c:pt idx="5">
                  <c:v>106.2</c:v>
                </c:pt>
                <c:pt idx="6">
                  <c:v>106.41</c:v>
                </c:pt>
                <c:pt idx="7">
                  <c:v>105.75</c:v>
                </c:pt>
                <c:pt idx="8">
                  <c:v>105.111</c:v>
                </c:pt>
                <c:pt idx="9">
                  <c:v>105.352</c:v>
                </c:pt>
                <c:pt idx="10">
                  <c:v>106.125</c:v>
                </c:pt>
                <c:pt idx="11">
                  <c:v>105.3</c:v>
                </c:pt>
                <c:pt idx="12">
                  <c:v>105.952</c:v>
                </c:pt>
                <c:pt idx="13">
                  <c:v>105.1</c:v>
                </c:pt>
                <c:pt idx="14">
                  <c:v>105.619</c:v>
                </c:pt>
                <c:pt idx="15">
                  <c:v>105.91200000000001</c:v>
                </c:pt>
                <c:pt idx="16">
                  <c:v>105.2</c:v>
                </c:pt>
                <c:pt idx="17" formatCode="General">
                  <c:v>105.923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CC"/>
              </a:solidFill>
            </a:ln>
          </c:spPr>
          <c:marker>
            <c:symbol val="circle"/>
            <c:size val="7"/>
            <c:spPr>
              <a:solidFill>
                <a:srgbClr val="0000CC"/>
              </a:solidFill>
            </c:spPr>
          </c:marker>
          <c:val>
            <c:numRef>
              <c:f>CL!$I$3:$I$20</c:f>
              <c:numCache>
                <c:formatCode>0.0</c:formatCode>
                <c:ptCount val="18"/>
                <c:pt idx="2">
                  <c:v>106.1</c:v>
                </c:pt>
                <c:pt idx="3">
                  <c:v>106</c:v>
                </c:pt>
                <c:pt idx="4">
                  <c:v>106.9</c:v>
                </c:pt>
                <c:pt idx="5">
                  <c:v>106.9</c:v>
                </c:pt>
                <c:pt idx="6">
                  <c:v>105.7</c:v>
                </c:pt>
                <c:pt idx="7">
                  <c:v>105.3</c:v>
                </c:pt>
                <c:pt idx="8">
                  <c:v>105.3</c:v>
                </c:pt>
                <c:pt idx="9">
                  <c:v>105.6</c:v>
                </c:pt>
                <c:pt idx="10">
                  <c:v>105.3</c:v>
                </c:pt>
                <c:pt idx="11">
                  <c:v>106</c:v>
                </c:pt>
                <c:pt idx="12">
                  <c:v>105.2</c:v>
                </c:pt>
                <c:pt idx="13">
                  <c:v>105.5</c:v>
                </c:pt>
                <c:pt idx="14">
                  <c:v>105.5</c:v>
                </c:pt>
              </c:numCache>
            </c:numRef>
          </c:val>
          <c:smooth val="0"/>
        </c:ser>
        <c:ser>
          <c:idx val="3"/>
          <c:order val="5"/>
          <c:tx>
            <c:strRef>
              <c:f>CL!$O$2</c:f>
              <c:strCache>
                <c:ptCount val="1"/>
                <c:pt idx="0">
                  <c:v>日立認証値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 cap="sq">
                <a:solidFill>
                  <a:srgbClr val="FF0000"/>
                </a:solidFill>
                <a:round/>
              </a:ln>
            </c:spPr>
          </c:marker>
          <c:val>
            <c:numRef>
              <c:f>CL!$O$3:$O$20</c:f>
              <c:numCache>
                <c:formatCode>0</c:formatCode>
                <c:ptCount val="18"/>
                <c:pt idx="0">
                  <c:v>106</c:v>
                </c:pt>
                <c:pt idx="1">
                  <c:v>106</c:v>
                </c:pt>
                <c:pt idx="2">
                  <c:v>106</c:v>
                </c:pt>
                <c:pt idx="3">
                  <c:v>106</c:v>
                </c:pt>
                <c:pt idx="4">
                  <c:v>106</c:v>
                </c:pt>
                <c:pt idx="5">
                  <c:v>106</c:v>
                </c:pt>
                <c:pt idx="6">
                  <c:v>106</c:v>
                </c:pt>
                <c:pt idx="7">
                  <c:v>106</c:v>
                </c:pt>
                <c:pt idx="8">
                  <c:v>106</c:v>
                </c:pt>
                <c:pt idx="9">
                  <c:v>106</c:v>
                </c:pt>
                <c:pt idx="10">
                  <c:v>106</c:v>
                </c:pt>
                <c:pt idx="11">
                  <c:v>106</c:v>
                </c:pt>
                <c:pt idx="12">
                  <c:v>106</c:v>
                </c:pt>
                <c:pt idx="13">
                  <c:v>106</c:v>
                </c:pt>
                <c:pt idx="14">
                  <c:v>106</c:v>
                </c:pt>
                <c:pt idx="15">
                  <c:v>106</c:v>
                </c:pt>
                <c:pt idx="16">
                  <c:v>106</c:v>
                </c:pt>
                <c:pt idx="17">
                  <c:v>106</c:v>
                </c:pt>
              </c:numCache>
            </c:numRef>
          </c:val>
          <c:smooth val="0"/>
        </c:ser>
        <c:ser>
          <c:idx val="4"/>
          <c:order val="6"/>
          <c:tx>
            <c:strRef>
              <c:f>CL!$P$2</c:f>
              <c:strCache>
                <c:ptCount val="1"/>
                <c:pt idx="0">
                  <c:v>日立平均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</c:spPr>
          </c:marker>
          <c:val>
            <c:numRef>
              <c:f>CL!$P$3:$P$20</c:f>
              <c:numCache>
                <c:formatCode>0.0</c:formatCode>
                <c:ptCount val="18"/>
                <c:pt idx="0">
                  <c:v>105.80434782608698</c:v>
                </c:pt>
                <c:pt idx="1">
                  <c:v>105.63927015250545</c:v>
                </c:pt>
                <c:pt idx="2">
                  <c:v>105.86281249999999</c:v>
                </c:pt>
                <c:pt idx="3">
                  <c:v>106.03293908382066</c:v>
                </c:pt>
                <c:pt idx="4">
                  <c:v>106.08765</c:v>
                </c:pt>
                <c:pt idx="5">
                  <c:v>105.85468650793649</c:v>
                </c:pt>
                <c:pt idx="6">
                  <c:v>105.61692638888887</c:v>
                </c:pt>
                <c:pt idx="7">
                  <c:v>104.95807593307593</c:v>
                </c:pt>
                <c:pt idx="8">
                  <c:v>105.48742391304349</c:v>
                </c:pt>
                <c:pt idx="9">
                  <c:v>105.89120512820512</c:v>
                </c:pt>
                <c:pt idx="10">
                  <c:v>105.77220588235294</c:v>
                </c:pt>
                <c:pt idx="11">
                  <c:v>105.57108477011494</c:v>
                </c:pt>
                <c:pt idx="12">
                  <c:v>105.51967701863354</c:v>
                </c:pt>
                <c:pt idx="13">
                  <c:v>104.97166666666666</c:v>
                </c:pt>
                <c:pt idx="14">
                  <c:v>105.34940277777778</c:v>
                </c:pt>
                <c:pt idx="15">
                  <c:v>105.54118518518518</c:v>
                </c:pt>
                <c:pt idx="16">
                  <c:v>105.28870967741938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CL!$T$2</c:f>
              <c:strCache>
                <c:ptCount val="1"/>
                <c:pt idx="0">
                  <c:v>日立下限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CL!$T$3:$T$20</c:f>
              <c:numCache>
                <c:formatCode>General</c:formatCode>
                <c:ptCount val="18"/>
                <c:pt idx="0">
                  <c:v>103</c:v>
                </c:pt>
                <c:pt idx="1">
                  <c:v>103</c:v>
                </c:pt>
                <c:pt idx="2">
                  <c:v>103</c:v>
                </c:pt>
                <c:pt idx="3">
                  <c:v>103</c:v>
                </c:pt>
                <c:pt idx="4">
                  <c:v>103</c:v>
                </c:pt>
                <c:pt idx="5">
                  <c:v>103</c:v>
                </c:pt>
                <c:pt idx="6">
                  <c:v>103</c:v>
                </c:pt>
                <c:pt idx="7">
                  <c:v>103</c:v>
                </c:pt>
                <c:pt idx="8">
                  <c:v>103</c:v>
                </c:pt>
                <c:pt idx="9">
                  <c:v>103</c:v>
                </c:pt>
                <c:pt idx="10">
                  <c:v>103</c:v>
                </c:pt>
                <c:pt idx="11">
                  <c:v>103</c:v>
                </c:pt>
                <c:pt idx="12">
                  <c:v>103</c:v>
                </c:pt>
                <c:pt idx="13">
                  <c:v>103</c:v>
                </c:pt>
                <c:pt idx="14">
                  <c:v>103</c:v>
                </c:pt>
                <c:pt idx="15">
                  <c:v>103</c:v>
                </c:pt>
                <c:pt idx="16">
                  <c:v>103</c:v>
                </c:pt>
                <c:pt idx="17">
                  <c:v>103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CL!$U$2</c:f>
              <c:strCache>
                <c:ptCount val="1"/>
                <c:pt idx="0">
                  <c:v>日立上限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CL!$U$3:$U$20</c:f>
              <c:numCache>
                <c:formatCode>General</c:formatCode>
                <c:ptCount val="18"/>
                <c:pt idx="0">
                  <c:v>109</c:v>
                </c:pt>
                <c:pt idx="1">
                  <c:v>109</c:v>
                </c:pt>
                <c:pt idx="2">
                  <c:v>109</c:v>
                </c:pt>
                <c:pt idx="3">
                  <c:v>109</c:v>
                </c:pt>
                <c:pt idx="4">
                  <c:v>109</c:v>
                </c:pt>
                <c:pt idx="5">
                  <c:v>109</c:v>
                </c:pt>
                <c:pt idx="6">
                  <c:v>109</c:v>
                </c:pt>
                <c:pt idx="7">
                  <c:v>109</c:v>
                </c:pt>
                <c:pt idx="8">
                  <c:v>109</c:v>
                </c:pt>
                <c:pt idx="9">
                  <c:v>109</c:v>
                </c:pt>
                <c:pt idx="10">
                  <c:v>109</c:v>
                </c:pt>
                <c:pt idx="11">
                  <c:v>109</c:v>
                </c:pt>
                <c:pt idx="12">
                  <c:v>109</c:v>
                </c:pt>
                <c:pt idx="13">
                  <c:v>109</c:v>
                </c:pt>
                <c:pt idx="14">
                  <c:v>109</c:v>
                </c:pt>
                <c:pt idx="15">
                  <c:v>109</c:v>
                </c:pt>
                <c:pt idx="16">
                  <c:v>109</c:v>
                </c:pt>
                <c:pt idx="17">
                  <c:v>109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22624"/>
        <c:axId val="220924544"/>
      </c:lineChart>
      <c:catAx>
        <c:axId val="220922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0924544"/>
        <c:crosses val="autoZero"/>
        <c:auto val="0"/>
        <c:lblAlgn val="ctr"/>
        <c:lblOffset val="100"/>
        <c:noMultiLvlLbl val="0"/>
      </c:catAx>
      <c:valAx>
        <c:axId val="220924544"/>
        <c:scaling>
          <c:orientation val="minMax"/>
          <c:max val="112"/>
          <c:min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0922624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921101493772001"/>
          <c:y val="8.5342224217375445E-2"/>
          <c:w val="0.19543977283161454"/>
          <c:h val="0.758772859046517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455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IgA!$B$3:$B$20</c:f>
              <c:numCache>
                <c:formatCode>0.0</c:formatCode>
                <c:ptCount val="18"/>
                <c:pt idx="1">
                  <c:v>195.625</c:v>
                </c:pt>
                <c:pt idx="2">
                  <c:v>197.5</c:v>
                </c:pt>
                <c:pt idx="3">
                  <c:v>197.03125</c:v>
                </c:pt>
                <c:pt idx="4">
                  <c:v>196.90625</c:v>
                </c:pt>
                <c:pt idx="5">
                  <c:v>197.28125</c:v>
                </c:pt>
                <c:pt idx="6">
                  <c:v>197.03125</c:v>
                </c:pt>
                <c:pt idx="7">
                  <c:v>197.34375</c:v>
                </c:pt>
                <c:pt idx="8">
                  <c:v>198</c:v>
                </c:pt>
                <c:pt idx="9">
                  <c:v>196.84375</c:v>
                </c:pt>
                <c:pt idx="10">
                  <c:v>195.96875</c:v>
                </c:pt>
                <c:pt idx="11">
                  <c:v>197.59375</c:v>
                </c:pt>
                <c:pt idx="12">
                  <c:v>198.65625</c:v>
                </c:pt>
                <c:pt idx="13">
                  <c:v>198.625</c:v>
                </c:pt>
                <c:pt idx="14">
                  <c:v>199</c:v>
                </c:pt>
                <c:pt idx="15">
                  <c:v>198.09375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IgA!$C$3:$C$20</c:f>
              <c:numCache>
                <c:formatCode>0.0</c:formatCode>
                <c:ptCount val="18"/>
                <c:pt idx="1">
                  <c:v>199.08055555555558</c:v>
                </c:pt>
                <c:pt idx="2">
                  <c:v>203.02330000000001</c:v>
                </c:pt>
                <c:pt idx="3">
                  <c:v>200.93421052631581</c:v>
                </c:pt>
                <c:pt idx="4">
                  <c:v>198.815</c:v>
                </c:pt>
                <c:pt idx="5">
                  <c:v>198.79077777777775</c:v>
                </c:pt>
                <c:pt idx="6">
                  <c:v>195.74759999999998</c:v>
                </c:pt>
                <c:pt idx="7">
                  <c:v>189.30441176470592</c:v>
                </c:pt>
                <c:pt idx="8">
                  <c:v>196.62</c:v>
                </c:pt>
                <c:pt idx="9">
                  <c:v>198.40558333333334</c:v>
                </c:pt>
                <c:pt idx="10">
                  <c:v>197.71750000000003</c:v>
                </c:pt>
                <c:pt idx="11">
                  <c:v>199.66867469879517</c:v>
                </c:pt>
                <c:pt idx="12">
                  <c:v>200.17654320987657</c:v>
                </c:pt>
                <c:pt idx="13">
                  <c:v>202.22857142857143</c:v>
                </c:pt>
                <c:pt idx="14">
                  <c:v>200.4346153846154</c:v>
                </c:pt>
                <c:pt idx="15">
                  <c:v>201.92499999999998</c:v>
                </c:pt>
                <c:pt idx="16">
                  <c:v>202.91935483870967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IgA!$D$3:$D$20</c:f>
              <c:numCache>
                <c:formatCode>0.0</c:formatCode>
                <c:ptCount val="18"/>
                <c:pt idx="0">
                  <c:v>194.00714285714281</c:v>
                </c:pt>
                <c:pt idx="1">
                  <c:v>192.41333333333333</c:v>
                </c:pt>
                <c:pt idx="2">
                  <c:v>192.41538461538462</c:v>
                </c:pt>
                <c:pt idx="3">
                  <c:v>192.64374999999998</c:v>
                </c:pt>
                <c:pt idx="4">
                  <c:v>189.805555555556</c:v>
                </c:pt>
                <c:pt idx="5">
                  <c:v>191.90600000000001</c:v>
                </c:pt>
                <c:pt idx="6">
                  <c:v>197.914285714286</c:v>
                </c:pt>
                <c:pt idx="7">
                  <c:v>194.9</c:v>
                </c:pt>
                <c:pt idx="8">
                  <c:v>192.4</c:v>
                </c:pt>
                <c:pt idx="9">
                  <c:v>193.8388888888889</c:v>
                </c:pt>
                <c:pt idx="10">
                  <c:v>191.74285714285716</c:v>
                </c:pt>
                <c:pt idx="11">
                  <c:v>194.1</c:v>
                </c:pt>
                <c:pt idx="12">
                  <c:v>197.53888888888889</c:v>
                </c:pt>
                <c:pt idx="13">
                  <c:v>196.79444444444442</c:v>
                </c:pt>
                <c:pt idx="14">
                  <c:v>199.41333333333333</c:v>
                </c:pt>
                <c:pt idx="15">
                  <c:v>199.86666666666667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IgA!$E$2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IgA!$E$3:$E$20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5"/>
          <c:order val="4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IgA!$F$3:$F$20</c:f>
              <c:numCache>
                <c:formatCode>0.0</c:formatCode>
                <c:ptCount val="18"/>
                <c:pt idx="1">
                  <c:v>197.92307692307693</c:v>
                </c:pt>
                <c:pt idx="2">
                  <c:v>198.5</c:v>
                </c:pt>
                <c:pt idx="3">
                  <c:v>197.52631578947367</c:v>
                </c:pt>
                <c:pt idx="4">
                  <c:v>196.94736842105263</c:v>
                </c:pt>
                <c:pt idx="5">
                  <c:v>195.94736842105263</c:v>
                </c:pt>
                <c:pt idx="6">
                  <c:v>200.57894736842104</c:v>
                </c:pt>
                <c:pt idx="7">
                  <c:v>196.84210526315789</c:v>
                </c:pt>
                <c:pt idx="8">
                  <c:v>198.11111111111111</c:v>
                </c:pt>
                <c:pt idx="9">
                  <c:v>198.66666666666666</c:v>
                </c:pt>
                <c:pt idx="10">
                  <c:v>198.25</c:v>
                </c:pt>
                <c:pt idx="11">
                  <c:v>200.8</c:v>
                </c:pt>
                <c:pt idx="12">
                  <c:v>197.5</c:v>
                </c:pt>
                <c:pt idx="13">
                  <c:v>196.59090909090909</c:v>
                </c:pt>
                <c:pt idx="14">
                  <c:v>198.47368421052633</c:v>
                </c:pt>
                <c:pt idx="15">
                  <c:v>199.9375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IgA!$G$3:$G$20</c:f>
              <c:numCache>
                <c:formatCode>0.0</c:formatCode>
                <c:ptCount val="18"/>
                <c:pt idx="0">
                  <c:v>199.75833333333333</c:v>
                </c:pt>
                <c:pt idx="1">
                  <c:v>196.19444444444446</c:v>
                </c:pt>
                <c:pt idx="2">
                  <c:v>192.05555555555554</c:v>
                </c:pt>
                <c:pt idx="3">
                  <c:v>190.24137931034483</c:v>
                </c:pt>
                <c:pt idx="4">
                  <c:v>192.04166666666666</c:v>
                </c:pt>
                <c:pt idx="5">
                  <c:v>195.40909090909091</c:v>
                </c:pt>
                <c:pt idx="6">
                  <c:v>196.09259259259258</c:v>
                </c:pt>
                <c:pt idx="7">
                  <c:v>193.72499999999999</c:v>
                </c:pt>
                <c:pt idx="8">
                  <c:v>198.47435897435901</c:v>
                </c:pt>
                <c:pt idx="9">
                  <c:v>199.33333333333334</c:v>
                </c:pt>
                <c:pt idx="10">
                  <c:v>199.94230769230768</c:v>
                </c:pt>
                <c:pt idx="11">
                  <c:v>193.06770833333331</c:v>
                </c:pt>
                <c:pt idx="12">
                  <c:v>193.58928571428572</c:v>
                </c:pt>
                <c:pt idx="13">
                  <c:v>196.89855072463766</c:v>
                </c:pt>
                <c:pt idx="14">
                  <c:v>198.75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IgA!$H$3:$H$20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8"/>
          <c:order val="7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IgA!$I$3:$I$20</c:f>
              <c:numCache>
                <c:formatCode>0.0</c:formatCode>
                <c:ptCount val="18"/>
                <c:pt idx="2">
                  <c:v>192.3</c:v>
                </c:pt>
                <c:pt idx="3">
                  <c:v>188</c:v>
                </c:pt>
                <c:pt idx="4">
                  <c:v>194.3</c:v>
                </c:pt>
                <c:pt idx="5">
                  <c:v>193.3</c:v>
                </c:pt>
                <c:pt idx="6">
                  <c:v>192.2</c:v>
                </c:pt>
                <c:pt idx="7">
                  <c:v>192.6</c:v>
                </c:pt>
                <c:pt idx="8">
                  <c:v>194.9</c:v>
                </c:pt>
                <c:pt idx="9">
                  <c:v>194.2</c:v>
                </c:pt>
                <c:pt idx="10">
                  <c:v>193.7</c:v>
                </c:pt>
                <c:pt idx="11">
                  <c:v>192</c:v>
                </c:pt>
                <c:pt idx="12">
                  <c:v>189.8</c:v>
                </c:pt>
                <c:pt idx="13">
                  <c:v>188.8</c:v>
                </c:pt>
                <c:pt idx="14">
                  <c:v>189.2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IgA!$J$3:$J$20</c:f>
              <c:numCache>
                <c:formatCode>0.0</c:formatCode>
                <c:ptCount val="18"/>
                <c:pt idx="0">
                  <c:v>191.06</c:v>
                </c:pt>
                <c:pt idx="1">
                  <c:v>191.9</c:v>
                </c:pt>
                <c:pt idx="2">
                  <c:v>193.77</c:v>
                </c:pt>
                <c:pt idx="3">
                  <c:v>194.02</c:v>
                </c:pt>
                <c:pt idx="4">
                  <c:v>193.88</c:v>
                </c:pt>
                <c:pt idx="5">
                  <c:v>194.96</c:v>
                </c:pt>
                <c:pt idx="6">
                  <c:v>193.25</c:v>
                </c:pt>
                <c:pt idx="7">
                  <c:v>193.38</c:v>
                </c:pt>
                <c:pt idx="8">
                  <c:v>193.77</c:v>
                </c:pt>
                <c:pt idx="9">
                  <c:v>196.27</c:v>
                </c:pt>
                <c:pt idx="10">
                  <c:v>189.72</c:v>
                </c:pt>
                <c:pt idx="11">
                  <c:v>191.48</c:v>
                </c:pt>
                <c:pt idx="12">
                  <c:v>196.42</c:v>
                </c:pt>
                <c:pt idx="13">
                  <c:v>198.96</c:v>
                </c:pt>
                <c:pt idx="14">
                  <c:v>200.24</c:v>
                </c:pt>
                <c:pt idx="15">
                  <c:v>203.3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IgA!$K$2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IgA!$K$3:$K$20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IgA!$L$2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IgA!$L$3:$L$20</c:f>
              <c:numCache>
                <c:formatCode>0</c:formatCode>
                <c:ptCount val="18"/>
                <c:pt idx="0">
                  <c:v>196</c:v>
                </c:pt>
                <c:pt idx="1">
                  <c:v>196</c:v>
                </c:pt>
                <c:pt idx="2">
                  <c:v>196</c:v>
                </c:pt>
                <c:pt idx="3">
                  <c:v>196</c:v>
                </c:pt>
                <c:pt idx="4">
                  <c:v>196</c:v>
                </c:pt>
                <c:pt idx="5">
                  <c:v>196</c:v>
                </c:pt>
                <c:pt idx="6">
                  <c:v>196</c:v>
                </c:pt>
                <c:pt idx="7">
                  <c:v>196</c:v>
                </c:pt>
                <c:pt idx="8">
                  <c:v>196</c:v>
                </c:pt>
                <c:pt idx="9">
                  <c:v>196</c:v>
                </c:pt>
                <c:pt idx="10">
                  <c:v>196</c:v>
                </c:pt>
                <c:pt idx="11">
                  <c:v>196</c:v>
                </c:pt>
                <c:pt idx="12">
                  <c:v>196</c:v>
                </c:pt>
                <c:pt idx="13">
                  <c:v>196</c:v>
                </c:pt>
                <c:pt idx="14">
                  <c:v>196</c:v>
                </c:pt>
                <c:pt idx="15">
                  <c:v>196</c:v>
                </c:pt>
                <c:pt idx="16">
                  <c:v>196</c:v>
                </c:pt>
                <c:pt idx="17">
                  <c:v>196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IgA!$M$2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IgA!$M$3:$M$20</c:f>
              <c:numCache>
                <c:formatCode>0.0</c:formatCode>
                <c:ptCount val="18"/>
                <c:pt idx="0">
                  <c:v>194.94182539682538</c:v>
                </c:pt>
                <c:pt idx="1">
                  <c:v>195.52273504273504</c:v>
                </c:pt>
                <c:pt idx="2">
                  <c:v>195.6520343101343</c:v>
                </c:pt>
                <c:pt idx="3">
                  <c:v>194.34241508944774</c:v>
                </c:pt>
                <c:pt idx="4">
                  <c:v>194.6708343776107</c:v>
                </c:pt>
                <c:pt idx="5">
                  <c:v>195.37064101541731</c:v>
                </c:pt>
                <c:pt idx="6">
                  <c:v>196.11638223932852</c:v>
                </c:pt>
                <c:pt idx="7">
                  <c:v>194.01360957540913</c:v>
                </c:pt>
                <c:pt idx="8">
                  <c:v>196.03935286935285</c:v>
                </c:pt>
                <c:pt idx="9">
                  <c:v>196.79403174603175</c:v>
                </c:pt>
                <c:pt idx="10">
                  <c:v>195.29163069073783</c:v>
                </c:pt>
                <c:pt idx="11">
                  <c:v>195.53001900458978</c:v>
                </c:pt>
                <c:pt idx="12">
                  <c:v>196.24013825900732</c:v>
                </c:pt>
                <c:pt idx="13">
                  <c:v>196.98535366979465</c:v>
                </c:pt>
                <c:pt idx="14">
                  <c:v>197.93023327549645</c:v>
                </c:pt>
                <c:pt idx="15">
                  <c:v>200.62458333333333</c:v>
                </c:pt>
                <c:pt idx="16">
                  <c:v>202.91935483870967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IgA!$N$2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IgA!$N$3:$N$20</c:f>
              <c:numCache>
                <c:formatCode>0.0</c:formatCode>
                <c:ptCount val="18"/>
                <c:pt idx="0">
                  <c:v>8.6983333333333235</c:v>
                </c:pt>
                <c:pt idx="1">
                  <c:v>7.1805555555555713</c:v>
                </c:pt>
                <c:pt idx="2">
                  <c:v>10.967744444444463</c:v>
                </c:pt>
                <c:pt idx="3">
                  <c:v>12.934210526315809</c:v>
                </c:pt>
                <c:pt idx="4">
                  <c:v>9.0094444444440001</c:v>
                </c:pt>
                <c:pt idx="5">
                  <c:v>6.8847777777777424</c:v>
                </c:pt>
                <c:pt idx="6">
                  <c:v>8.378947368421052</c:v>
                </c:pt>
                <c:pt idx="7">
                  <c:v>8.0393382352940819</c:v>
                </c:pt>
                <c:pt idx="8">
                  <c:v>6.0743589743590007</c:v>
                </c:pt>
                <c:pt idx="9">
                  <c:v>5.49444444444444</c:v>
                </c:pt>
                <c:pt idx="10">
                  <c:v>10.22230769230768</c:v>
                </c:pt>
                <c:pt idx="11">
                  <c:v>9.3200000000000216</c:v>
                </c:pt>
                <c:pt idx="12">
                  <c:v>10.376543209876559</c:v>
                </c:pt>
                <c:pt idx="13">
                  <c:v>13.428571428571416</c:v>
                </c:pt>
                <c:pt idx="14">
                  <c:v>11.23461538461541</c:v>
                </c:pt>
                <c:pt idx="15">
                  <c:v>5.2062500000000114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IgA!$O$2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IgA!$O$3:$O$20</c:f>
              <c:numCache>
                <c:formatCode>0</c:formatCode>
                <c:ptCount val="18"/>
                <c:pt idx="0">
                  <c:v>176</c:v>
                </c:pt>
                <c:pt idx="1">
                  <c:v>176</c:v>
                </c:pt>
                <c:pt idx="2">
                  <c:v>176</c:v>
                </c:pt>
                <c:pt idx="3">
                  <c:v>176</c:v>
                </c:pt>
                <c:pt idx="4">
                  <c:v>176</c:v>
                </c:pt>
                <c:pt idx="5">
                  <c:v>176</c:v>
                </c:pt>
                <c:pt idx="6">
                  <c:v>176</c:v>
                </c:pt>
                <c:pt idx="7">
                  <c:v>176</c:v>
                </c:pt>
                <c:pt idx="8">
                  <c:v>176</c:v>
                </c:pt>
                <c:pt idx="9">
                  <c:v>176</c:v>
                </c:pt>
                <c:pt idx="10">
                  <c:v>176</c:v>
                </c:pt>
                <c:pt idx="11">
                  <c:v>176</c:v>
                </c:pt>
                <c:pt idx="12">
                  <c:v>176</c:v>
                </c:pt>
                <c:pt idx="13">
                  <c:v>176</c:v>
                </c:pt>
                <c:pt idx="14">
                  <c:v>176</c:v>
                </c:pt>
                <c:pt idx="15">
                  <c:v>176</c:v>
                </c:pt>
                <c:pt idx="16">
                  <c:v>176</c:v>
                </c:pt>
                <c:pt idx="17">
                  <c:v>176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IgA!$P$2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IgA!$P$3:$P$20</c:f>
              <c:numCache>
                <c:formatCode>0</c:formatCode>
                <c:ptCount val="18"/>
                <c:pt idx="0">
                  <c:v>216</c:v>
                </c:pt>
                <c:pt idx="1">
                  <c:v>216</c:v>
                </c:pt>
                <c:pt idx="2">
                  <c:v>216</c:v>
                </c:pt>
                <c:pt idx="3">
                  <c:v>216</c:v>
                </c:pt>
                <c:pt idx="4">
                  <c:v>216</c:v>
                </c:pt>
                <c:pt idx="5">
                  <c:v>216</c:v>
                </c:pt>
                <c:pt idx="6">
                  <c:v>216</c:v>
                </c:pt>
                <c:pt idx="7">
                  <c:v>216</c:v>
                </c:pt>
                <c:pt idx="8">
                  <c:v>216</c:v>
                </c:pt>
                <c:pt idx="9">
                  <c:v>216</c:v>
                </c:pt>
                <c:pt idx="10">
                  <c:v>216</c:v>
                </c:pt>
                <c:pt idx="11">
                  <c:v>216</c:v>
                </c:pt>
                <c:pt idx="12">
                  <c:v>216</c:v>
                </c:pt>
                <c:pt idx="13">
                  <c:v>216</c:v>
                </c:pt>
                <c:pt idx="14">
                  <c:v>216</c:v>
                </c:pt>
                <c:pt idx="15">
                  <c:v>216</c:v>
                </c:pt>
                <c:pt idx="16">
                  <c:v>216</c:v>
                </c:pt>
                <c:pt idx="17">
                  <c:v>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22560"/>
        <c:axId val="225124352"/>
      </c:lineChart>
      <c:catAx>
        <c:axId val="225122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5124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5124352"/>
        <c:scaling>
          <c:orientation val="minMax"/>
          <c:max val="236"/>
          <c:min val="15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512256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4513286204"/>
          <c:y val="0.11731506934414238"/>
          <c:w val="0.16141759652306603"/>
          <c:h val="0.876179161036823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616881993422124E-2"/>
          <c:y val="8.5245901639344229E-2"/>
          <c:w val="0.704725312609365"/>
          <c:h val="0.72459016393442621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IgM!$B$3:$B$20</c:f>
              <c:numCache>
                <c:formatCode>0.0</c:formatCode>
                <c:ptCount val="18"/>
                <c:pt idx="1">
                  <c:v>94.291666666666671</c:v>
                </c:pt>
                <c:pt idx="2">
                  <c:v>94.916666666666671</c:v>
                </c:pt>
                <c:pt idx="3">
                  <c:v>93.34375</c:v>
                </c:pt>
                <c:pt idx="4">
                  <c:v>93.5</c:v>
                </c:pt>
                <c:pt idx="5">
                  <c:v>93.78125</c:v>
                </c:pt>
                <c:pt idx="6">
                  <c:v>93.3125</c:v>
                </c:pt>
                <c:pt idx="7">
                  <c:v>93.375</c:v>
                </c:pt>
                <c:pt idx="8">
                  <c:v>94.5</c:v>
                </c:pt>
                <c:pt idx="9">
                  <c:v>94.78125</c:v>
                </c:pt>
                <c:pt idx="10">
                  <c:v>95.34375</c:v>
                </c:pt>
                <c:pt idx="11">
                  <c:v>94.75</c:v>
                </c:pt>
                <c:pt idx="12">
                  <c:v>95.46875</c:v>
                </c:pt>
                <c:pt idx="13">
                  <c:v>94.8125</c:v>
                </c:pt>
                <c:pt idx="14">
                  <c:v>94.75</c:v>
                </c:pt>
                <c:pt idx="15">
                  <c:v>94.625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IgM!$C$3:$C$20</c:f>
              <c:numCache>
                <c:formatCode>0.0</c:formatCode>
                <c:ptCount val="18"/>
                <c:pt idx="1">
                  <c:v>92.65</c:v>
                </c:pt>
                <c:pt idx="2">
                  <c:v>95.1875</c:v>
                </c:pt>
                <c:pt idx="3">
                  <c:v>95.459631578947366</c:v>
                </c:pt>
                <c:pt idx="4">
                  <c:v>94.605000000000004</c:v>
                </c:pt>
                <c:pt idx="5">
                  <c:v>95.279611111111109</c:v>
                </c:pt>
                <c:pt idx="6">
                  <c:v>90.79</c:v>
                </c:pt>
                <c:pt idx="7">
                  <c:v>90.729411764705887</c:v>
                </c:pt>
                <c:pt idx="8">
                  <c:v>91.903000000000006</c:v>
                </c:pt>
                <c:pt idx="9">
                  <c:v>91.195931034482768</c:v>
                </c:pt>
                <c:pt idx="10">
                  <c:v>91.806329113924065</c:v>
                </c:pt>
                <c:pt idx="11">
                  <c:v>95.207228915662654</c:v>
                </c:pt>
                <c:pt idx="12">
                  <c:v>95.822222222222237</c:v>
                </c:pt>
                <c:pt idx="13">
                  <c:v>94.181967213114802</c:v>
                </c:pt>
                <c:pt idx="14">
                  <c:v>90.60799999999999</c:v>
                </c:pt>
                <c:pt idx="15">
                  <c:v>94.552173913043475</c:v>
                </c:pt>
                <c:pt idx="16">
                  <c:v>92.626666666666694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IgM!$D$3:$D$20</c:f>
              <c:numCache>
                <c:formatCode>0.0</c:formatCode>
                <c:ptCount val="18"/>
                <c:pt idx="0">
                  <c:v>93.573333333333338</c:v>
                </c:pt>
                <c:pt idx="1">
                  <c:v>93.17647058823529</c:v>
                </c:pt>
                <c:pt idx="2">
                  <c:v>94.728571428571428</c:v>
                </c:pt>
                <c:pt idx="3">
                  <c:v>93.443750000000009</c:v>
                </c:pt>
                <c:pt idx="4">
                  <c:v>92.353333333333296</c:v>
                </c:pt>
                <c:pt idx="5">
                  <c:v>93.328999999999994</c:v>
                </c:pt>
                <c:pt idx="6">
                  <c:v>95.246666666666599</c:v>
                </c:pt>
                <c:pt idx="7">
                  <c:v>92.3</c:v>
                </c:pt>
                <c:pt idx="8">
                  <c:v>92.8</c:v>
                </c:pt>
                <c:pt idx="9">
                  <c:v>92.05263157894737</c:v>
                </c:pt>
                <c:pt idx="10">
                  <c:v>92.423529411764704</c:v>
                </c:pt>
                <c:pt idx="11">
                  <c:v>89.723529411764702</c:v>
                </c:pt>
                <c:pt idx="12">
                  <c:v>91.052941176470597</c:v>
                </c:pt>
                <c:pt idx="13">
                  <c:v>91.9</c:v>
                </c:pt>
                <c:pt idx="14">
                  <c:v>92.007142857142838</c:v>
                </c:pt>
                <c:pt idx="15">
                  <c:v>91.626666666666679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IgM!$E$2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IgM!$E$3:$E$20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5"/>
          <c:order val="4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IgM!$F$3:$F$20</c:f>
              <c:numCache>
                <c:formatCode>0.0</c:formatCode>
                <c:ptCount val="18"/>
                <c:pt idx="1">
                  <c:v>94.307692307692307</c:v>
                </c:pt>
                <c:pt idx="2">
                  <c:v>96.166666666666671</c:v>
                </c:pt>
                <c:pt idx="3">
                  <c:v>93.78947368421052</c:v>
                </c:pt>
                <c:pt idx="4">
                  <c:v>94.10526315789474</c:v>
                </c:pt>
                <c:pt idx="5">
                  <c:v>93.94736842105263</c:v>
                </c:pt>
                <c:pt idx="6">
                  <c:v>94.263157894736835</c:v>
                </c:pt>
                <c:pt idx="7">
                  <c:v>93.368421052631575</c:v>
                </c:pt>
                <c:pt idx="8">
                  <c:v>93.166666666666671</c:v>
                </c:pt>
                <c:pt idx="9">
                  <c:v>92.722222222222229</c:v>
                </c:pt>
                <c:pt idx="10">
                  <c:v>94.0625</c:v>
                </c:pt>
                <c:pt idx="11">
                  <c:v>94.9</c:v>
                </c:pt>
                <c:pt idx="12">
                  <c:v>93.333333333333329</c:v>
                </c:pt>
                <c:pt idx="13">
                  <c:v>94.409090909090907</c:v>
                </c:pt>
                <c:pt idx="14">
                  <c:v>92.684210526315795</c:v>
                </c:pt>
                <c:pt idx="15">
                  <c:v>93.75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IgM!$G$3:$G$20</c:f>
              <c:numCache>
                <c:formatCode>0.0</c:formatCode>
                <c:ptCount val="18"/>
                <c:pt idx="0">
                  <c:v>95.88</c:v>
                </c:pt>
                <c:pt idx="1">
                  <c:v>95</c:v>
                </c:pt>
                <c:pt idx="2">
                  <c:v>93.166666666666671</c:v>
                </c:pt>
                <c:pt idx="3">
                  <c:v>93.232142857142861</c:v>
                </c:pt>
                <c:pt idx="4">
                  <c:v>92.04</c:v>
                </c:pt>
                <c:pt idx="5">
                  <c:v>93.659420289855063</c:v>
                </c:pt>
                <c:pt idx="6">
                  <c:v>93.320987654321002</c:v>
                </c:pt>
                <c:pt idx="7">
                  <c:v>92.373015873015873</c:v>
                </c:pt>
                <c:pt idx="8">
                  <c:v>94.706666666666678</c:v>
                </c:pt>
                <c:pt idx="9">
                  <c:v>94.882716049382708</c:v>
                </c:pt>
                <c:pt idx="10">
                  <c:v>94.942307692307693</c:v>
                </c:pt>
                <c:pt idx="11">
                  <c:v>92.182291666666657</c:v>
                </c:pt>
                <c:pt idx="12">
                  <c:v>92.5</c:v>
                </c:pt>
                <c:pt idx="13">
                  <c:v>92.297101449275345</c:v>
                </c:pt>
                <c:pt idx="14">
                  <c:v>91.650793650793659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IgM!$H$3:$H$20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8"/>
          <c:order val="7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IgM!$I$3:$I$20</c:f>
              <c:numCache>
                <c:formatCode>0.0</c:formatCode>
                <c:ptCount val="18"/>
                <c:pt idx="2">
                  <c:v>91.1</c:v>
                </c:pt>
                <c:pt idx="3">
                  <c:v>89.9</c:v>
                </c:pt>
                <c:pt idx="4">
                  <c:v>90.8</c:v>
                </c:pt>
                <c:pt idx="5">
                  <c:v>92.2</c:v>
                </c:pt>
                <c:pt idx="6">
                  <c:v>90.9</c:v>
                </c:pt>
                <c:pt idx="7">
                  <c:v>91</c:v>
                </c:pt>
                <c:pt idx="8">
                  <c:v>92.5</c:v>
                </c:pt>
                <c:pt idx="9">
                  <c:v>97.4</c:v>
                </c:pt>
                <c:pt idx="10">
                  <c:v>96.5</c:v>
                </c:pt>
                <c:pt idx="11">
                  <c:v>93.8</c:v>
                </c:pt>
                <c:pt idx="12">
                  <c:v>95</c:v>
                </c:pt>
                <c:pt idx="13">
                  <c:v>97.2</c:v>
                </c:pt>
                <c:pt idx="14">
                  <c:v>94.4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IgM!$J$3:$J$20</c:f>
              <c:numCache>
                <c:formatCode>0.0</c:formatCode>
                <c:ptCount val="18"/>
                <c:pt idx="0">
                  <c:v>91.75</c:v>
                </c:pt>
                <c:pt idx="1">
                  <c:v>92.13</c:v>
                </c:pt>
                <c:pt idx="2">
                  <c:v>91.29</c:v>
                </c:pt>
                <c:pt idx="3">
                  <c:v>91.8</c:v>
                </c:pt>
                <c:pt idx="4">
                  <c:v>91.08</c:v>
                </c:pt>
                <c:pt idx="5">
                  <c:v>90.69</c:v>
                </c:pt>
                <c:pt idx="6">
                  <c:v>92.44</c:v>
                </c:pt>
                <c:pt idx="7">
                  <c:v>92.78</c:v>
                </c:pt>
                <c:pt idx="8">
                  <c:v>91.4</c:v>
                </c:pt>
                <c:pt idx="9">
                  <c:v>90.85</c:v>
                </c:pt>
                <c:pt idx="10">
                  <c:v>90</c:v>
                </c:pt>
                <c:pt idx="11">
                  <c:v>90.16</c:v>
                </c:pt>
                <c:pt idx="12">
                  <c:v>90.15</c:v>
                </c:pt>
                <c:pt idx="13">
                  <c:v>91.23</c:v>
                </c:pt>
                <c:pt idx="14">
                  <c:v>92.15</c:v>
                </c:pt>
                <c:pt idx="15">
                  <c:v>93.19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IgM!$K$2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IgM!$K$3:$K$20</c:f>
              <c:numCache>
                <c:formatCode>0.0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IgM!$L$2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IgM!$L$3:$L$20</c:f>
              <c:numCache>
                <c:formatCode>0</c:formatCode>
                <c:ptCount val="18"/>
                <c:pt idx="0">
                  <c:v>93</c:v>
                </c:pt>
                <c:pt idx="1">
                  <c:v>93</c:v>
                </c:pt>
                <c:pt idx="2">
                  <c:v>93</c:v>
                </c:pt>
                <c:pt idx="3">
                  <c:v>93</c:v>
                </c:pt>
                <c:pt idx="4">
                  <c:v>93</c:v>
                </c:pt>
                <c:pt idx="5">
                  <c:v>93</c:v>
                </c:pt>
                <c:pt idx="6">
                  <c:v>93</c:v>
                </c:pt>
                <c:pt idx="7">
                  <c:v>93</c:v>
                </c:pt>
                <c:pt idx="8">
                  <c:v>93</c:v>
                </c:pt>
                <c:pt idx="9">
                  <c:v>93</c:v>
                </c:pt>
                <c:pt idx="10">
                  <c:v>93</c:v>
                </c:pt>
                <c:pt idx="11">
                  <c:v>93</c:v>
                </c:pt>
                <c:pt idx="12">
                  <c:v>93</c:v>
                </c:pt>
                <c:pt idx="13">
                  <c:v>93</c:v>
                </c:pt>
                <c:pt idx="14">
                  <c:v>93</c:v>
                </c:pt>
                <c:pt idx="15">
                  <c:v>93</c:v>
                </c:pt>
                <c:pt idx="16">
                  <c:v>93</c:v>
                </c:pt>
                <c:pt idx="17">
                  <c:v>93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IgM!$M$2</c:f>
              <c:strCache>
                <c:ptCount val="1"/>
                <c:pt idx="0">
                  <c:v>7病院平均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IgM!$M$3:$M$20</c:f>
              <c:numCache>
                <c:formatCode>0.0</c:formatCode>
                <c:ptCount val="18"/>
                <c:pt idx="0">
                  <c:v>93.734444444444435</c:v>
                </c:pt>
                <c:pt idx="1">
                  <c:v>93.592638260432366</c:v>
                </c:pt>
                <c:pt idx="2">
                  <c:v>93.793724489795935</c:v>
                </c:pt>
                <c:pt idx="3">
                  <c:v>92.995535445757241</c:v>
                </c:pt>
                <c:pt idx="4">
                  <c:v>92.640513784461163</c:v>
                </c:pt>
                <c:pt idx="5">
                  <c:v>93.269521403145546</c:v>
                </c:pt>
                <c:pt idx="6">
                  <c:v>92.896187459389211</c:v>
                </c:pt>
                <c:pt idx="7">
                  <c:v>92.275121241479042</c:v>
                </c:pt>
                <c:pt idx="8">
                  <c:v>92.996619047619063</c:v>
                </c:pt>
                <c:pt idx="9">
                  <c:v>93.412107269290729</c:v>
                </c:pt>
                <c:pt idx="10">
                  <c:v>93.582630888285195</c:v>
                </c:pt>
                <c:pt idx="11">
                  <c:v>92.960435713441981</c:v>
                </c:pt>
                <c:pt idx="12">
                  <c:v>93.332463818860873</c:v>
                </c:pt>
                <c:pt idx="13">
                  <c:v>93.718665653068726</c:v>
                </c:pt>
                <c:pt idx="14">
                  <c:v>92.607163862036032</c:v>
                </c:pt>
                <c:pt idx="15">
                  <c:v>93.548768115942025</c:v>
                </c:pt>
                <c:pt idx="16">
                  <c:v>92.626666666666694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IgM!$N$2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IgM!$N$3:$N$20</c:f>
              <c:numCache>
                <c:formatCode>0.0</c:formatCode>
                <c:ptCount val="18"/>
                <c:pt idx="0">
                  <c:v>4.1299999999999955</c:v>
                </c:pt>
                <c:pt idx="1">
                  <c:v>2.8700000000000045</c:v>
                </c:pt>
                <c:pt idx="2">
                  <c:v>5.0666666666666771</c:v>
                </c:pt>
                <c:pt idx="3">
                  <c:v>5.5596315789473607</c:v>
                </c:pt>
                <c:pt idx="4">
                  <c:v>3.8050000000000068</c:v>
                </c:pt>
                <c:pt idx="5">
                  <c:v>4.5896111111111111</c:v>
                </c:pt>
                <c:pt idx="6">
                  <c:v>4.4566666666665924</c:v>
                </c:pt>
                <c:pt idx="7">
                  <c:v>2.6455882352941131</c:v>
                </c:pt>
                <c:pt idx="8">
                  <c:v>3.306666666666672</c:v>
                </c:pt>
                <c:pt idx="9">
                  <c:v>6.5500000000000114</c:v>
                </c:pt>
                <c:pt idx="10">
                  <c:v>6.5</c:v>
                </c:pt>
                <c:pt idx="11">
                  <c:v>5.4836995038979524</c:v>
                </c:pt>
                <c:pt idx="12">
                  <c:v>5.6722222222222314</c:v>
                </c:pt>
                <c:pt idx="13">
                  <c:v>5.9699999999999989</c:v>
                </c:pt>
                <c:pt idx="14">
                  <c:v>4.1420000000000101</c:v>
                </c:pt>
                <c:pt idx="15">
                  <c:v>2.9983333333333206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IgM!$O$2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IgM!$O$3:$O$20</c:f>
              <c:numCache>
                <c:formatCode>0</c:formatCode>
                <c:ptCount val="18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  <c:pt idx="7">
                  <c:v>83</c:v>
                </c:pt>
                <c:pt idx="8">
                  <c:v>83</c:v>
                </c:pt>
                <c:pt idx="9">
                  <c:v>83</c:v>
                </c:pt>
                <c:pt idx="10">
                  <c:v>83</c:v>
                </c:pt>
                <c:pt idx="11">
                  <c:v>83</c:v>
                </c:pt>
                <c:pt idx="12">
                  <c:v>83</c:v>
                </c:pt>
                <c:pt idx="13">
                  <c:v>83</c:v>
                </c:pt>
                <c:pt idx="14">
                  <c:v>83</c:v>
                </c:pt>
                <c:pt idx="15">
                  <c:v>83</c:v>
                </c:pt>
                <c:pt idx="16">
                  <c:v>83</c:v>
                </c:pt>
                <c:pt idx="17">
                  <c:v>83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IgM!$P$2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IgM!$P$3:$P$20</c:f>
              <c:numCache>
                <c:formatCode>0</c:formatCode>
                <c:ptCount val="18"/>
                <c:pt idx="0">
                  <c:v>103</c:v>
                </c:pt>
                <c:pt idx="1">
                  <c:v>103</c:v>
                </c:pt>
                <c:pt idx="2">
                  <c:v>103</c:v>
                </c:pt>
                <c:pt idx="3">
                  <c:v>103</c:v>
                </c:pt>
                <c:pt idx="4">
                  <c:v>103</c:v>
                </c:pt>
                <c:pt idx="5">
                  <c:v>103</c:v>
                </c:pt>
                <c:pt idx="6">
                  <c:v>103</c:v>
                </c:pt>
                <c:pt idx="7">
                  <c:v>103</c:v>
                </c:pt>
                <c:pt idx="8">
                  <c:v>103</c:v>
                </c:pt>
                <c:pt idx="9">
                  <c:v>103</c:v>
                </c:pt>
                <c:pt idx="10">
                  <c:v>103</c:v>
                </c:pt>
                <c:pt idx="11">
                  <c:v>103</c:v>
                </c:pt>
                <c:pt idx="12">
                  <c:v>103</c:v>
                </c:pt>
                <c:pt idx="13">
                  <c:v>103</c:v>
                </c:pt>
                <c:pt idx="14">
                  <c:v>103</c:v>
                </c:pt>
                <c:pt idx="15">
                  <c:v>103</c:v>
                </c:pt>
                <c:pt idx="16">
                  <c:v>103</c:v>
                </c:pt>
                <c:pt idx="17">
                  <c:v>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82848"/>
        <c:axId val="225184768"/>
      </c:lineChart>
      <c:catAx>
        <c:axId val="225182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5184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5184768"/>
        <c:scaling>
          <c:orientation val="minMax"/>
          <c:max val="113"/>
          <c:min val="7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5182848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6"/>
        <c:delete val="1"/>
      </c:legendEntry>
      <c:legendEntry>
        <c:idx val="12"/>
        <c:delete val="1"/>
      </c:legendEntry>
      <c:layout>
        <c:manualLayout>
          <c:xMode val="edge"/>
          <c:yMode val="edge"/>
          <c:x val="0.81758639773368558"/>
          <c:y val="0.12558008096345968"/>
          <c:w val="0.16141765160357069"/>
          <c:h val="0.848190026109540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1252878073612"/>
          <c:y val="7.6923192492777168E-2"/>
          <c:w val="0.63126314275341966"/>
          <c:h val="0.78461656342632657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LDL!$B$3:$B$20</c:f>
              <c:numCache>
                <c:formatCode>0.0</c:formatCode>
                <c:ptCount val="18"/>
                <c:pt idx="1">
                  <c:v>85.666666666666671</c:v>
                </c:pt>
                <c:pt idx="2">
                  <c:v>85.958333333333329</c:v>
                </c:pt>
                <c:pt idx="3">
                  <c:v>85.96875</c:v>
                </c:pt>
                <c:pt idx="4">
                  <c:v>85.59375</c:v>
                </c:pt>
                <c:pt idx="5">
                  <c:v>86.40625</c:v>
                </c:pt>
                <c:pt idx="6">
                  <c:v>85.25</c:v>
                </c:pt>
                <c:pt idx="7">
                  <c:v>85.53125</c:v>
                </c:pt>
                <c:pt idx="8">
                  <c:v>86</c:v>
                </c:pt>
                <c:pt idx="9">
                  <c:v>85.78125</c:v>
                </c:pt>
                <c:pt idx="10">
                  <c:v>85.75</c:v>
                </c:pt>
                <c:pt idx="11">
                  <c:v>86.0625</c:v>
                </c:pt>
                <c:pt idx="12">
                  <c:v>85.59375</c:v>
                </c:pt>
                <c:pt idx="13">
                  <c:v>86.21875</c:v>
                </c:pt>
                <c:pt idx="14">
                  <c:v>85.90625</c:v>
                </c:pt>
                <c:pt idx="15">
                  <c:v>85.71875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LDL!$D$3:$D$20</c:f>
              <c:numCache>
                <c:formatCode>0.0</c:formatCode>
                <c:ptCount val="18"/>
                <c:pt idx="0">
                  <c:v>84.466666666666669</c:v>
                </c:pt>
                <c:pt idx="1">
                  <c:v>83.882352941176464</c:v>
                </c:pt>
                <c:pt idx="2">
                  <c:v>85.555555555555557</c:v>
                </c:pt>
                <c:pt idx="3">
                  <c:v>82.285714285714292</c:v>
                </c:pt>
                <c:pt idx="4">
                  <c:v>84</c:v>
                </c:pt>
                <c:pt idx="5">
                  <c:v>83.625</c:v>
                </c:pt>
                <c:pt idx="6">
                  <c:v>82.8</c:v>
                </c:pt>
                <c:pt idx="7">
                  <c:v>84.1</c:v>
                </c:pt>
                <c:pt idx="8">
                  <c:v>84.4</c:v>
                </c:pt>
                <c:pt idx="9">
                  <c:v>84.047619047619051</c:v>
                </c:pt>
                <c:pt idx="10">
                  <c:v>84.1875</c:v>
                </c:pt>
                <c:pt idx="11">
                  <c:v>84.055555555555557</c:v>
                </c:pt>
                <c:pt idx="12">
                  <c:v>83.388888888888886</c:v>
                </c:pt>
                <c:pt idx="13">
                  <c:v>82.470588235294116</c:v>
                </c:pt>
                <c:pt idx="14">
                  <c:v>82.333333333333329</c:v>
                </c:pt>
                <c:pt idx="15">
                  <c:v>82.928571428571431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LDL!$F$3:$F$20</c:f>
              <c:numCache>
                <c:formatCode>0.0</c:formatCode>
                <c:ptCount val="18"/>
                <c:pt idx="1">
                  <c:v>86.769230769230774</c:v>
                </c:pt>
                <c:pt idx="2">
                  <c:v>87.611111111111114</c:v>
                </c:pt>
                <c:pt idx="3">
                  <c:v>86.684210526315795</c:v>
                </c:pt>
                <c:pt idx="4">
                  <c:v>86.94736842105263</c:v>
                </c:pt>
                <c:pt idx="5">
                  <c:v>87.263157894736835</c:v>
                </c:pt>
                <c:pt idx="6">
                  <c:v>86.631578947368425</c:v>
                </c:pt>
                <c:pt idx="7">
                  <c:v>86.10526315789474</c:v>
                </c:pt>
                <c:pt idx="8">
                  <c:v>86.333333333333329</c:v>
                </c:pt>
                <c:pt idx="9">
                  <c:v>86.055555555555557</c:v>
                </c:pt>
                <c:pt idx="10">
                  <c:v>85.9375</c:v>
                </c:pt>
                <c:pt idx="11">
                  <c:v>86.4</c:v>
                </c:pt>
                <c:pt idx="12">
                  <c:v>86.5</c:v>
                </c:pt>
                <c:pt idx="13">
                  <c:v>85.818181818181813</c:v>
                </c:pt>
                <c:pt idx="14">
                  <c:v>86.10526315789474</c:v>
                </c:pt>
                <c:pt idx="15">
                  <c:v>86.1875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CC"/>
              </a:solidFill>
            </a:ln>
          </c:spPr>
          <c:marker>
            <c:symbol val="circle"/>
            <c:size val="7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val>
            <c:numRef>
              <c:f>LDL!$I$3:$I$20</c:f>
              <c:numCache>
                <c:formatCode>0.0</c:formatCode>
                <c:ptCount val="18"/>
                <c:pt idx="2">
                  <c:v>84.4</c:v>
                </c:pt>
                <c:pt idx="3">
                  <c:v>83.8</c:v>
                </c:pt>
                <c:pt idx="4">
                  <c:v>86.6</c:v>
                </c:pt>
                <c:pt idx="5">
                  <c:v>86.2</c:v>
                </c:pt>
                <c:pt idx="6">
                  <c:v>84.9</c:v>
                </c:pt>
                <c:pt idx="7">
                  <c:v>83.5</c:v>
                </c:pt>
                <c:pt idx="8">
                  <c:v>84.9</c:v>
                </c:pt>
                <c:pt idx="9">
                  <c:v>85.4</c:v>
                </c:pt>
                <c:pt idx="10">
                  <c:v>85.3</c:v>
                </c:pt>
                <c:pt idx="11">
                  <c:v>85.1</c:v>
                </c:pt>
                <c:pt idx="12">
                  <c:v>83.6</c:v>
                </c:pt>
                <c:pt idx="13">
                  <c:v>83.9</c:v>
                </c:pt>
                <c:pt idx="14">
                  <c:v>83.6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LDL!$L$2</c:f>
              <c:strCache>
                <c:ptCount val="1"/>
                <c:pt idx="0">
                  <c:v>日立化成認証値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LDL!$L$3:$L$20</c:f>
              <c:numCache>
                <c:formatCode>General</c:formatCode>
                <c:ptCount val="18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</c:v>
                </c:pt>
                <c:pt idx="6">
                  <c:v>86</c:v>
                </c:pt>
                <c:pt idx="7">
                  <c:v>86</c:v>
                </c:pt>
                <c:pt idx="8">
                  <c:v>86</c:v>
                </c:pt>
                <c:pt idx="9">
                  <c:v>86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86</c:v>
                </c:pt>
                <c:pt idx="14">
                  <c:v>86</c:v>
                </c:pt>
                <c:pt idx="15">
                  <c:v>86</c:v>
                </c:pt>
                <c:pt idx="16">
                  <c:v>86</c:v>
                </c:pt>
                <c:pt idx="17">
                  <c:v>86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LDL!$M$2</c:f>
              <c:strCache>
                <c:ptCount val="1"/>
                <c:pt idx="0">
                  <c:v>日立化成DS平均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LDL!$M$3:$M$20</c:f>
              <c:numCache>
                <c:formatCode>0.0</c:formatCode>
                <c:ptCount val="18"/>
                <c:pt idx="0">
                  <c:v>84.466666666666669</c:v>
                </c:pt>
                <c:pt idx="1">
                  <c:v>85.439416792357974</c:v>
                </c:pt>
                <c:pt idx="2">
                  <c:v>85.881249999999994</c:v>
                </c:pt>
                <c:pt idx="3">
                  <c:v>84.684668703007517</c:v>
                </c:pt>
                <c:pt idx="4">
                  <c:v>85.785279605263156</c:v>
                </c:pt>
                <c:pt idx="5">
                  <c:v>85.873601973684202</c:v>
                </c:pt>
                <c:pt idx="6">
                  <c:v>84.895394736842121</c:v>
                </c:pt>
                <c:pt idx="7">
                  <c:v>84.809128289473676</c:v>
                </c:pt>
                <c:pt idx="8">
                  <c:v>85.408333333333331</c:v>
                </c:pt>
                <c:pt idx="9">
                  <c:v>85.321106150793639</c:v>
                </c:pt>
                <c:pt idx="10">
                  <c:v>85.293750000000003</c:v>
                </c:pt>
                <c:pt idx="11">
                  <c:v>85.404513888888886</c:v>
                </c:pt>
                <c:pt idx="12">
                  <c:v>84.77065972222222</c:v>
                </c:pt>
                <c:pt idx="13">
                  <c:v>84.601880013368984</c:v>
                </c:pt>
                <c:pt idx="14">
                  <c:v>84.486211622807019</c:v>
                </c:pt>
                <c:pt idx="15">
                  <c:v>84.944940476190482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LDL!$R$2</c:f>
              <c:strCache>
                <c:ptCount val="1"/>
                <c:pt idx="0">
                  <c:v>協和下限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LDL!$R$3:$R$20</c:f>
              <c:numCache>
                <c:formatCode>General</c:formatCode>
                <c:ptCount val="18"/>
                <c:pt idx="0">
                  <c:v>81</c:v>
                </c:pt>
                <c:pt idx="1">
                  <c:v>81</c:v>
                </c:pt>
                <c:pt idx="2">
                  <c:v>81</c:v>
                </c:pt>
                <c:pt idx="3">
                  <c:v>81</c:v>
                </c:pt>
                <c:pt idx="4">
                  <c:v>81</c:v>
                </c:pt>
                <c:pt idx="5">
                  <c:v>81</c:v>
                </c:pt>
                <c:pt idx="6">
                  <c:v>81</c:v>
                </c:pt>
                <c:pt idx="7">
                  <c:v>81</c:v>
                </c:pt>
                <c:pt idx="8">
                  <c:v>81</c:v>
                </c:pt>
                <c:pt idx="9">
                  <c:v>81</c:v>
                </c:pt>
                <c:pt idx="10">
                  <c:v>81</c:v>
                </c:pt>
                <c:pt idx="11">
                  <c:v>81</c:v>
                </c:pt>
                <c:pt idx="12">
                  <c:v>81</c:v>
                </c:pt>
                <c:pt idx="13">
                  <c:v>81</c:v>
                </c:pt>
                <c:pt idx="14">
                  <c:v>81</c:v>
                </c:pt>
                <c:pt idx="15">
                  <c:v>81</c:v>
                </c:pt>
                <c:pt idx="16">
                  <c:v>81</c:v>
                </c:pt>
                <c:pt idx="17">
                  <c:v>81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LDL!$S$2</c:f>
              <c:strCache>
                <c:ptCount val="1"/>
                <c:pt idx="0">
                  <c:v>協和上限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LDL!$S$3:$S$20</c:f>
              <c:numCache>
                <c:formatCode>General</c:formatCode>
                <c:ptCount val="18"/>
                <c:pt idx="0">
                  <c:v>91</c:v>
                </c:pt>
                <c:pt idx="1">
                  <c:v>91</c:v>
                </c:pt>
                <c:pt idx="2">
                  <c:v>91</c:v>
                </c:pt>
                <c:pt idx="3">
                  <c:v>91</c:v>
                </c:pt>
                <c:pt idx="4">
                  <c:v>91</c:v>
                </c:pt>
                <c:pt idx="5">
                  <c:v>91</c:v>
                </c:pt>
                <c:pt idx="6">
                  <c:v>91</c:v>
                </c:pt>
                <c:pt idx="7">
                  <c:v>91</c:v>
                </c:pt>
                <c:pt idx="8">
                  <c:v>91</c:v>
                </c:pt>
                <c:pt idx="9">
                  <c:v>91</c:v>
                </c:pt>
                <c:pt idx="10">
                  <c:v>91</c:v>
                </c:pt>
                <c:pt idx="11">
                  <c:v>91</c:v>
                </c:pt>
                <c:pt idx="12">
                  <c:v>91</c:v>
                </c:pt>
                <c:pt idx="13">
                  <c:v>91</c:v>
                </c:pt>
                <c:pt idx="14">
                  <c:v>91</c:v>
                </c:pt>
                <c:pt idx="15">
                  <c:v>91</c:v>
                </c:pt>
                <c:pt idx="16">
                  <c:v>91</c:v>
                </c:pt>
                <c:pt idx="17">
                  <c:v>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352704"/>
        <c:axId val="225375360"/>
      </c:lineChart>
      <c:catAx>
        <c:axId val="22535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5375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5375360"/>
        <c:scaling>
          <c:orientation val="minMax"/>
          <c:max val="96"/>
          <c:min val="7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5352704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48751434213312"/>
          <c:y val="0.23384663743379391"/>
          <c:w val="0.25403361482643755"/>
          <c:h val="0.613998699320586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68895508523228E-2"/>
          <c:y val="7.6923192492777168E-2"/>
          <c:w val="0.68344210018175156"/>
          <c:h val="0.78461656342632657"/>
        </c:manualLayout>
      </c:layout>
      <c:lineChart>
        <c:grouping val="standard"/>
        <c:varyColors val="0"/>
        <c:ser>
          <c:idx val="3"/>
          <c:order val="0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LDL!$C$3:$C$20</c:f>
              <c:numCache>
                <c:formatCode>0.0</c:formatCode>
                <c:ptCount val="18"/>
                <c:pt idx="1">
                  <c:v>64.397222222222226</c:v>
                </c:pt>
                <c:pt idx="2">
                  <c:v>64.137500000000003</c:v>
                </c:pt>
                <c:pt idx="3">
                  <c:v>64.047368421052624</c:v>
                </c:pt>
                <c:pt idx="4">
                  <c:v>64.959599999999995</c:v>
                </c:pt>
                <c:pt idx="5">
                  <c:v>63.977777777777789</c:v>
                </c:pt>
                <c:pt idx="6">
                  <c:v>63.631700000000002</c:v>
                </c:pt>
                <c:pt idx="7">
                  <c:v>63.786764705882369</c:v>
                </c:pt>
                <c:pt idx="8">
                  <c:v>62.783000000000001</c:v>
                </c:pt>
                <c:pt idx="9">
                  <c:v>63.016689655172421</c:v>
                </c:pt>
                <c:pt idx="10">
                  <c:v>63.087499999999991</c:v>
                </c:pt>
                <c:pt idx="11">
                  <c:v>63.244578313253015</c:v>
                </c:pt>
                <c:pt idx="12">
                  <c:v>63.332098765432086</c:v>
                </c:pt>
                <c:pt idx="13">
                  <c:v>63.876811594202884</c:v>
                </c:pt>
                <c:pt idx="14">
                  <c:v>62.930769230769215</c:v>
                </c:pt>
                <c:pt idx="15">
                  <c:v>63.192592592592597</c:v>
                </c:pt>
                <c:pt idx="16">
                  <c:v>61.793548387096777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LDL!$E$2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LDL!$E$3:$E$20</c:f>
              <c:numCache>
                <c:formatCode>0.0</c:formatCode>
                <c:ptCount val="18"/>
                <c:pt idx="5">
                  <c:v>63.4</c:v>
                </c:pt>
                <c:pt idx="6">
                  <c:v>63.4</c:v>
                </c:pt>
                <c:pt idx="7">
                  <c:v>61.649266262891224</c:v>
                </c:pt>
                <c:pt idx="8">
                  <c:v>62.9</c:v>
                </c:pt>
                <c:pt idx="9">
                  <c:v>62.2590163934426</c:v>
                </c:pt>
                <c:pt idx="10">
                  <c:v>62.065000000000005</c:v>
                </c:pt>
                <c:pt idx="11">
                  <c:v>63.355384615384608</c:v>
                </c:pt>
                <c:pt idx="12">
                  <c:v>63.591803278688538</c:v>
                </c:pt>
                <c:pt idx="13">
                  <c:v>63.429032258064524</c:v>
                </c:pt>
                <c:pt idx="14">
                  <c:v>63.787096774193557</c:v>
                </c:pt>
                <c:pt idx="15">
                  <c:v>63.944827586206884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LDL!$G$3:$G$20</c:f>
              <c:numCache>
                <c:formatCode>0.0</c:formatCode>
                <c:ptCount val="18"/>
                <c:pt idx="0">
                  <c:v>67.644000000000005</c:v>
                </c:pt>
                <c:pt idx="1">
                  <c:v>67.007500000000007</c:v>
                </c:pt>
                <c:pt idx="2">
                  <c:v>64.080555555555563</c:v>
                </c:pt>
                <c:pt idx="3">
                  <c:v>66.161904761904751</c:v>
                </c:pt>
                <c:pt idx="4">
                  <c:v>65.746000000000009</c:v>
                </c:pt>
                <c:pt idx="5">
                  <c:v>65.689393939393938</c:v>
                </c:pt>
                <c:pt idx="6">
                  <c:v>66.911111111111111</c:v>
                </c:pt>
                <c:pt idx="7">
                  <c:v>66.720634920634922</c:v>
                </c:pt>
                <c:pt idx="8">
                  <c:v>66.038194444444429</c:v>
                </c:pt>
                <c:pt idx="9">
                  <c:v>65.624358974358984</c:v>
                </c:pt>
                <c:pt idx="10">
                  <c:v>65.810897435897445</c:v>
                </c:pt>
                <c:pt idx="11">
                  <c:v>67.179166666666674</c:v>
                </c:pt>
                <c:pt idx="12">
                  <c:v>66.940384615384602</c:v>
                </c:pt>
                <c:pt idx="13">
                  <c:v>68.079710144927532</c:v>
                </c:pt>
                <c:pt idx="14">
                  <c:v>68.262698412698413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LDL!$H$3:$H$20</c:f>
              <c:numCache>
                <c:formatCode>0.0</c:formatCode>
                <c:ptCount val="18"/>
                <c:pt idx="1">
                  <c:v>65.599999999999994</c:v>
                </c:pt>
                <c:pt idx="2">
                  <c:v>65.8</c:v>
                </c:pt>
                <c:pt idx="3">
                  <c:v>66.900000000000006</c:v>
                </c:pt>
                <c:pt idx="4">
                  <c:v>67.400000000000006</c:v>
                </c:pt>
                <c:pt idx="5">
                  <c:v>66.7</c:v>
                </c:pt>
                <c:pt idx="6">
                  <c:v>65.088999999999999</c:v>
                </c:pt>
                <c:pt idx="7">
                  <c:v>65.448999999999998</c:v>
                </c:pt>
                <c:pt idx="8">
                  <c:v>66.012</c:v>
                </c:pt>
                <c:pt idx="9">
                  <c:v>65.932000000000002</c:v>
                </c:pt>
                <c:pt idx="10">
                  <c:v>66</c:v>
                </c:pt>
                <c:pt idx="11">
                  <c:v>66.8</c:v>
                </c:pt>
                <c:pt idx="12">
                  <c:v>67.284000000000006</c:v>
                </c:pt>
                <c:pt idx="13">
                  <c:v>67.400000000000006</c:v>
                </c:pt>
                <c:pt idx="14">
                  <c:v>65.858999999999995</c:v>
                </c:pt>
                <c:pt idx="15">
                  <c:v>65.507999999999996</c:v>
                </c:pt>
                <c:pt idx="16">
                  <c:v>65.027000000000001</c:v>
                </c:pt>
                <c:pt idx="17">
                  <c:v>65.418999999999997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LDL!$J$3:$J$20</c:f>
              <c:numCache>
                <c:formatCode>0.0</c:formatCode>
                <c:ptCount val="18"/>
                <c:pt idx="0">
                  <c:v>66.63</c:v>
                </c:pt>
                <c:pt idx="1">
                  <c:v>65.95</c:v>
                </c:pt>
                <c:pt idx="2">
                  <c:v>64.55</c:v>
                </c:pt>
                <c:pt idx="3">
                  <c:v>63.87</c:v>
                </c:pt>
                <c:pt idx="4">
                  <c:v>64.819999999999993</c:v>
                </c:pt>
                <c:pt idx="5">
                  <c:v>65.22</c:v>
                </c:pt>
                <c:pt idx="6">
                  <c:v>64.98</c:v>
                </c:pt>
                <c:pt idx="7">
                  <c:v>64.7</c:v>
                </c:pt>
                <c:pt idx="8">
                  <c:v>65.02</c:v>
                </c:pt>
                <c:pt idx="9">
                  <c:v>66.25</c:v>
                </c:pt>
                <c:pt idx="10">
                  <c:v>66.290000000000006</c:v>
                </c:pt>
                <c:pt idx="11">
                  <c:v>66.989999999999995</c:v>
                </c:pt>
                <c:pt idx="12">
                  <c:v>66.709999999999994</c:v>
                </c:pt>
                <c:pt idx="13">
                  <c:v>66.69</c:v>
                </c:pt>
                <c:pt idx="14">
                  <c:v>65.73</c:v>
                </c:pt>
                <c:pt idx="15">
                  <c:v>65.739999999999995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</a:ln>
            </c:spPr>
          </c:marker>
          <c:val>
            <c:numRef>
              <c:f>LDL!$K$3:$K$20</c:f>
              <c:numCache>
                <c:formatCode>0.0</c:formatCode>
                <c:ptCount val="18"/>
                <c:pt idx="2">
                  <c:v>68.400000000000006</c:v>
                </c:pt>
                <c:pt idx="3">
                  <c:v>69</c:v>
                </c:pt>
                <c:pt idx="4">
                  <c:v>68</c:v>
                </c:pt>
                <c:pt idx="5">
                  <c:v>65</c:v>
                </c:pt>
                <c:pt idx="6">
                  <c:v>64.820000000000007</c:v>
                </c:pt>
                <c:pt idx="7">
                  <c:v>67.2</c:v>
                </c:pt>
                <c:pt idx="8">
                  <c:v>67.3</c:v>
                </c:pt>
                <c:pt idx="9">
                  <c:v>66.400000000000006</c:v>
                </c:pt>
                <c:pt idx="10">
                  <c:v>65.8</c:v>
                </c:pt>
                <c:pt idx="11">
                  <c:v>66.400000000000006</c:v>
                </c:pt>
                <c:pt idx="12">
                  <c:v>67.7</c:v>
                </c:pt>
                <c:pt idx="13">
                  <c:v>66.8</c:v>
                </c:pt>
                <c:pt idx="14">
                  <c:v>68.099999999999994</c:v>
                </c:pt>
                <c:pt idx="15">
                  <c:v>67.099999999999994</c:v>
                </c:pt>
              </c:numCache>
            </c:numRef>
          </c:val>
          <c:smooth val="0"/>
        </c:ser>
        <c:ser>
          <c:idx val="4"/>
          <c:order val="6"/>
          <c:tx>
            <c:strRef>
              <c:f>LDL!$O$2</c:f>
              <c:strCache>
                <c:ptCount val="1"/>
                <c:pt idx="0">
                  <c:v>積水認証値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LDL!$O$3:$O$20</c:f>
              <c:numCache>
                <c:formatCode>0</c:formatCode>
                <c:ptCount val="18"/>
                <c:pt idx="0">
                  <c:v>66</c:v>
                </c:pt>
                <c:pt idx="1">
                  <c:v>66</c:v>
                </c:pt>
                <c:pt idx="2">
                  <c:v>66</c:v>
                </c:pt>
                <c:pt idx="3">
                  <c:v>66</c:v>
                </c:pt>
                <c:pt idx="4">
                  <c:v>66</c:v>
                </c:pt>
                <c:pt idx="5">
                  <c:v>66</c:v>
                </c:pt>
                <c:pt idx="6">
                  <c:v>66</c:v>
                </c:pt>
                <c:pt idx="7">
                  <c:v>66</c:v>
                </c:pt>
                <c:pt idx="8">
                  <c:v>66</c:v>
                </c:pt>
                <c:pt idx="9">
                  <c:v>66</c:v>
                </c:pt>
                <c:pt idx="10">
                  <c:v>66</c:v>
                </c:pt>
                <c:pt idx="11">
                  <c:v>66</c:v>
                </c:pt>
                <c:pt idx="12">
                  <c:v>66</c:v>
                </c:pt>
                <c:pt idx="13">
                  <c:v>66</c:v>
                </c:pt>
                <c:pt idx="14">
                  <c:v>66</c:v>
                </c:pt>
                <c:pt idx="15">
                  <c:v>66</c:v>
                </c:pt>
                <c:pt idx="16">
                  <c:v>66</c:v>
                </c:pt>
                <c:pt idx="17">
                  <c:v>66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LDL!$P$2</c:f>
              <c:strCache>
                <c:ptCount val="1"/>
                <c:pt idx="0">
                  <c:v>積水平均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LDL!$P$3:$P$19</c:f>
              <c:numCache>
                <c:formatCode>0.0</c:formatCode>
                <c:ptCount val="17"/>
                <c:pt idx="0">
                  <c:v>67.137</c:v>
                </c:pt>
                <c:pt idx="1">
                  <c:v>65.738680555555561</c:v>
                </c:pt>
                <c:pt idx="2">
                  <c:v>65.393611111111113</c:v>
                </c:pt>
                <c:pt idx="3">
                  <c:v>65.995854636591474</c:v>
                </c:pt>
                <c:pt idx="4">
                  <c:v>66.185120000000012</c:v>
                </c:pt>
                <c:pt idx="5">
                  <c:v>64.997861952861953</c:v>
                </c:pt>
                <c:pt idx="6">
                  <c:v>64.805301851851851</c:v>
                </c:pt>
                <c:pt idx="7">
                  <c:v>64.917610981568075</c:v>
                </c:pt>
                <c:pt idx="8">
                  <c:v>65.008865740740731</c:v>
                </c:pt>
                <c:pt idx="9">
                  <c:v>64.913677503828993</c:v>
                </c:pt>
                <c:pt idx="10">
                  <c:v>64.842232905982911</c:v>
                </c:pt>
                <c:pt idx="11">
                  <c:v>65.661521599217394</c:v>
                </c:pt>
                <c:pt idx="12">
                  <c:v>65.926381109917529</c:v>
                </c:pt>
                <c:pt idx="13">
                  <c:v>66.045925666199153</c:v>
                </c:pt>
                <c:pt idx="14">
                  <c:v>65.778260736276863</c:v>
                </c:pt>
                <c:pt idx="15">
                  <c:v>65.097084035759892</c:v>
                </c:pt>
                <c:pt idx="16">
                  <c:v>63.410274193548389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LDL!$T$2</c:f>
              <c:strCache>
                <c:ptCount val="1"/>
                <c:pt idx="0">
                  <c:v>積水下限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LDL!$T$3:$T$20</c:f>
              <c:numCache>
                <c:formatCode>General</c:formatCode>
                <c:ptCount val="18"/>
                <c:pt idx="0">
                  <c:v>61</c:v>
                </c:pt>
                <c:pt idx="1">
                  <c:v>61</c:v>
                </c:pt>
                <c:pt idx="2">
                  <c:v>61</c:v>
                </c:pt>
                <c:pt idx="3">
                  <c:v>61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61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</c:numCache>
            </c:numRef>
          </c:val>
          <c:smooth val="0"/>
        </c:ser>
        <c:ser>
          <c:idx val="7"/>
          <c:order val="9"/>
          <c:tx>
            <c:strRef>
              <c:f>LDL!$U$2</c:f>
              <c:strCache>
                <c:ptCount val="1"/>
                <c:pt idx="0">
                  <c:v>積水上限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LDL!$U$3:$U$20</c:f>
              <c:numCache>
                <c:formatCode>General</c:formatCode>
                <c:ptCount val="18"/>
                <c:pt idx="0">
                  <c:v>71</c:v>
                </c:pt>
                <c:pt idx="1">
                  <c:v>71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71</c:v>
                </c:pt>
                <c:pt idx="6">
                  <c:v>71</c:v>
                </c:pt>
                <c:pt idx="7">
                  <c:v>71</c:v>
                </c:pt>
                <c:pt idx="8">
                  <c:v>71</c:v>
                </c:pt>
                <c:pt idx="9">
                  <c:v>71</c:v>
                </c:pt>
                <c:pt idx="10">
                  <c:v>71</c:v>
                </c:pt>
                <c:pt idx="11">
                  <c:v>71</c:v>
                </c:pt>
                <c:pt idx="12">
                  <c:v>71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71</c:v>
                </c:pt>
                <c:pt idx="17">
                  <c:v>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666560"/>
        <c:axId val="223668480"/>
      </c:lineChart>
      <c:catAx>
        <c:axId val="223666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3668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3668480"/>
        <c:scaling>
          <c:orientation val="minMax"/>
          <c:max val="76"/>
          <c:min val="5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3666560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870198043426388"/>
          <c:y val="0.19692322243503346"/>
          <c:w val="0.19520853637474225"/>
          <c:h val="0.662005801596944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80015148993245E-2"/>
          <c:y val="5.4129223762859349E-2"/>
          <c:w val="0.82132630883199409"/>
          <c:h val="0.80569267677794498"/>
        </c:manualLayout>
      </c:layout>
      <c:lineChart>
        <c:grouping val="standard"/>
        <c:varyColors val="0"/>
        <c:ser>
          <c:idx val="18"/>
          <c:order val="0"/>
          <c:tx>
            <c:strRef>
              <c:f>'2018.11月を100％とした時の活性変化率'!$B$1</c:f>
              <c:strCache>
                <c:ptCount val="1"/>
                <c:pt idx="0">
                  <c:v>Na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'2018.11月を100％とした時の活性変化率'!$B$2:$B$19</c:f>
              <c:numCache>
                <c:formatCode>0.0</c:formatCode>
                <c:ptCount val="18"/>
                <c:pt idx="0">
                  <c:v>100</c:v>
                </c:pt>
                <c:pt idx="1">
                  <c:v>100.35993425609662</c:v>
                </c:pt>
                <c:pt idx="2">
                  <c:v>100.21045122305554</c:v>
                </c:pt>
                <c:pt idx="3">
                  <c:v>100.25770243158037</c:v>
                </c:pt>
                <c:pt idx="4">
                  <c:v>100.23728485080893</c:v>
                </c:pt>
                <c:pt idx="5">
                  <c:v>100.31389325468653</c:v>
                </c:pt>
                <c:pt idx="6">
                  <c:v>100.25076207946175</c:v>
                </c:pt>
                <c:pt idx="7">
                  <c:v>100.12065041281227</c:v>
                </c:pt>
                <c:pt idx="8">
                  <c:v>100.21208548935152</c:v>
                </c:pt>
                <c:pt idx="9">
                  <c:v>100.2438286243576</c:v>
                </c:pt>
                <c:pt idx="10">
                  <c:v>100.24870341083414</c:v>
                </c:pt>
                <c:pt idx="11">
                  <c:v>100.22397102263625</c:v>
                </c:pt>
                <c:pt idx="12">
                  <c:v>100.17533112166331</c:v>
                </c:pt>
                <c:pt idx="13">
                  <c:v>100.17530783494104</c:v>
                </c:pt>
                <c:pt idx="14">
                  <c:v>100.247889111722</c:v>
                </c:pt>
                <c:pt idx="15">
                  <c:v>100.35867700344592</c:v>
                </c:pt>
                <c:pt idx="16">
                  <c:v>100.61203563093271</c:v>
                </c:pt>
              </c:numCache>
            </c:numRef>
          </c:val>
          <c:smooth val="0"/>
        </c:ser>
        <c:ser>
          <c:idx val="19"/>
          <c:order val="1"/>
          <c:tx>
            <c:strRef>
              <c:f>'2018.11月を100％とした時の活性変化率'!$C$1</c:f>
              <c:strCache>
                <c:ptCount val="1"/>
                <c:pt idx="0">
                  <c:v>K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'2018.11月を100％とした時の活性変化率'!$C$2:$C$19</c:f>
              <c:numCache>
                <c:formatCode>0.0</c:formatCode>
                <c:ptCount val="18"/>
                <c:pt idx="0">
                  <c:v>100</c:v>
                </c:pt>
                <c:pt idx="1">
                  <c:v>100.33331442380555</c:v>
                </c:pt>
                <c:pt idx="2">
                  <c:v>100.23826029364078</c:v>
                </c:pt>
                <c:pt idx="3">
                  <c:v>100.29324738602159</c:v>
                </c:pt>
                <c:pt idx="4">
                  <c:v>100.1734102293865</c:v>
                </c:pt>
                <c:pt idx="5">
                  <c:v>100.22499872805616</c:v>
                </c:pt>
                <c:pt idx="6">
                  <c:v>100.22100534053526</c:v>
                </c:pt>
                <c:pt idx="7">
                  <c:v>99.991550236806532</c:v>
                </c:pt>
                <c:pt idx="8">
                  <c:v>100.21394499282546</c:v>
                </c:pt>
                <c:pt idx="9">
                  <c:v>100.15676125362096</c:v>
                </c:pt>
                <c:pt idx="10">
                  <c:v>99.822605680810696</c:v>
                </c:pt>
                <c:pt idx="11">
                  <c:v>99.734386724711143</c:v>
                </c:pt>
                <c:pt idx="12">
                  <c:v>99.784687152015422</c:v>
                </c:pt>
                <c:pt idx="13">
                  <c:v>99.782549819815713</c:v>
                </c:pt>
                <c:pt idx="14">
                  <c:v>99.70456256590721</c:v>
                </c:pt>
                <c:pt idx="15">
                  <c:v>99.978612420919276</c:v>
                </c:pt>
                <c:pt idx="16">
                  <c:v>99.136443998043887</c:v>
                </c:pt>
              </c:numCache>
            </c:numRef>
          </c:val>
          <c:smooth val="0"/>
        </c:ser>
        <c:ser>
          <c:idx val="20"/>
          <c:order val="2"/>
          <c:tx>
            <c:strRef>
              <c:f>'2018.11月を100％とした時の活性変化率'!$D$1</c:f>
              <c:strCache>
                <c:ptCount val="1"/>
                <c:pt idx="0">
                  <c:v>CL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'2018.11月を100％とした時の活性変化率'!$D$2:$D$19</c:f>
              <c:numCache>
                <c:formatCode>0.0</c:formatCode>
                <c:ptCount val="18"/>
                <c:pt idx="0">
                  <c:v>100</c:v>
                </c:pt>
                <c:pt idx="1">
                  <c:v>99.843978364808905</c:v>
                </c:pt>
                <c:pt idx="2">
                  <c:v>100.05525734538728</c:v>
                </c:pt>
                <c:pt idx="3">
                  <c:v>100.21605091135709</c:v>
                </c:pt>
                <c:pt idx="4">
                  <c:v>100.26776042736796</c:v>
                </c:pt>
                <c:pt idx="5">
                  <c:v>100.04757713920438</c:v>
                </c:pt>
                <c:pt idx="6">
                  <c:v>99.822860363445386</c:v>
                </c:pt>
                <c:pt idx="7">
                  <c:v>99.200153953595475</c:v>
                </c:pt>
                <c:pt idx="8">
                  <c:v>99.700462297102916</c:v>
                </c:pt>
                <c:pt idx="9">
                  <c:v>100.08209237512706</c:v>
                </c:pt>
                <c:pt idx="10">
                  <c:v>99.969621339392518</c:v>
                </c:pt>
                <c:pt idx="11">
                  <c:v>99.779533581781095</c:v>
                </c:pt>
                <c:pt idx="12">
                  <c:v>99.730946021309677</c:v>
                </c:pt>
                <c:pt idx="13">
                  <c:v>99.212999109649999</c:v>
                </c:pt>
                <c:pt idx="14">
                  <c:v>99.570012898659883</c:v>
                </c:pt>
                <c:pt idx="15">
                  <c:v>99.751274265841744</c:v>
                </c:pt>
                <c:pt idx="16">
                  <c:v>99.512649376644546</c:v>
                </c:pt>
              </c:numCache>
            </c:numRef>
          </c:val>
          <c:smooth val="0"/>
        </c:ser>
        <c:ser>
          <c:idx val="21"/>
          <c:order val="3"/>
          <c:tx>
            <c:strRef>
              <c:f>'2018.11月を100％とした時の活性変化率'!$E$1</c:f>
              <c:strCache>
                <c:ptCount val="1"/>
                <c:pt idx="0">
                  <c:v>Ca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'2018.11月を100％とした時の活性変化率'!$E$2:$E$19</c:f>
              <c:numCache>
                <c:formatCode>0.0</c:formatCode>
                <c:ptCount val="18"/>
                <c:pt idx="0">
                  <c:v>100</c:v>
                </c:pt>
                <c:pt idx="1">
                  <c:v>99.357155655596372</c:v>
                </c:pt>
                <c:pt idx="2">
                  <c:v>99.747690490520668</c:v>
                </c:pt>
                <c:pt idx="3">
                  <c:v>99.639512160843594</c:v>
                </c:pt>
                <c:pt idx="4">
                  <c:v>99.699386745842176</c:v>
                </c:pt>
                <c:pt idx="5">
                  <c:v>99.50447760903235</c:v>
                </c:pt>
                <c:pt idx="6">
                  <c:v>99.494521622510177</c:v>
                </c:pt>
                <c:pt idx="7">
                  <c:v>99.623024213888428</c:v>
                </c:pt>
                <c:pt idx="8">
                  <c:v>99.797079304536155</c:v>
                </c:pt>
                <c:pt idx="9">
                  <c:v>99.896502455687951</c:v>
                </c:pt>
                <c:pt idx="10">
                  <c:v>100.0371648832426</c:v>
                </c:pt>
                <c:pt idx="11">
                  <c:v>99.904206352869025</c:v>
                </c:pt>
                <c:pt idx="12">
                  <c:v>100.12165798147204</c:v>
                </c:pt>
                <c:pt idx="13">
                  <c:v>100.07707421749301</c:v>
                </c:pt>
                <c:pt idx="14">
                  <c:v>100.12985018217617</c:v>
                </c:pt>
                <c:pt idx="15">
                  <c:v>100.1983233950132</c:v>
                </c:pt>
                <c:pt idx="16">
                  <c:v>99.891016039555353</c:v>
                </c:pt>
              </c:numCache>
            </c:numRef>
          </c:val>
          <c:smooth val="0"/>
        </c:ser>
        <c:ser>
          <c:idx val="17"/>
          <c:order val="4"/>
          <c:tx>
            <c:strRef>
              <c:f>'2018.11月を100％とした時の活性変化率'!$F$1</c:f>
              <c:strCache>
                <c:ptCount val="1"/>
                <c:pt idx="0">
                  <c:v>GLU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'2018.11月を100％とした時の活性変化率'!$F$2:$F$19</c:f>
              <c:numCache>
                <c:formatCode>0.0</c:formatCode>
                <c:ptCount val="18"/>
                <c:pt idx="0">
                  <c:v>100</c:v>
                </c:pt>
                <c:pt idx="1">
                  <c:v>99.79365308458398</c:v>
                </c:pt>
                <c:pt idx="2">
                  <c:v>99.92412607969132</c:v>
                </c:pt>
                <c:pt idx="3">
                  <c:v>100.09746295066427</c:v>
                </c:pt>
                <c:pt idx="4">
                  <c:v>100.1148968936445</c:v>
                </c:pt>
                <c:pt idx="5">
                  <c:v>99.772109980914394</c:v>
                </c:pt>
                <c:pt idx="6">
                  <c:v>99.798315918589324</c:v>
                </c:pt>
                <c:pt idx="7">
                  <c:v>99.796860296179048</c:v>
                </c:pt>
                <c:pt idx="8">
                  <c:v>99.96091509200366</c:v>
                </c:pt>
                <c:pt idx="9">
                  <c:v>99.946919541359819</c:v>
                </c:pt>
                <c:pt idx="10">
                  <c:v>99.841549566692336</c:v>
                </c:pt>
                <c:pt idx="11">
                  <c:v>100.00546802709047</c:v>
                </c:pt>
                <c:pt idx="12">
                  <c:v>100.14148429278369</c:v>
                </c:pt>
                <c:pt idx="13">
                  <c:v>100.23364559696346</c:v>
                </c:pt>
                <c:pt idx="14">
                  <c:v>100.59197738644411</c:v>
                </c:pt>
                <c:pt idx="15">
                  <c:v>100.04774066138722</c:v>
                </c:pt>
                <c:pt idx="16">
                  <c:v>100.08985227754177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'2018.11月を100％とした時の活性変化率'!$G$1</c:f>
              <c:strCache>
                <c:ptCount val="1"/>
                <c:pt idx="0">
                  <c:v>TCH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'2018.11月を100％とした時の活性変化率'!$G$2:$G$19</c:f>
              <c:numCache>
                <c:formatCode>0.0</c:formatCode>
                <c:ptCount val="18"/>
                <c:pt idx="0">
                  <c:v>100</c:v>
                </c:pt>
                <c:pt idx="1">
                  <c:v>100.31512781081069</c:v>
                </c:pt>
                <c:pt idx="2">
                  <c:v>100.79971148544098</c:v>
                </c:pt>
                <c:pt idx="3">
                  <c:v>100.22838197999103</c:v>
                </c:pt>
                <c:pt idx="4">
                  <c:v>100.31893851642415</c:v>
                </c:pt>
                <c:pt idx="5">
                  <c:v>100.23074768040433</c:v>
                </c:pt>
                <c:pt idx="6">
                  <c:v>100.44360527872252</c:v>
                </c:pt>
                <c:pt idx="7">
                  <c:v>100.48868309950237</c:v>
                </c:pt>
                <c:pt idx="8">
                  <c:v>100.62746460518881</c:v>
                </c:pt>
                <c:pt idx="9">
                  <c:v>100.43713157226783</c:v>
                </c:pt>
                <c:pt idx="10">
                  <c:v>100.52929441615493</c:v>
                </c:pt>
                <c:pt idx="11">
                  <c:v>100.729533406729</c:v>
                </c:pt>
                <c:pt idx="12">
                  <c:v>100.65357522067013</c:v>
                </c:pt>
                <c:pt idx="13">
                  <c:v>100.63262591219484</c:v>
                </c:pt>
                <c:pt idx="14">
                  <c:v>100.60610162046825</c:v>
                </c:pt>
                <c:pt idx="15">
                  <c:v>100.19520797927161</c:v>
                </c:pt>
                <c:pt idx="16">
                  <c:v>100.08955493226428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'2018.11月を100％とした時の活性変化率'!$H$1</c:f>
              <c:strCache>
                <c:ptCount val="1"/>
                <c:pt idx="0">
                  <c:v>TG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'2018.11月を100％とした時の活性変化率'!$H$2:$H$19</c:f>
              <c:numCache>
                <c:formatCode>0.0</c:formatCode>
                <c:ptCount val="18"/>
                <c:pt idx="0">
                  <c:v>100</c:v>
                </c:pt>
                <c:pt idx="1">
                  <c:v>99.216549502592457</c:v>
                </c:pt>
                <c:pt idx="2">
                  <c:v>99.264366929261655</c:v>
                </c:pt>
                <c:pt idx="3">
                  <c:v>98.761539648066957</c:v>
                </c:pt>
                <c:pt idx="4">
                  <c:v>98.820739172475015</c:v>
                </c:pt>
                <c:pt idx="5">
                  <c:v>98.862990894879545</c:v>
                </c:pt>
                <c:pt idx="6">
                  <c:v>98.996780497746812</c:v>
                </c:pt>
                <c:pt idx="7">
                  <c:v>99.205214564122556</c:v>
                </c:pt>
                <c:pt idx="8">
                  <c:v>99.549094455528646</c:v>
                </c:pt>
                <c:pt idx="9">
                  <c:v>99.297935266703192</c:v>
                </c:pt>
                <c:pt idx="10">
                  <c:v>99.565761020148543</c:v>
                </c:pt>
                <c:pt idx="11">
                  <c:v>99.633548558295089</c:v>
                </c:pt>
                <c:pt idx="12">
                  <c:v>99.753096672722435</c:v>
                </c:pt>
                <c:pt idx="13">
                  <c:v>99.223356483704023</c:v>
                </c:pt>
                <c:pt idx="14">
                  <c:v>99.085019099560824</c:v>
                </c:pt>
                <c:pt idx="15">
                  <c:v>99.374428868620768</c:v>
                </c:pt>
                <c:pt idx="16">
                  <c:v>98.053656282797448</c:v>
                </c:pt>
              </c:numCache>
            </c:numRef>
          </c:val>
          <c:smooth val="0"/>
        </c:ser>
        <c:ser>
          <c:idx val="10"/>
          <c:order val="7"/>
          <c:tx>
            <c:strRef>
              <c:f>'2018.11月を100％とした時の活性変化率'!$I$1</c:f>
              <c:strCache>
                <c:ptCount val="1"/>
                <c:pt idx="0">
                  <c:v>HDL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'2018.11月を100％とした時の活性変化率'!$I$2:$I$19</c:f>
              <c:numCache>
                <c:formatCode>0.0</c:formatCode>
                <c:ptCount val="18"/>
                <c:pt idx="0">
                  <c:v>100</c:v>
                </c:pt>
                <c:pt idx="1">
                  <c:v>100.56077025843631</c:v>
                </c:pt>
                <c:pt idx="2">
                  <c:v>101.32879168895474</c:v>
                </c:pt>
                <c:pt idx="3">
                  <c:v>100.84790069527709</c:v>
                </c:pt>
                <c:pt idx="4">
                  <c:v>101.51726119810553</c:v>
                </c:pt>
                <c:pt idx="5">
                  <c:v>101.52080621267736</c:v>
                </c:pt>
                <c:pt idx="6">
                  <c:v>101.45426877149629</c:v>
                </c:pt>
                <c:pt idx="7">
                  <c:v>100.25125521225281</c:v>
                </c:pt>
                <c:pt idx="8">
                  <c:v>100.90901148762843</c:v>
                </c:pt>
                <c:pt idx="9">
                  <c:v>100.96182183704812</c:v>
                </c:pt>
                <c:pt idx="10">
                  <c:v>101.39882249122726</c:v>
                </c:pt>
                <c:pt idx="11">
                  <c:v>101.36617146592597</c:v>
                </c:pt>
                <c:pt idx="12">
                  <c:v>102.2689051118241</c:v>
                </c:pt>
                <c:pt idx="13">
                  <c:v>102.04341449812213</c:v>
                </c:pt>
                <c:pt idx="14">
                  <c:v>101.47587260937583</c:v>
                </c:pt>
                <c:pt idx="15">
                  <c:v>100.79213899195763</c:v>
                </c:pt>
                <c:pt idx="16">
                  <c:v>98.770774026548935</c:v>
                </c:pt>
              </c:numCache>
            </c:numRef>
          </c:val>
          <c:smooth val="0"/>
        </c:ser>
        <c:ser>
          <c:idx val="12"/>
          <c:order val="8"/>
          <c:tx>
            <c:strRef>
              <c:f>'2018.11月を100％とした時の活性変化率'!$J$1</c:f>
              <c:strCache>
                <c:ptCount val="1"/>
                <c:pt idx="0">
                  <c:v>TP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'2018.11月を100％とした時の活性変化率'!$J$2:$J$19</c:f>
              <c:numCache>
                <c:formatCode>0.0</c:formatCode>
                <c:ptCount val="18"/>
                <c:pt idx="0">
                  <c:v>100</c:v>
                </c:pt>
                <c:pt idx="1">
                  <c:v>99.865130041923834</c:v>
                </c:pt>
                <c:pt idx="2">
                  <c:v>100.0534056457892</c:v>
                </c:pt>
                <c:pt idx="3">
                  <c:v>100.0804214834111</c:v>
                </c:pt>
                <c:pt idx="4">
                  <c:v>100.20792609203978</c:v>
                </c:pt>
                <c:pt idx="5">
                  <c:v>100.09294278081731</c:v>
                </c:pt>
                <c:pt idx="6">
                  <c:v>99.981697876900085</c:v>
                </c:pt>
                <c:pt idx="7">
                  <c:v>99.829510439751658</c:v>
                </c:pt>
                <c:pt idx="8">
                  <c:v>99.654134629086158</c:v>
                </c:pt>
                <c:pt idx="9">
                  <c:v>99.512195223492171</c:v>
                </c:pt>
                <c:pt idx="10">
                  <c:v>99.736670607686449</c:v>
                </c:pt>
                <c:pt idx="11">
                  <c:v>99.810927392512383</c:v>
                </c:pt>
                <c:pt idx="12">
                  <c:v>99.766158522224188</c:v>
                </c:pt>
                <c:pt idx="13">
                  <c:v>99.502648753040603</c:v>
                </c:pt>
                <c:pt idx="14">
                  <c:v>99.715669966272586</c:v>
                </c:pt>
                <c:pt idx="15">
                  <c:v>99.588592545245959</c:v>
                </c:pt>
                <c:pt idx="16">
                  <c:v>99.230903938312636</c:v>
                </c:pt>
              </c:numCache>
            </c:numRef>
          </c:val>
          <c:smooth val="0"/>
        </c:ser>
        <c:ser>
          <c:idx val="13"/>
          <c:order val="9"/>
          <c:tx>
            <c:strRef>
              <c:f>'2018.11月を100％とした時の活性変化率'!$K$1</c:f>
              <c:strCache>
                <c:ptCount val="1"/>
                <c:pt idx="0">
                  <c:v>ALB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'2018.11月を100％とした時の活性変化率'!$K$2:$K$19</c:f>
              <c:numCache>
                <c:formatCode>0.0</c:formatCode>
                <c:ptCount val="18"/>
                <c:pt idx="0">
                  <c:v>100</c:v>
                </c:pt>
                <c:pt idx="1">
                  <c:v>99.577978066844707</c:v>
                </c:pt>
                <c:pt idx="2">
                  <c:v>99.259280511690562</c:v>
                </c:pt>
                <c:pt idx="3">
                  <c:v>99.41470360130252</c:v>
                </c:pt>
                <c:pt idx="4">
                  <c:v>99.206526229861595</c:v>
                </c:pt>
                <c:pt idx="5">
                  <c:v>99.141101266984961</c:v>
                </c:pt>
                <c:pt idx="6">
                  <c:v>99.473695626437589</c:v>
                </c:pt>
                <c:pt idx="7">
                  <c:v>99.138648761652021</c:v>
                </c:pt>
                <c:pt idx="8">
                  <c:v>98.851112971748037</c:v>
                </c:pt>
                <c:pt idx="9">
                  <c:v>99.179766447833131</c:v>
                </c:pt>
                <c:pt idx="10">
                  <c:v>99.216761762636153</c:v>
                </c:pt>
                <c:pt idx="11">
                  <c:v>99.04067540166497</c:v>
                </c:pt>
                <c:pt idx="12">
                  <c:v>99.459884104828248</c:v>
                </c:pt>
                <c:pt idx="13">
                  <c:v>99.685827184363035</c:v>
                </c:pt>
                <c:pt idx="14">
                  <c:v>99.693808237829003</c:v>
                </c:pt>
                <c:pt idx="15">
                  <c:v>99.413362631141894</c:v>
                </c:pt>
                <c:pt idx="16">
                  <c:v>99.793056164334885</c:v>
                </c:pt>
              </c:numCache>
            </c:numRef>
          </c:val>
          <c:smooth val="0"/>
        </c:ser>
        <c:ser>
          <c:idx val="11"/>
          <c:order val="10"/>
          <c:tx>
            <c:strRef>
              <c:f>'2018.11月を100％とした時の活性変化率'!$L$1</c:f>
              <c:strCache>
                <c:ptCount val="1"/>
                <c:pt idx="0">
                  <c:v>TBIL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'2018.11月を100％とした時の活性変化率'!$L$2:$L$19</c:f>
              <c:numCache>
                <c:formatCode>0.0</c:formatCode>
                <c:ptCount val="18"/>
                <c:pt idx="0">
                  <c:v>100</c:v>
                </c:pt>
                <c:pt idx="1">
                  <c:v>99.179233142719852</c:v>
                </c:pt>
                <c:pt idx="2">
                  <c:v>99.393372711788047</c:v>
                </c:pt>
                <c:pt idx="3">
                  <c:v>98.868047195970505</c:v>
                </c:pt>
                <c:pt idx="4">
                  <c:v>99.789351044878941</c:v>
                </c:pt>
                <c:pt idx="5">
                  <c:v>99.770304588530394</c:v>
                </c:pt>
                <c:pt idx="6">
                  <c:v>99.809254396766505</c:v>
                </c:pt>
                <c:pt idx="7">
                  <c:v>99.493861428520418</c:v>
                </c:pt>
                <c:pt idx="8">
                  <c:v>99.317129153419515</c:v>
                </c:pt>
                <c:pt idx="9">
                  <c:v>99.69077449309178</c:v>
                </c:pt>
                <c:pt idx="10">
                  <c:v>99.667919898218429</c:v>
                </c:pt>
                <c:pt idx="11">
                  <c:v>99.976249151452421</c:v>
                </c:pt>
                <c:pt idx="12">
                  <c:v>99.911598298663691</c:v>
                </c:pt>
                <c:pt idx="13">
                  <c:v>99.786680112993281</c:v>
                </c:pt>
                <c:pt idx="14">
                  <c:v>99.680609140665126</c:v>
                </c:pt>
                <c:pt idx="15">
                  <c:v>99.65899869366099</c:v>
                </c:pt>
                <c:pt idx="16">
                  <c:v>102.30875835605949</c:v>
                </c:pt>
              </c:numCache>
            </c:numRef>
          </c:val>
          <c:smooth val="0"/>
        </c:ser>
        <c:ser>
          <c:idx val="24"/>
          <c:order val="11"/>
          <c:tx>
            <c:strRef>
              <c:f>'2018.11月を100％とした時の活性変化率'!$M$1</c:f>
              <c:strCache>
                <c:ptCount val="1"/>
                <c:pt idx="0">
                  <c:v>CRP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'2018.11月を100％とした時の活性変化率'!$M$2:$M$19</c:f>
              <c:numCache>
                <c:formatCode>0.0</c:formatCode>
                <c:ptCount val="18"/>
                <c:pt idx="0">
                  <c:v>100</c:v>
                </c:pt>
                <c:pt idx="1">
                  <c:v>99.479029167257721</c:v>
                </c:pt>
                <c:pt idx="2">
                  <c:v>99.454639177309929</c:v>
                </c:pt>
                <c:pt idx="3">
                  <c:v>99.361797254456874</c:v>
                </c:pt>
                <c:pt idx="4">
                  <c:v>97.945891216680465</c:v>
                </c:pt>
                <c:pt idx="5">
                  <c:v>97.858328199188378</c:v>
                </c:pt>
                <c:pt idx="6">
                  <c:v>97.689197855541735</c:v>
                </c:pt>
                <c:pt idx="7">
                  <c:v>97.313828361261969</c:v>
                </c:pt>
                <c:pt idx="8">
                  <c:v>97.82940461167577</c:v>
                </c:pt>
                <c:pt idx="9">
                  <c:v>97.156487896881686</c:v>
                </c:pt>
                <c:pt idx="10">
                  <c:v>97.922729659373658</c:v>
                </c:pt>
                <c:pt idx="11">
                  <c:v>97.798045809248805</c:v>
                </c:pt>
                <c:pt idx="12">
                  <c:v>97.564732439135327</c:v>
                </c:pt>
                <c:pt idx="13">
                  <c:v>97.26212586996779</c:v>
                </c:pt>
                <c:pt idx="14">
                  <c:v>98.102911214827387</c:v>
                </c:pt>
                <c:pt idx="15">
                  <c:v>97.469457119514701</c:v>
                </c:pt>
                <c:pt idx="16">
                  <c:v>95.106154984822226</c:v>
                </c:pt>
              </c:numCache>
            </c:numRef>
          </c:val>
          <c:smooth val="0"/>
        </c:ser>
        <c:ser>
          <c:idx val="16"/>
          <c:order val="12"/>
          <c:tx>
            <c:strRef>
              <c:f>'2018.11月を100％とした時の活性変化率'!$N$1</c:f>
              <c:strCache>
                <c:ptCount val="1"/>
                <c:pt idx="0">
                  <c:v>UA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'2018.11月を100％とした時の活性変化率'!$N$2:$N$19</c:f>
              <c:numCache>
                <c:formatCode>0.0</c:formatCode>
                <c:ptCount val="18"/>
                <c:pt idx="0">
                  <c:v>100</c:v>
                </c:pt>
                <c:pt idx="1">
                  <c:v>99.922057959670241</c:v>
                </c:pt>
                <c:pt idx="2">
                  <c:v>100.52598848776225</c:v>
                </c:pt>
                <c:pt idx="3">
                  <c:v>100.8532682429589</c:v>
                </c:pt>
                <c:pt idx="4">
                  <c:v>100.82237963782521</c:v>
                </c:pt>
                <c:pt idx="5">
                  <c:v>100.27339086740703</c:v>
                </c:pt>
                <c:pt idx="6">
                  <c:v>100.2488689847127</c:v>
                </c:pt>
                <c:pt idx="7">
                  <c:v>100.14170616211348</c:v>
                </c:pt>
                <c:pt idx="8">
                  <c:v>100.29437924423581</c:v>
                </c:pt>
                <c:pt idx="9">
                  <c:v>100.3013968028569</c:v>
                </c:pt>
                <c:pt idx="10">
                  <c:v>100.39883536274074</c:v>
                </c:pt>
                <c:pt idx="11">
                  <c:v>100.04433187994914</c:v>
                </c:pt>
                <c:pt idx="12">
                  <c:v>100.12134915323148</c:v>
                </c:pt>
                <c:pt idx="13">
                  <c:v>100.26515438751748</c:v>
                </c:pt>
                <c:pt idx="14">
                  <c:v>100.40558685661918</c:v>
                </c:pt>
                <c:pt idx="15">
                  <c:v>100.80353180856561</c:v>
                </c:pt>
                <c:pt idx="16">
                  <c:v>100.61900956597158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'2018.11月を100％とした時の活性変化率'!$O$1</c:f>
              <c:strCache>
                <c:ptCount val="1"/>
                <c:pt idx="0">
                  <c:v>BUN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'2018.11月を100％とした時の活性変化率'!$O$2:$O$19</c:f>
              <c:numCache>
                <c:formatCode>0.0</c:formatCode>
                <c:ptCount val="18"/>
                <c:pt idx="0">
                  <c:v>100</c:v>
                </c:pt>
                <c:pt idx="1">
                  <c:v>99.944277642291269</c:v>
                </c:pt>
                <c:pt idx="2">
                  <c:v>100.44313471780653</c:v>
                </c:pt>
                <c:pt idx="3">
                  <c:v>100.67670264903779</c:v>
                </c:pt>
                <c:pt idx="4">
                  <c:v>100.1839037329507</c:v>
                </c:pt>
                <c:pt idx="5">
                  <c:v>100.0123032508625</c:v>
                </c:pt>
                <c:pt idx="6">
                  <c:v>100.05437675233362</c:v>
                </c:pt>
                <c:pt idx="7">
                  <c:v>100.06221049872073</c:v>
                </c:pt>
                <c:pt idx="8">
                  <c:v>100.48677828459269</c:v>
                </c:pt>
                <c:pt idx="9">
                  <c:v>100.56202893961421</c:v>
                </c:pt>
                <c:pt idx="10">
                  <c:v>100.28785809679827</c:v>
                </c:pt>
                <c:pt idx="11">
                  <c:v>99.814056796711725</c:v>
                </c:pt>
                <c:pt idx="12">
                  <c:v>99.718802925982999</c:v>
                </c:pt>
                <c:pt idx="13">
                  <c:v>100.29783874877396</c:v>
                </c:pt>
                <c:pt idx="14">
                  <c:v>100.13648198966847</c:v>
                </c:pt>
                <c:pt idx="15">
                  <c:v>99.946008634619929</c:v>
                </c:pt>
                <c:pt idx="16">
                  <c:v>99.87528459675238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'2018.11月を100％とした時の活性変化率'!$P$1</c:f>
              <c:strCache>
                <c:ptCount val="1"/>
                <c:pt idx="0">
                  <c:v>CRE</c:v>
                </c:pt>
              </c:strCache>
            </c:strRef>
          </c:tx>
          <c:spPr>
            <a:ln w="12700">
              <a:solidFill>
                <a:srgbClr val="E3E3E3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E3E3E3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'2018.11月を100％とした時の活性変化率'!$P$2:$P$19</c:f>
              <c:numCache>
                <c:formatCode>0.0</c:formatCode>
                <c:ptCount val="18"/>
                <c:pt idx="0">
                  <c:v>100</c:v>
                </c:pt>
                <c:pt idx="1">
                  <c:v>99.547986350650547</c:v>
                </c:pt>
                <c:pt idx="2">
                  <c:v>99.823313645839363</c:v>
                </c:pt>
                <c:pt idx="3">
                  <c:v>99.470142051296506</c:v>
                </c:pt>
                <c:pt idx="4">
                  <c:v>99.617511402422537</c:v>
                </c:pt>
                <c:pt idx="5">
                  <c:v>98.862173308923005</c:v>
                </c:pt>
                <c:pt idx="6">
                  <c:v>98.695541585191606</c:v>
                </c:pt>
                <c:pt idx="7">
                  <c:v>98.737904444311056</c:v>
                </c:pt>
                <c:pt idx="8">
                  <c:v>98.688692688241645</c:v>
                </c:pt>
                <c:pt idx="9">
                  <c:v>98.967817054897949</c:v>
                </c:pt>
                <c:pt idx="10">
                  <c:v>98.949307682453892</c:v>
                </c:pt>
                <c:pt idx="11">
                  <c:v>99.121813655721851</c:v>
                </c:pt>
                <c:pt idx="12">
                  <c:v>99.203588314325131</c:v>
                </c:pt>
                <c:pt idx="13">
                  <c:v>99.079181062614822</c:v>
                </c:pt>
                <c:pt idx="14">
                  <c:v>99.123920902659904</c:v>
                </c:pt>
                <c:pt idx="15">
                  <c:v>99.795524950082168</c:v>
                </c:pt>
                <c:pt idx="16">
                  <c:v>99.978805417428461</c:v>
                </c:pt>
              </c:numCache>
            </c:numRef>
          </c:val>
          <c:smooth val="0"/>
        </c:ser>
        <c:ser>
          <c:idx val="0"/>
          <c:order val="15"/>
          <c:tx>
            <c:strRef>
              <c:f>'2018.11月を100％とした時の活性変化率'!$Q$1</c:f>
              <c:strCache>
                <c:ptCount val="1"/>
                <c:pt idx="0">
                  <c:v>AST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'2018.11月を100％とした時の活性変化率'!$Q$2:$Q$19</c:f>
              <c:numCache>
                <c:formatCode>0.0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99.562623794745647</c:v>
                </c:pt>
                <c:pt idx="3">
                  <c:v>100.06781946145058</c:v>
                </c:pt>
                <c:pt idx="4">
                  <c:v>100.24624800522379</c:v>
                </c:pt>
                <c:pt idx="5">
                  <c:v>100.17166462374219</c:v>
                </c:pt>
                <c:pt idx="6">
                  <c:v>99.820284299048765</c:v>
                </c:pt>
                <c:pt idx="7">
                  <c:v>99.333008433796692</c:v>
                </c:pt>
                <c:pt idx="8">
                  <c:v>99.645657478234256</c:v>
                </c:pt>
                <c:pt idx="9">
                  <c:v>99.488705002344133</c:v>
                </c:pt>
                <c:pt idx="10">
                  <c:v>99.781859222657744</c:v>
                </c:pt>
                <c:pt idx="11">
                  <c:v>99.77571239459472</c:v>
                </c:pt>
                <c:pt idx="12">
                  <c:v>99.780865186419405</c:v>
                </c:pt>
                <c:pt idx="13">
                  <c:v>99.668682361708605</c:v>
                </c:pt>
                <c:pt idx="14">
                  <c:v>99.843422134395354</c:v>
                </c:pt>
                <c:pt idx="15">
                  <c:v>99.766250271555535</c:v>
                </c:pt>
                <c:pt idx="16">
                  <c:v>99.85256659106112</c:v>
                </c:pt>
              </c:numCache>
            </c:numRef>
          </c:val>
          <c:smooth val="0"/>
        </c:ser>
        <c:ser>
          <c:idx val="1"/>
          <c:order val="16"/>
          <c:tx>
            <c:strRef>
              <c:f>'2018.11月を100％とした時の活性変化率'!$R$1</c:f>
              <c:strCache>
                <c:ptCount val="1"/>
                <c:pt idx="0">
                  <c:v>ALT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'2018.11月を100％とした時の活性変化率'!$R$2:$R$19</c:f>
              <c:numCache>
                <c:formatCode>0.0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100.29359495328463</c:v>
                </c:pt>
                <c:pt idx="3">
                  <c:v>100.31166963068183</c:v>
                </c:pt>
                <c:pt idx="4">
                  <c:v>100.16345403317692</c:v>
                </c:pt>
                <c:pt idx="5">
                  <c:v>100.52538024736756</c:v>
                </c:pt>
                <c:pt idx="6">
                  <c:v>100.36270425156121</c:v>
                </c:pt>
                <c:pt idx="7">
                  <c:v>100.66475924393814</c:v>
                </c:pt>
                <c:pt idx="8">
                  <c:v>100.73857967595427</c:v>
                </c:pt>
                <c:pt idx="9">
                  <c:v>100.37165315513006</c:v>
                </c:pt>
                <c:pt idx="10">
                  <c:v>100.62650822513658</c:v>
                </c:pt>
                <c:pt idx="11">
                  <c:v>100.64673539143118</c:v>
                </c:pt>
                <c:pt idx="12">
                  <c:v>100.78249037265815</c:v>
                </c:pt>
                <c:pt idx="13">
                  <c:v>100.87771969853068</c:v>
                </c:pt>
                <c:pt idx="14">
                  <c:v>100.33679576161209</c:v>
                </c:pt>
                <c:pt idx="15">
                  <c:v>100.37345765562158</c:v>
                </c:pt>
                <c:pt idx="16">
                  <c:v>100.51003134249747</c:v>
                </c:pt>
              </c:numCache>
            </c:numRef>
          </c:val>
          <c:smooth val="0"/>
        </c:ser>
        <c:ser>
          <c:idx val="2"/>
          <c:order val="17"/>
          <c:tx>
            <c:strRef>
              <c:f>'2018.11月を100％とした時の活性変化率'!$S$1</c:f>
              <c:strCache>
                <c:ptCount val="1"/>
                <c:pt idx="0">
                  <c:v>ALP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'2018.11月を100％とした時の活性変化率'!$S$2:$S$19</c:f>
              <c:numCache>
                <c:formatCode>0.0</c:formatCode>
                <c:ptCount val="18"/>
                <c:pt idx="0">
                  <c:v>100</c:v>
                </c:pt>
                <c:pt idx="1">
                  <c:v>100.05850715844271</c:v>
                </c:pt>
                <c:pt idx="2">
                  <c:v>99.977148284498796</c:v>
                </c:pt>
                <c:pt idx="3">
                  <c:v>100.07738926576251</c:v>
                </c:pt>
                <c:pt idx="4">
                  <c:v>100.07437121096923</c:v>
                </c:pt>
                <c:pt idx="5">
                  <c:v>100.15677162008187</c:v>
                </c:pt>
                <c:pt idx="6">
                  <c:v>100.05066225827683</c:v>
                </c:pt>
                <c:pt idx="7">
                  <c:v>99.827992098444057</c:v>
                </c:pt>
                <c:pt idx="8">
                  <c:v>100.10485984828897</c:v>
                </c:pt>
                <c:pt idx="9">
                  <c:v>99.915289481712392</c:v>
                </c:pt>
                <c:pt idx="10">
                  <c:v>99.740153191611284</c:v>
                </c:pt>
                <c:pt idx="11">
                  <c:v>99.496302311512281</c:v>
                </c:pt>
                <c:pt idx="12">
                  <c:v>99.272672363178131</c:v>
                </c:pt>
                <c:pt idx="13">
                  <c:v>99.563474706735164</c:v>
                </c:pt>
                <c:pt idx="14">
                  <c:v>99.683036160599741</c:v>
                </c:pt>
                <c:pt idx="15">
                  <c:v>99.333544168126181</c:v>
                </c:pt>
                <c:pt idx="16">
                  <c:v>100.46407612339073</c:v>
                </c:pt>
              </c:numCache>
            </c:numRef>
          </c:val>
          <c:smooth val="0"/>
        </c:ser>
        <c:ser>
          <c:idx val="3"/>
          <c:order val="18"/>
          <c:tx>
            <c:strRef>
              <c:f>'2018.11月を100％とした時の活性変化率'!$T$1</c:f>
              <c:strCache>
                <c:ptCount val="1"/>
                <c:pt idx="0">
                  <c:v>LD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'2018.11月を100％とした時の活性変化率'!$T$2:$T$19</c:f>
              <c:numCache>
                <c:formatCode>0.0</c:formatCode>
                <c:ptCount val="18"/>
                <c:pt idx="0">
                  <c:v>100</c:v>
                </c:pt>
                <c:pt idx="1">
                  <c:v>99.898555020094747</c:v>
                </c:pt>
                <c:pt idx="2">
                  <c:v>100.03617761333017</c:v>
                </c:pt>
                <c:pt idx="3">
                  <c:v>100.34093757053493</c:v>
                </c:pt>
                <c:pt idx="4">
                  <c:v>100.3734444123004</c:v>
                </c:pt>
                <c:pt idx="5">
                  <c:v>99.921709205586055</c:v>
                </c:pt>
                <c:pt idx="6">
                  <c:v>100.11040091560834</c:v>
                </c:pt>
                <c:pt idx="7">
                  <c:v>100.26434349245548</c:v>
                </c:pt>
                <c:pt idx="8">
                  <c:v>100.41819008754855</c:v>
                </c:pt>
                <c:pt idx="9">
                  <c:v>100.36852241754157</c:v>
                </c:pt>
                <c:pt idx="10">
                  <c:v>100.43627699527585</c:v>
                </c:pt>
                <c:pt idx="11">
                  <c:v>100.23073127384652</c:v>
                </c:pt>
                <c:pt idx="12">
                  <c:v>100.02776854649566</c:v>
                </c:pt>
                <c:pt idx="13">
                  <c:v>100.04821551245786</c:v>
                </c:pt>
                <c:pt idx="14">
                  <c:v>99.803098345172586</c:v>
                </c:pt>
                <c:pt idx="15">
                  <c:v>99.596138068499641</c:v>
                </c:pt>
                <c:pt idx="16">
                  <c:v>100.55458773481001</c:v>
                </c:pt>
              </c:numCache>
            </c:numRef>
          </c:val>
          <c:smooth val="0"/>
        </c:ser>
        <c:ser>
          <c:idx val="4"/>
          <c:order val="19"/>
          <c:tx>
            <c:strRef>
              <c:f>'2018.11月を100％とした時の活性変化率'!$U$1</c:f>
              <c:strCache>
                <c:ptCount val="1"/>
                <c:pt idx="0">
                  <c:v>CPK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'2018.11月を100％とした時の活性変化率'!$U$2:$U$19</c:f>
              <c:numCache>
                <c:formatCode>0.0</c:formatCode>
                <c:ptCount val="18"/>
                <c:pt idx="0">
                  <c:v>100</c:v>
                </c:pt>
                <c:pt idx="1">
                  <c:v>99.515751539139487</c:v>
                </c:pt>
                <c:pt idx="2">
                  <c:v>99.402814826506045</c:v>
                </c:pt>
                <c:pt idx="3">
                  <c:v>99.297826089793389</c:v>
                </c:pt>
                <c:pt idx="4">
                  <c:v>99.492753900426223</c:v>
                </c:pt>
                <c:pt idx="5">
                  <c:v>99.611559267280469</c:v>
                </c:pt>
                <c:pt idx="6">
                  <c:v>100.0209998828022</c:v>
                </c:pt>
                <c:pt idx="7">
                  <c:v>99.822435746592433</c:v>
                </c:pt>
                <c:pt idx="8">
                  <c:v>100.00845962313009</c:v>
                </c:pt>
                <c:pt idx="9">
                  <c:v>99.762699228467284</c:v>
                </c:pt>
                <c:pt idx="10">
                  <c:v>99.681400122613951</c:v>
                </c:pt>
                <c:pt idx="11">
                  <c:v>99.640664684178915</c:v>
                </c:pt>
                <c:pt idx="12">
                  <c:v>99.780462176342041</c:v>
                </c:pt>
                <c:pt idx="13">
                  <c:v>99.856687889833339</c:v>
                </c:pt>
                <c:pt idx="14">
                  <c:v>99.607823665152907</c:v>
                </c:pt>
                <c:pt idx="15">
                  <c:v>99.653678537394043</c:v>
                </c:pt>
                <c:pt idx="16">
                  <c:v>99.043548923322362</c:v>
                </c:pt>
              </c:numCache>
            </c:numRef>
          </c:val>
          <c:smooth val="0"/>
        </c:ser>
        <c:ser>
          <c:idx val="5"/>
          <c:order val="20"/>
          <c:tx>
            <c:strRef>
              <c:f>'2018.11月を100％とした時の活性変化率'!$V$1</c:f>
              <c:strCache>
                <c:ptCount val="1"/>
                <c:pt idx="0">
                  <c:v>rGT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'2018.11月を100％とした時の活性変化率'!$V$2:$V$19</c:f>
              <c:numCache>
                <c:formatCode>0.0</c:formatCode>
                <c:ptCount val="18"/>
                <c:pt idx="0">
                  <c:v>100</c:v>
                </c:pt>
                <c:pt idx="1">
                  <c:v>100.050526881645</c:v>
                </c:pt>
                <c:pt idx="2">
                  <c:v>99.951434843700071</c:v>
                </c:pt>
                <c:pt idx="3">
                  <c:v>100.3206278508038</c:v>
                </c:pt>
                <c:pt idx="4">
                  <c:v>100.41245146254963</c:v>
                </c:pt>
                <c:pt idx="5">
                  <c:v>100.22731333818685</c:v>
                </c:pt>
                <c:pt idx="6">
                  <c:v>100.04195042485667</c:v>
                </c:pt>
                <c:pt idx="7">
                  <c:v>99.759087674533177</c:v>
                </c:pt>
                <c:pt idx="8">
                  <c:v>100.01678355904677</c:v>
                </c:pt>
                <c:pt idx="9">
                  <c:v>99.889299585820154</c:v>
                </c:pt>
                <c:pt idx="10">
                  <c:v>99.926106325360124</c:v>
                </c:pt>
                <c:pt idx="11">
                  <c:v>100.00648771228605</c:v>
                </c:pt>
                <c:pt idx="12">
                  <c:v>99.871819638374191</c:v>
                </c:pt>
                <c:pt idx="13">
                  <c:v>99.893880257285346</c:v>
                </c:pt>
                <c:pt idx="14">
                  <c:v>99.90158273487944</c:v>
                </c:pt>
                <c:pt idx="15">
                  <c:v>99.91437224316546</c:v>
                </c:pt>
                <c:pt idx="16">
                  <c:v>99.079109883391808</c:v>
                </c:pt>
              </c:numCache>
            </c:numRef>
          </c:val>
          <c:smooth val="0"/>
        </c:ser>
        <c:ser>
          <c:idx val="6"/>
          <c:order val="21"/>
          <c:tx>
            <c:strRef>
              <c:f>'2018.11月を100％とした時の活性変化率'!$W$1</c:f>
              <c:strCache>
                <c:ptCount val="1"/>
                <c:pt idx="0">
                  <c:v>AMY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'2018.11月を100％とした時の活性変化率'!$W$2:$W$19</c:f>
              <c:numCache>
                <c:formatCode>0.0</c:formatCode>
                <c:ptCount val="18"/>
                <c:pt idx="0">
                  <c:v>100</c:v>
                </c:pt>
                <c:pt idx="1">
                  <c:v>99.33707233388435</c:v>
                </c:pt>
                <c:pt idx="2">
                  <c:v>99.916756215560738</c:v>
                </c:pt>
                <c:pt idx="3">
                  <c:v>100.08560706592364</c:v>
                </c:pt>
                <c:pt idx="4">
                  <c:v>100.0213694888479</c:v>
                </c:pt>
                <c:pt idx="5">
                  <c:v>99.693629465372283</c:v>
                </c:pt>
                <c:pt idx="6">
                  <c:v>99.486013547199732</c:v>
                </c:pt>
                <c:pt idx="7">
                  <c:v>98.826892377085514</c:v>
                </c:pt>
                <c:pt idx="8">
                  <c:v>99.493053183549051</c:v>
                </c:pt>
                <c:pt idx="9">
                  <c:v>99.441741339416666</c:v>
                </c:pt>
                <c:pt idx="10">
                  <c:v>99.750104003363148</c:v>
                </c:pt>
                <c:pt idx="11">
                  <c:v>99.7003688330621</c:v>
                </c:pt>
                <c:pt idx="12">
                  <c:v>100.14711832791177</c:v>
                </c:pt>
                <c:pt idx="13">
                  <c:v>100.43349357647404</c:v>
                </c:pt>
                <c:pt idx="14">
                  <c:v>100.57154206482404</c:v>
                </c:pt>
                <c:pt idx="15">
                  <c:v>100.3409012571619</c:v>
                </c:pt>
                <c:pt idx="16">
                  <c:v>100.36840964766979</c:v>
                </c:pt>
              </c:numCache>
            </c:numRef>
          </c:val>
          <c:smooth val="0"/>
        </c:ser>
        <c:ser>
          <c:idx val="7"/>
          <c:order val="22"/>
          <c:tx>
            <c:strRef>
              <c:f>'2018.11月を100％とした時の活性変化率'!$X$1</c:f>
              <c:strCache>
                <c:ptCount val="1"/>
                <c:pt idx="0">
                  <c:v>CHE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'2018.11月を100％とした時の活性変化率'!$X$2:$X$19</c:f>
              <c:numCache>
                <c:formatCode>0.0</c:formatCode>
                <c:ptCount val="18"/>
                <c:pt idx="0">
                  <c:v>100</c:v>
                </c:pt>
                <c:pt idx="1">
                  <c:v>100.12354999387065</c:v>
                </c:pt>
                <c:pt idx="2">
                  <c:v>100.64495068856149</c:v>
                </c:pt>
                <c:pt idx="3">
                  <c:v>100.80918420670879</c:v>
                </c:pt>
                <c:pt idx="4">
                  <c:v>101.01005343643598</c:v>
                </c:pt>
                <c:pt idx="5">
                  <c:v>100.45313231487496</c:v>
                </c:pt>
                <c:pt idx="6">
                  <c:v>100.85094610454601</c:v>
                </c:pt>
                <c:pt idx="7">
                  <c:v>100.33130228877837</c:v>
                </c:pt>
                <c:pt idx="8">
                  <c:v>100.39215165040973</c:v>
                </c:pt>
                <c:pt idx="9">
                  <c:v>100.35764492306396</c:v>
                </c:pt>
                <c:pt idx="10">
                  <c:v>100.20004519299499</c:v>
                </c:pt>
                <c:pt idx="11">
                  <c:v>99.704572779871739</c:v>
                </c:pt>
                <c:pt idx="12">
                  <c:v>99.400552988050137</c:v>
                </c:pt>
                <c:pt idx="13">
                  <c:v>99.418039140326457</c:v>
                </c:pt>
                <c:pt idx="14">
                  <c:v>99.754404500590667</c:v>
                </c:pt>
                <c:pt idx="15">
                  <c:v>99.21281458411238</c:v>
                </c:pt>
                <c:pt idx="16">
                  <c:v>101.59199036023652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'2018.11月を100％とした時の活性変化率'!$Y$1</c:f>
              <c:strCache>
                <c:ptCount val="1"/>
                <c:pt idx="0">
                  <c:v>Fe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'2018.11月を100％とした時の活性変化率'!$Y$2:$Y$19</c:f>
              <c:numCache>
                <c:formatCode>0.0</c:formatCode>
                <c:ptCount val="18"/>
                <c:pt idx="0">
                  <c:v>100</c:v>
                </c:pt>
                <c:pt idx="1">
                  <c:v>100.58554192901865</c:v>
                </c:pt>
                <c:pt idx="2">
                  <c:v>100.11893300182508</c:v>
                </c:pt>
                <c:pt idx="3">
                  <c:v>100.80593279857675</c:v>
                </c:pt>
                <c:pt idx="4">
                  <c:v>100.74818675362842</c:v>
                </c:pt>
                <c:pt idx="5">
                  <c:v>100.61243567335131</c:v>
                </c:pt>
                <c:pt idx="6">
                  <c:v>100.56322034075707</c:v>
                </c:pt>
                <c:pt idx="7">
                  <c:v>100.4231037906472</c:v>
                </c:pt>
                <c:pt idx="8">
                  <c:v>100.61062766154416</c:v>
                </c:pt>
                <c:pt idx="9">
                  <c:v>100.33358951414779</c:v>
                </c:pt>
                <c:pt idx="10">
                  <c:v>100.18248187657557</c:v>
                </c:pt>
                <c:pt idx="11">
                  <c:v>100.26710695957132</c:v>
                </c:pt>
                <c:pt idx="12">
                  <c:v>99.982661418297894</c:v>
                </c:pt>
                <c:pt idx="13">
                  <c:v>99.858530565388421</c:v>
                </c:pt>
                <c:pt idx="14">
                  <c:v>100.25181729152284</c:v>
                </c:pt>
                <c:pt idx="15">
                  <c:v>99.896883475632009</c:v>
                </c:pt>
                <c:pt idx="16">
                  <c:v>99.19919967031197</c:v>
                </c:pt>
              </c:numCache>
            </c:numRef>
          </c:val>
          <c:smooth val="0"/>
        </c:ser>
        <c:ser>
          <c:idx val="29"/>
          <c:order val="24"/>
          <c:tx>
            <c:strRef>
              <c:f>'2018.11月を100％とした時の活性変化率'!$Z$1</c:f>
              <c:strCache>
                <c:ptCount val="1"/>
                <c:pt idx="0">
                  <c:v>Mg</c:v>
                </c:pt>
              </c:strCache>
            </c:strRef>
          </c:tx>
          <c:spPr>
            <a:ln w="12700">
              <a:solidFill>
                <a:srgbClr val="9933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'2018.11月を100％とした時の活性変化率'!$Z$2:$Z$19</c:f>
              <c:numCache>
                <c:formatCode>0.0</c:formatCode>
                <c:ptCount val="18"/>
                <c:pt idx="0">
                  <c:v>100</c:v>
                </c:pt>
                <c:pt idx="1">
                  <c:v>98.943830193830223</c:v>
                </c:pt>
                <c:pt idx="2">
                  <c:v>98.603311103311128</c:v>
                </c:pt>
                <c:pt idx="3">
                  <c:v>99.188322555195612</c:v>
                </c:pt>
                <c:pt idx="4">
                  <c:v>99.870256107098214</c:v>
                </c:pt>
                <c:pt idx="5">
                  <c:v>99.368034451916031</c:v>
                </c:pt>
                <c:pt idx="6">
                  <c:v>98.833080763179481</c:v>
                </c:pt>
                <c:pt idx="7">
                  <c:v>99.427230190066282</c:v>
                </c:pt>
                <c:pt idx="8">
                  <c:v>98.357327497952511</c:v>
                </c:pt>
                <c:pt idx="9">
                  <c:v>98.587901140311018</c:v>
                </c:pt>
                <c:pt idx="10">
                  <c:v>98.678805643879159</c:v>
                </c:pt>
                <c:pt idx="11">
                  <c:v>99.430955162444917</c:v>
                </c:pt>
                <c:pt idx="12">
                  <c:v>98.308315301566225</c:v>
                </c:pt>
                <c:pt idx="13">
                  <c:v>99.156462661987106</c:v>
                </c:pt>
                <c:pt idx="14">
                  <c:v>99.10477299882011</c:v>
                </c:pt>
                <c:pt idx="15">
                  <c:v>98.486275684551543</c:v>
                </c:pt>
                <c:pt idx="16">
                  <c:v>99.612031386224913</c:v>
                </c:pt>
              </c:numCache>
            </c:numRef>
          </c:val>
          <c:smooth val="0"/>
        </c:ser>
        <c:ser>
          <c:idx val="22"/>
          <c:order val="25"/>
          <c:tx>
            <c:strRef>
              <c:f>'2018.11月を100％とした時の活性変化率'!$AA$1</c:f>
              <c:strCache>
                <c:ptCount val="1"/>
                <c:pt idx="0">
                  <c:v>IP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'2018.11月を100％とした時の活性変化率'!$AA$2:$AA$19</c:f>
              <c:numCache>
                <c:formatCode>0.0</c:formatCode>
                <c:ptCount val="18"/>
                <c:pt idx="0">
                  <c:v>100</c:v>
                </c:pt>
                <c:pt idx="1">
                  <c:v>100.45240098814061</c:v>
                </c:pt>
                <c:pt idx="2">
                  <c:v>101.15931896565178</c:v>
                </c:pt>
                <c:pt idx="3">
                  <c:v>100.87028382610892</c:v>
                </c:pt>
                <c:pt idx="4">
                  <c:v>100.99818184240044</c:v>
                </c:pt>
                <c:pt idx="5">
                  <c:v>101.1305786495154</c:v>
                </c:pt>
                <c:pt idx="6">
                  <c:v>100.67486091044967</c:v>
                </c:pt>
                <c:pt idx="7">
                  <c:v>100.73710351343112</c:v>
                </c:pt>
                <c:pt idx="8">
                  <c:v>100.58869520435714</c:v>
                </c:pt>
                <c:pt idx="9">
                  <c:v>100.62827990051902</c:v>
                </c:pt>
                <c:pt idx="10">
                  <c:v>100.54261914679836</c:v>
                </c:pt>
                <c:pt idx="11">
                  <c:v>100.48025058624779</c:v>
                </c:pt>
                <c:pt idx="12">
                  <c:v>100.61407728160677</c:v>
                </c:pt>
                <c:pt idx="13">
                  <c:v>100.46006174625425</c:v>
                </c:pt>
                <c:pt idx="14">
                  <c:v>100.82182050800994</c:v>
                </c:pt>
                <c:pt idx="15">
                  <c:v>101.02799763330933</c:v>
                </c:pt>
                <c:pt idx="16">
                  <c:v>101.27332743000197</c:v>
                </c:pt>
              </c:numCache>
            </c:numRef>
          </c:val>
          <c:smooth val="0"/>
        </c:ser>
        <c:ser>
          <c:idx val="25"/>
          <c:order val="26"/>
          <c:tx>
            <c:strRef>
              <c:f>'2018.11月を100％とした時の活性変化率'!$AB$1</c:f>
              <c:strCache>
                <c:ptCount val="1"/>
                <c:pt idx="0">
                  <c:v>IgG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'2018.11月を100％とした時の活性変化率'!$AB$2:$AB$19</c:f>
              <c:numCache>
                <c:formatCode>0.0</c:formatCode>
                <c:ptCount val="18"/>
                <c:pt idx="0">
                  <c:v>100</c:v>
                </c:pt>
                <c:pt idx="1">
                  <c:v>99.261155830500229</c:v>
                </c:pt>
                <c:pt idx="2">
                  <c:v>99.411753757152184</c:v>
                </c:pt>
                <c:pt idx="3">
                  <c:v>99.36887211268251</c:v>
                </c:pt>
                <c:pt idx="4">
                  <c:v>99.744714254821147</c:v>
                </c:pt>
                <c:pt idx="5">
                  <c:v>99.979409208912955</c:v>
                </c:pt>
                <c:pt idx="6">
                  <c:v>100.29363175586892</c:v>
                </c:pt>
                <c:pt idx="7">
                  <c:v>99.796485127726015</c:v>
                </c:pt>
                <c:pt idx="8">
                  <c:v>99.646709582886615</c:v>
                </c:pt>
                <c:pt idx="9">
                  <c:v>100.00606167051566</c:v>
                </c:pt>
                <c:pt idx="10">
                  <c:v>100.32195622457381</c:v>
                </c:pt>
                <c:pt idx="11">
                  <c:v>100.37961050408168</c:v>
                </c:pt>
                <c:pt idx="12">
                  <c:v>100.23975459199501</c:v>
                </c:pt>
                <c:pt idx="13">
                  <c:v>100.41180734875692</c:v>
                </c:pt>
                <c:pt idx="14">
                  <c:v>101.2205720185237</c:v>
                </c:pt>
                <c:pt idx="15">
                  <c:v>101.36655830462196</c:v>
                </c:pt>
                <c:pt idx="16">
                  <c:v>100.83366245556722</c:v>
                </c:pt>
              </c:numCache>
            </c:numRef>
          </c:val>
          <c:smooth val="0"/>
        </c:ser>
        <c:ser>
          <c:idx val="26"/>
          <c:order val="27"/>
          <c:tx>
            <c:strRef>
              <c:f>'2018.11月を100％とした時の活性変化率'!$AC$1</c:f>
              <c:strCache>
                <c:ptCount val="1"/>
                <c:pt idx="0">
                  <c:v>IgA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'2018.11月を100％とした時の活性変化率'!$AC$2:$AC$19</c:f>
              <c:numCache>
                <c:formatCode>0.0</c:formatCode>
                <c:ptCount val="18"/>
                <c:pt idx="0">
                  <c:v>100</c:v>
                </c:pt>
                <c:pt idx="1">
                  <c:v>100.29799128264401</c:v>
                </c:pt>
                <c:pt idx="2">
                  <c:v>100.3643183867101</c:v>
                </c:pt>
                <c:pt idx="3">
                  <c:v>99.692518367386029</c:v>
                </c:pt>
                <c:pt idx="4">
                  <c:v>99.860988775157395</c:v>
                </c:pt>
                <c:pt idx="5">
                  <c:v>100.21997106968657</c:v>
                </c:pt>
                <c:pt idx="6">
                  <c:v>100.6025165918664</c:v>
                </c:pt>
                <c:pt idx="7">
                  <c:v>99.523849835956568</c:v>
                </c:pt>
                <c:pt idx="8">
                  <c:v>100.56300256258159</c:v>
                </c:pt>
                <c:pt idx="9">
                  <c:v>100.95013286422039</c:v>
                </c:pt>
                <c:pt idx="10">
                  <c:v>100.17944086303716</c:v>
                </c:pt>
                <c:pt idx="11">
                  <c:v>100.30172776240659</c:v>
                </c:pt>
                <c:pt idx="12">
                  <c:v>100.66600015647697</c:v>
                </c:pt>
                <c:pt idx="13">
                  <c:v>101.04827595043263</c:v>
                </c:pt>
                <c:pt idx="14">
                  <c:v>101.53297419503889</c:v>
                </c:pt>
                <c:pt idx="15">
                  <c:v>102.91510450614693</c:v>
                </c:pt>
                <c:pt idx="16">
                  <c:v>104.09226158914085</c:v>
                </c:pt>
              </c:numCache>
            </c:numRef>
          </c:val>
          <c:smooth val="0"/>
        </c:ser>
        <c:ser>
          <c:idx val="27"/>
          <c:order val="28"/>
          <c:tx>
            <c:strRef>
              <c:f>'2018.11月を100％とした時の活性変化率'!$AD$1</c:f>
              <c:strCache>
                <c:ptCount val="1"/>
                <c:pt idx="0">
                  <c:v>IgM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'2018.11月を100％とした時の活性変化率'!$AD$2:$AD$19</c:f>
              <c:numCache>
                <c:formatCode>0.0</c:formatCode>
                <c:ptCount val="18"/>
                <c:pt idx="0">
                  <c:v>100</c:v>
                </c:pt>
                <c:pt idx="1">
                  <c:v>99.848714968278159</c:v>
                </c:pt>
                <c:pt idx="2">
                  <c:v>100.06324254195226</c:v>
                </c:pt>
                <c:pt idx="3">
                  <c:v>99.211699601926867</c:v>
                </c:pt>
                <c:pt idx="4">
                  <c:v>98.832946984999055</c:v>
                </c:pt>
                <c:pt idx="5">
                  <c:v>99.503999789987077</c:v>
                </c:pt>
                <c:pt idx="6">
                  <c:v>99.105710830182545</c:v>
                </c:pt>
                <c:pt idx="7">
                  <c:v>98.443130258450168</c:v>
                </c:pt>
                <c:pt idx="8">
                  <c:v>99.212855635728786</c:v>
                </c:pt>
                <c:pt idx="9">
                  <c:v>99.656116620667916</c:v>
                </c:pt>
                <c:pt idx="10">
                  <c:v>99.838038666512588</c:v>
                </c:pt>
                <c:pt idx="11">
                  <c:v>99.174253674207023</c:v>
                </c:pt>
                <c:pt idx="12">
                  <c:v>99.571149508629333</c:v>
                </c:pt>
                <c:pt idx="13">
                  <c:v>99.983166496084522</c:v>
                </c:pt>
                <c:pt idx="14">
                  <c:v>98.797367830908172</c:v>
                </c:pt>
                <c:pt idx="15">
                  <c:v>99.801912381725955</c:v>
                </c:pt>
                <c:pt idx="16">
                  <c:v>98.818174274842676</c:v>
                </c:pt>
              </c:numCache>
            </c:numRef>
          </c:val>
          <c:smooth val="0"/>
        </c:ser>
        <c:ser>
          <c:idx val="28"/>
          <c:order val="29"/>
          <c:tx>
            <c:strRef>
              <c:f>'2018.11月を100％とした時の活性変化率'!$AE$1</c:f>
              <c:strCache>
                <c:ptCount val="1"/>
                <c:pt idx="0">
                  <c:v>LDL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Ref>
              <c:f>'2018.11月を100％とした時の活性変化率'!$A$2:$A$19</c:f>
              <c:strCache>
                <c:ptCount val="18"/>
                <c:pt idx="0">
                  <c:v>18.11</c:v>
                </c:pt>
                <c:pt idx="1">
                  <c:v>12</c:v>
                </c:pt>
                <c:pt idx="2">
                  <c:v>19.1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20.1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strCache>
            </c:strRef>
          </c:cat>
          <c:val>
            <c:numRef>
              <c:f>'2018.11月を100％とした時の活性変化率'!$AE$2:$AE$19</c:f>
              <c:numCache>
                <c:formatCode>0.0</c:formatCode>
                <c:ptCount val="18"/>
                <c:pt idx="0">
                  <c:v>100</c:v>
                </c:pt>
                <c:pt idx="1">
                  <c:v>97.917214882338442</c:v>
                </c:pt>
                <c:pt idx="2">
                  <c:v>97.403236830825207</c:v>
                </c:pt>
                <c:pt idx="3">
                  <c:v>98.300273525167157</c:v>
                </c:pt>
                <c:pt idx="4">
                  <c:v>98.582182701044147</c:v>
                </c:pt>
                <c:pt idx="5">
                  <c:v>96.813771769459393</c:v>
                </c:pt>
                <c:pt idx="6">
                  <c:v>96.526955109480397</c:v>
                </c:pt>
                <c:pt idx="7">
                  <c:v>96.694238618895795</c:v>
                </c:pt>
                <c:pt idx="8">
                  <c:v>96.830161819474696</c:v>
                </c:pt>
                <c:pt idx="9">
                  <c:v>96.688379736701052</c:v>
                </c:pt>
                <c:pt idx="10">
                  <c:v>96.581963605735893</c:v>
                </c:pt>
                <c:pt idx="11">
                  <c:v>97.802287262191328</c:v>
                </c:pt>
                <c:pt idx="12">
                  <c:v>98.196793288227852</c:v>
                </c:pt>
                <c:pt idx="13">
                  <c:v>98.374853904998957</c:v>
                </c:pt>
                <c:pt idx="14">
                  <c:v>97.976169230494165</c:v>
                </c:pt>
                <c:pt idx="15">
                  <c:v>96.961562232092419</c:v>
                </c:pt>
                <c:pt idx="16">
                  <c:v>94.449073079744977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848320"/>
        <c:axId val="225854592"/>
      </c:lineChart>
      <c:catAx>
        <c:axId val="225848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2585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854592"/>
        <c:scaling>
          <c:orientation val="minMax"/>
          <c:max val="106"/>
          <c:min val="9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25848320"/>
        <c:crosses val="autoZero"/>
        <c:crossBetween val="between"/>
        <c:majorUnit val="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489409448820902"/>
          <c:y val="6.4784143361390168E-3"/>
          <c:w val="7.3842257217847124E-2"/>
          <c:h val="0.993521585663860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684385382064667E-2"/>
          <c:y val="7.6923192492777168E-2"/>
          <c:w val="0.6225156055031581"/>
          <c:h val="0.78461656342632657"/>
        </c:manualLayout>
      </c:layout>
      <c:lineChart>
        <c:grouping val="standard"/>
        <c:varyColors val="0"/>
        <c:ser>
          <c:idx val="1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CL!$B$3:$B$17</c:f>
              <c:numCache>
                <c:formatCode>0.0</c:formatCode>
                <c:ptCount val="15"/>
                <c:pt idx="1">
                  <c:v>108.72916666666667</c:v>
                </c:pt>
                <c:pt idx="2">
                  <c:v>108.8125</c:v>
                </c:pt>
                <c:pt idx="3">
                  <c:v>108.76250000000002</c:v>
                </c:pt>
                <c:pt idx="4">
                  <c:v>108.559375</c:v>
                </c:pt>
                <c:pt idx="5">
                  <c:v>108.57500000000002</c:v>
                </c:pt>
                <c:pt idx="6">
                  <c:v>108.85625</c:v>
                </c:pt>
                <c:pt idx="7">
                  <c:v>108.5625</c:v>
                </c:pt>
                <c:pt idx="8">
                  <c:v>108.61562500000001</c:v>
                </c:pt>
                <c:pt idx="9">
                  <c:v>108.578125</c:v>
                </c:pt>
                <c:pt idx="10">
                  <c:v>108.55000000000003</c:v>
                </c:pt>
                <c:pt idx="11">
                  <c:v>108.29062499999999</c:v>
                </c:pt>
                <c:pt idx="12">
                  <c:v>108.7</c:v>
                </c:pt>
                <c:pt idx="13">
                  <c:v>108.784375</c:v>
                </c:pt>
                <c:pt idx="14">
                  <c:v>108.79999999999997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CL!$D$3:$D$20</c:f>
              <c:numCache>
                <c:formatCode>0.0</c:formatCode>
                <c:ptCount val="18"/>
                <c:pt idx="0">
                  <c:v>108.92000000000002</c:v>
                </c:pt>
                <c:pt idx="1">
                  <c:v>108.81176470588235</c:v>
                </c:pt>
                <c:pt idx="2">
                  <c:v>108.34117647058822</c:v>
                </c:pt>
                <c:pt idx="3">
                  <c:v>108.23333333333335</c:v>
                </c:pt>
                <c:pt idx="4">
                  <c:v>108.58750000000001</c:v>
                </c:pt>
                <c:pt idx="5">
                  <c:v>108.658</c:v>
                </c:pt>
                <c:pt idx="6">
                  <c:v>108.5</c:v>
                </c:pt>
                <c:pt idx="7">
                  <c:v>108.6</c:v>
                </c:pt>
                <c:pt idx="8">
                  <c:v>108.8</c:v>
                </c:pt>
                <c:pt idx="9">
                  <c:v>108.63</c:v>
                </c:pt>
                <c:pt idx="10">
                  <c:v>108.61333333333333</c:v>
                </c:pt>
                <c:pt idx="11">
                  <c:v>108.52352941176474</c:v>
                </c:pt>
                <c:pt idx="12">
                  <c:v>108.44374999999998</c:v>
                </c:pt>
                <c:pt idx="13">
                  <c:v>108.52352941176471</c:v>
                </c:pt>
                <c:pt idx="14">
                  <c:v>108.54375</c:v>
                </c:pt>
                <c:pt idx="15">
                  <c:v>108.37333333333335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CL!$F$3:$F$20</c:f>
              <c:numCache>
                <c:formatCode>0.0</c:formatCode>
                <c:ptCount val="18"/>
                <c:pt idx="1">
                  <c:v>109.23076923076923</c:v>
                </c:pt>
                <c:pt idx="2">
                  <c:v>109.05555555555556</c:v>
                </c:pt>
                <c:pt idx="3">
                  <c:v>108.94736842105263</c:v>
                </c:pt>
                <c:pt idx="4">
                  <c:v>108.63157894736842</c:v>
                </c:pt>
                <c:pt idx="5">
                  <c:v>108.63157894736842</c:v>
                </c:pt>
                <c:pt idx="6">
                  <c:v>108.78947368421052</c:v>
                </c:pt>
                <c:pt idx="7">
                  <c:v>108.73684210526316</c:v>
                </c:pt>
                <c:pt idx="8">
                  <c:v>108.05555555555556</c:v>
                </c:pt>
                <c:pt idx="9">
                  <c:v>108.22222222222223</c:v>
                </c:pt>
                <c:pt idx="10">
                  <c:v>108.8125</c:v>
                </c:pt>
                <c:pt idx="11">
                  <c:v>108.6</c:v>
                </c:pt>
                <c:pt idx="12">
                  <c:v>108.16666666666667</c:v>
                </c:pt>
                <c:pt idx="13">
                  <c:v>108.09090909090909</c:v>
                </c:pt>
                <c:pt idx="14">
                  <c:v>108.36842105263158</c:v>
                </c:pt>
                <c:pt idx="15">
                  <c:v>108.6875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CL!$J$3:$J$20</c:f>
              <c:numCache>
                <c:formatCode>0.0</c:formatCode>
                <c:ptCount val="18"/>
                <c:pt idx="0">
                  <c:v>109.6</c:v>
                </c:pt>
                <c:pt idx="1">
                  <c:v>109.32</c:v>
                </c:pt>
                <c:pt idx="2">
                  <c:v>109.3</c:v>
                </c:pt>
                <c:pt idx="3">
                  <c:v>108.98</c:v>
                </c:pt>
                <c:pt idx="4">
                  <c:v>108.71</c:v>
                </c:pt>
                <c:pt idx="5">
                  <c:v>108.87</c:v>
                </c:pt>
                <c:pt idx="6">
                  <c:v>109.07</c:v>
                </c:pt>
                <c:pt idx="7">
                  <c:v>109.05</c:v>
                </c:pt>
                <c:pt idx="8">
                  <c:v>109.09</c:v>
                </c:pt>
                <c:pt idx="9">
                  <c:v>108.97</c:v>
                </c:pt>
                <c:pt idx="10">
                  <c:v>108.83</c:v>
                </c:pt>
                <c:pt idx="11">
                  <c:v>108.76</c:v>
                </c:pt>
                <c:pt idx="12">
                  <c:v>108.82</c:v>
                </c:pt>
                <c:pt idx="13">
                  <c:v>108.53</c:v>
                </c:pt>
                <c:pt idx="14">
                  <c:v>108.25</c:v>
                </c:pt>
                <c:pt idx="15">
                  <c:v>108.45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</c:spPr>
          </c:marker>
          <c:val>
            <c:numRef>
              <c:f>CL!$K$3:$K$20</c:f>
              <c:numCache>
                <c:formatCode>0.0</c:formatCode>
                <c:ptCount val="18"/>
                <c:pt idx="2">
                  <c:v>107.1</c:v>
                </c:pt>
                <c:pt idx="3">
                  <c:v>108.3</c:v>
                </c:pt>
                <c:pt idx="4">
                  <c:v>108.3</c:v>
                </c:pt>
                <c:pt idx="5">
                  <c:v>107.9</c:v>
                </c:pt>
                <c:pt idx="6">
                  <c:v>107.9</c:v>
                </c:pt>
                <c:pt idx="7">
                  <c:v>108.1</c:v>
                </c:pt>
                <c:pt idx="8">
                  <c:v>107.9</c:v>
                </c:pt>
                <c:pt idx="9">
                  <c:v>108.2</c:v>
                </c:pt>
                <c:pt idx="10">
                  <c:v>107.7</c:v>
                </c:pt>
                <c:pt idx="11">
                  <c:v>108.1</c:v>
                </c:pt>
                <c:pt idx="12">
                  <c:v>107.9</c:v>
                </c:pt>
                <c:pt idx="13">
                  <c:v>108.2</c:v>
                </c:pt>
                <c:pt idx="14">
                  <c:v>108.4</c:v>
                </c:pt>
                <c:pt idx="15">
                  <c:v>107.9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CL!$L$2</c:f>
              <c:strCache>
                <c:ptCount val="1"/>
                <c:pt idx="0">
                  <c:v>日立以外認証値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CL!$L$3:$L$20</c:f>
              <c:numCache>
                <c:formatCode>0</c:formatCode>
                <c:ptCount val="18"/>
                <c:pt idx="0">
                  <c:v>109</c:v>
                </c:pt>
                <c:pt idx="1">
                  <c:v>109</c:v>
                </c:pt>
                <c:pt idx="2">
                  <c:v>109</c:v>
                </c:pt>
                <c:pt idx="3">
                  <c:v>109</c:v>
                </c:pt>
                <c:pt idx="4">
                  <c:v>109</c:v>
                </c:pt>
                <c:pt idx="5">
                  <c:v>109</c:v>
                </c:pt>
                <c:pt idx="6">
                  <c:v>109</c:v>
                </c:pt>
                <c:pt idx="7">
                  <c:v>109</c:v>
                </c:pt>
                <c:pt idx="8">
                  <c:v>109</c:v>
                </c:pt>
                <c:pt idx="9">
                  <c:v>109</c:v>
                </c:pt>
                <c:pt idx="10">
                  <c:v>109</c:v>
                </c:pt>
                <c:pt idx="11">
                  <c:v>109</c:v>
                </c:pt>
                <c:pt idx="12">
                  <c:v>109</c:v>
                </c:pt>
                <c:pt idx="13">
                  <c:v>109</c:v>
                </c:pt>
                <c:pt idx="14">
                  <c:v>109</c:v>
                </c:pt>
                <c:pt idx="15">
                  <c:v>109</c:v>
                </c:pt>
                <c:pt idx="16">
                  <c:v>109</c:v>
                </c:pt>
                <c:pt idx="17">
                  <c:v>109</c:v>
                </c:pt>
              </c:numCache>
            </c:numRef>
          </c:val>
          <c:smooth val="0"/>
        </c:ser>
        <c:ser>
          <c:idx val="0"/>
          <c:order val="6"/>
          <c:tx>
            <c:strRef>
              <c:f>CL!$M$2</c:f>
              <c:strCache>
                <c:ptCount val="1"/>
                <c:pt idx="0">
                  <c:v>日立以外平均</c:v>
                </c:pt>
              </c:strCache>
            </c:strRef>
          </c:tx>
          <c:marker>
            <c:symbol val="square"/>
            <c:size val="7"/>
            <c:spPr>
              <a:solidFill>
                <a:schemeClr val="tx1"/>
              </a:solidFill>
            </c:spPr>
          </c:marker>
          <c:val>
            <c:numRef>
              <c:f>CL!$M$3:$M$20</c:f>
              <c:numCache>
                <c:formatCode>0.0</c:formatCode>
                <c:ptCount val="18"/>
                <c:pt idx="0">
                  <c:v>109.26</c:v>
                </c:pt>
                <c:pt idx="1">
                  <c:v>109.02292515082956</c:v>
                </c:pt>
                <c:pt idx="2">
                  <c:v>108.52184640522873</c:v>
                </c:pt>
                <c:pt idx="3">
                  <c:v>108.6446403508772</c:v>
                </c:pt>
                <c:pt idx="4">
                  <c:v>108.5576907894737</c:v>
                </c:pt>
                <c:pt idx="5">
                  <c:v>108.02242982456141</c:v>
                </c:pt>
                <c:pt idx="6">
                  <c:v>108.2359539473684</c:v>
                </c:pt>
                <c:pt idx="7">
                  <c:v>107.98915672636515</c:v>
                </c:pt>
                <c:pt idx="8">
                  <c:v>107.9435300925926</c:v>
                </c:pt>
                <c:pt idx="9">
                  <c:v>108.06460813492065</c:v>
                </c:pt>
                <c:pt idx="10">
                  <c:v>108.03508680555558</c:v>
                </c:pt>
                <c:pt idx="11">
                  <c:v>108.0036832695407</c:v>
                </c:pt>
                <c:pt idx="12">
                  <c:v>107.84359403460837</c:v>
                </c:pt>
                <c:pt idx="13">
                  <c:v>107.94781300313382</c:v>
                </c:pt>
                <c:pt idx="14">
                  <c:v>108.00283496038482</c:v>
                </c:pt>
                <c:pt idx="15">
                  <c:v>107.90735512452109</c:v>
                </c:pt>
              </c:numCache>
            </c:numRef>
          </c:val>
          <c:smooth val="0"/>
        </c:ser>
        <c:ser>
          <c:idx val="11"/>
          <c:order val="7"/>
          <c:tx>
            <c:strRef>
              <c:f>CL!$R$2</c:f>
              <c:strCache>
                <c:ptCount val="1"/>
                <c:pt idx="0">
                  <c:v>日立以外下限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CL!$R$3:$R$20</c:f>
              <c:numCache>
                <c:formatCode>General</c:formatCode>
                <c:ptCount val="18"/>
                <c:pt idx="0">
                  <c:v>106</c:v>
                </c:pt>
                <c:pt idx="1">
                  <c:v>106</c:v>
                </c:pt>
                <c:pt idx="2">
                  <c:v>106</c:v>
                </c:pt>
                <c:pt idx="3">
                  <c:v>106</c:v>
                </c:pt>
                <c:pt idx="4">
                  <c:v>106</c:v>
                </c:pt>
                <c:pt idx="5">
                  <c:v>106</c:v>
                </c:pt>
                <c:pt idx="6">
                  <c:v>106</c:v>
                </c:pt>
                <c:pt idx="7">
                  <c:v>106</c:v>
                </c:pt>
                <c:pt idx="8">
                  <c:v>106</c:v>
                </c:pt>
                <c:pt idx="9">
                  <c:v>106</c:v>
                </c:pt>
                <c:pt idx="10">
                  <c:v>106</c:v>
                </c:pt>
                <c:pt idx="11">
                  <c:v>106</c:v>
                </c:pt>
                <c:pt idx="12">
                  <c:v>106</c:v>
                </c:pt>
                <c:pt idx="13">
                  <c:v>106</c:v>
                </c:pt>
                <c:pt idx="14">
                  <c:v>106</c:v>
                </c:pt>
                <c:pt idx="15">
                  <c:v>106</c:v>
                </c:pt>
                <c:pt idx="16">
                  <c:v>106</c:v>
                </c:pt>
                <c:pt idx="17">
                  <c:v>106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CL!$S$2</c:f>
              <c:strCache>
                <c:ptCount val="1"/>
                <c:pt idx="0">
                  <c:v>日立以外上限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CL!$S$3:$S$20</c:f>
              <c:numCache>
                <c:formatCode>General</c:formatCode>
                <c:ptCount val="18"/>
                <c:pt idx="0">
                  <c:v>112</c:v>
                </c:pt>
                <c:pt idx="1">
                  <c:v>112</c:v>
                </c:pt>
                <c:pt idx="2">
                  <c:v>112</c:v>
                </c:pt>
                <c:pt idx="3">
                  <c:v>112</c:v>
                </c:pt>
                <c:pt idx="4">
                  <c:v>112</c:v>
                </c:pt>
                <c:pt idx="5">
                  <c:v>112</c:v>
                </c:pt>
                <c:pt idx="6">
                  <c:v>112</c:v>
                </c:pt>
                <c:pt idx="7">
                  <c:v>112</c:v>
                </c:pt>
                <c:pt idx="8">
                  <c:v>112</c:v>
                </c:pt>
                <c:pt idx="9">
                  <c:v>112</c:v>
                </c:pt>
                <c:pt idx="10">
                  <c:v>112</c:v>
                </c:pt>
                <c:pt idx="11">
                  <c:v>112</c:v>
                </c:pt>
                <c:pt idx="12">
                  <c:v>112</c:v>
                </c:pt>
                <c:pt idx="13">
                  <c:v>112</c:v>
                </c:pt>
                <c:pt idx="14">
                  <c:v>112</c:v>
                </c:pt>
                <c:pt idx="15">
                  <c:v>112</c:v>
                </c:pt>
                <c:pt idx="16">
                  <c:v>112</c:v>
                </c:pt>
                <c:pt idx="17">
                  <c:v>112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92640"/>
        <c:axId val="220994560"/>
      </c:lineChart>
      <c:catAx>
        <c:axId val="220992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0994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0994560"/>
        <c:scaling>
          <c:orientation val="minMax"/>
          <c:max val="115"/>
          <c:min val="1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0992640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659034288611616"/>
          <c:y val="0.12595117780461301"/>
          <c:w val="0.21607779413415354"/>
          <c:h val="0.822152573767828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624238449031743E-2"/>
          <c:y val="7.2368537290133345E-2"/>
          <c:w val="0.69440876341583768"/>
          <c:h val="0.72697485186904465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Ca!$B$3:$B$20</c:f>
              <c:numCache>
                <c:formatCode>0.00</c:formatCode>
                <c:ptCount val="18"/>
                <c:pt idx="1">
                  <c:v>11.124999999999995</c:v>
                </c:pt>
                <c:pt idx="2">
                  <c:v>11.129166666666665</c:v>
                </c:pt>
                <c:pt idx="3">
                  <c:v>11.218749999999998</c:v>
                </c:pt>
                <c:pt idx="4">
                  <c:v>11.196874999999999</c:v>
                </c:pt>
                <c:pt idx="5">
                  <c:v>11.178125</c:v>
                </c:pt>
                <c:pt idx="6">
                  <c:v>11.178125</c:v>
                </c:pt>
                <c:pt idx="7">
                  <c:v>11.143749999999999</c:v>
                </c:pt>
                <c:pt idx="8">
                  <c:v>11.156249999999998</c:v>
                </c:pt>
                <c:pt idx="9">
                  <c:v>11.146875</c:v>
                </c:pt>
                <c:pt idx="10">
                  <c:v>11.190624999999999</c:v>
                </c:pt>
                <c:pt idx="11">
                  <c:v>11.11875</c:v>
                </c:pt>
                <c:pt idx="12">
                  <c:v>11.143749999999999</c:v>
                </c:pt>
                <c:pt idx="13">
                  <c:v>11.093750000000002</c:v>
                </c:pt>
                <c:pt idx="14">
                  <c:v>11.153124999999998</c:v>
                </c:pt>
                <c:pt idx="15">
                  <c:v>11.18125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Ca!$C$3:$C$20</c:f>
              <c:numCache>
                <c:formatCode>0.00</c:formatCode>
                <c:ptCount val="18"/>
                <c:pt idx="1">
                  <c:v>11.248055555555558</c:v>
                </c:pt>
                <c:pt idx="2">
                  <c:v>11.203099999999999</c:v>
                </c:pt>
                <c:pt idx="3">
                  <c:v>11.177894736842106</c:v>
                </c:pt>
                <c:pt idx="4">
                  <c:v>11.177250000000003</c:v>
                </c:pt>
                <c:pt idx="5">
                  <c:v>11.245888888888887</c:v>
                </c:pt>
                <c:pt idx="6">
                  <c:v>11.231600000000004</c:v>
                </c:pt>
                <c:pt idx="7">
                  <c:v>11.190294117647058</c:v>
                </c:pt>
                <c:pt idx="8">
                  <c:v>11.196</c:v>
                </c:pt>
                <c:pt idx="9">
                  <c:v>11.143620689655176</c:v>
                </c:pt>
                <c:pt idx="10">
                  <c:v>11.095949367088613</c:v>
                </c:pt>
                <c:pt idx="11">
                  <c:v>11.030357142857147</c:v>
                </c:pt>
                <c:pt idx="12">
                  <c:v>11.166913580246918</c:v>
                </c:pt>
                <c:pt idx="13">
                  <c:v>11.201060606060608</c:v>
                </c:pt>
                <c:pt idx="14">
                  <c:v>11.177307692307693</c:v>
                </c:pt>
                <c:pt idx="15">
                  <c:v>11.179999999999998</c:v>
                </c:pt>
                <c:pt idx="16">
                  <c:v>11.25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Ca!$D$3:$D$20</c:f>
              <c:numCache>
                <c:formatCode>0.00</c:formatCode>
                <c:ptCount val="18"/>
                <c:pt idx="0">
                  <c:v>11.277777777777779</c:v>
                </c:pt>
                <c:pt idx="1">
                  <c:v>11.106249999999996</c:v>
                </c:pt>
                <c:pt idx="2">
                  <c:v>11.247368421052634</c:v>
                </c:pt>
                <c:pt idx="3">
                  <c:v>11.087499999999997</c:v>
                </c:pt>
                <c:pt idx="4">
                  <c:v>11.147058823529401</c:v>
                </c:pt>
                <c:pt idx="5">
                  <c:v>11.211</c:v>
                </c:pt>
                <c:pt idx="6">
                  <c:v>11.225</c:v>
                </c:pt>
                <c:pt idx="7" formatCode="0.00\ ">
                  <c:v>11.31</c:v>
                </c:pt>
                <c:pt idx="8" formatCode="0.00\ ">
                  <c:v>11.17</c:v>
                </c:pt>
                <c:pt idx="9" formatCode="0.00\ ">
                  <c:v>11.099999999999998</c:v>
                </c:pt>
                <c:pt idx="10" formatCode="0.00\ ">
                  <c:v>11.193333333333332</c:v>
                </c:pt>
                <c:pt idx="11" formatCode="0.00\ ">
                  <c:v>11.064705882352939</c:v>
                </c:pt>
                <c:pt idx="12" formatCode="0.00\ ">
                  <c:v>11.079999999999997</c:v>
                </c:pt>
                <c:pt idx="13" formatCode="0.00\ ">
                  <c:v>11.044444444444443</c:v>
                </c:pt>
                <c:pt idx="14" formatCode="0.00\ ">
                  <c:v>11.012499999999999</c:v>
                </c:pt>
                <c:pt idx="15" formatCode="0.00\ ">
                  <c:v>11.200000000000001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Ca!$E$3:$E$20</c:f>
              <c:numCache>
                <c:formatCode>0.00</c:formatCode>
                <c:ptCount val="18"/>
                <c:pt idx="5">
                  <c:v>10.767189999999999</c:v>
                </c:pt>
                <c:pt idx="6">
                  <c:v>10.8</c:v>
                </c:pt>
                <c:pt idx="7">
                  <c:v>10.900672122813949</c:v>
                </c:pt>
                <c:pt idx="8">
                  <c:v>11.15</c:v>
                </c:pt>
                <c:pt idx="9">
                  <c:v>11.123728813559332</c:v>
                </c:pt>
                <c:pt idx="10">
                  <c:v>11.130000000000008</c:v>
                </c:pt>
                <c:pt idx="11">
                  <c:v>11.150769230769237</c:v>
                </c:pt>
                <c:pt idx="12">
                  <c:v>11.116666666666672</c:v>
                </c:pt>
                <c:pt idx="13">
                  <c:v>11.087096774193546</c:v>
                </c:pt>
                <c:pt idx="14">
                  <c:v>11.090322580645163</c:v>
                </c:pt>
                <c:pt idx="15">
                  <c:v>11.155172413793101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Ca!$F$3:$F$20</c:f>
              <c:numCache>
                <c:formatCode>0.00</c:formatCode>
                <c:ptCount val="18"/>
                <c:pt idx="1">
                  <c:v>11.146153846153844</c:v>
                </c:pt>
                <c:pt idx="2">
                  <c:v>11.188888888888888</c:v>
                </c:pt>
                <c:pt idx="3">
                  <c:v>11.168421052631578</c:v>
                </c:pt>
                <c:pt idx="4">
                  <c:v>11.215789473684209</c:v>
                </c:pt>
                <c:pt idx="5">
                  <c:v>11.084210526315788</c:v>
                </c:pt>
                <c:pt idx="6">
                  <c:v>11.147368421052631</c:v>
                </c:pt>
                <c:pt idx="7">
                  <c:v>11.036842105263156</c:v>
                </c:pt>
                <c:pt idx="8">
                  <c:v>10.983333333333333</c:v>
                </c:pt>
                <c:pt idx="9">
                  <c:v>10.983333333333334</c:v>
                </c:pt>
                <c:pt idx="10">
                  <c:v>11.149999999999997</c:v>
                </c:pt>
                <c:pt idx="11">
                  <c:v>11.154999999999999</c:v>
                </c:pt>
                <c:pt idx="12">
                  <c:v>11.138888888888886</c:v>
                </c:pt>
                <c:pt idx="13">
                  <c:v>11.159090909090905</c:v>
                </c:pt>
                <c:pt idx="14">
                  <c:v>11.163157894736841</c:v>
                </c:pt>
                <c:pt idx="15">
                  <c:v>11.15625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Ca!$G$3:$G$20</c:f>
              <c:numCache>
                <c:formatCode>0.00</c:formatCode>
                <c:ptCount val="18"/>
                <c:pt idx="0">
                  <c:v>11.131884057971011</c:v>
                </c:pt>
                <c:pt idx="1">
                  <c:v>11.232499999999998</c:v>
                </c:pt>
                <c:pt idx="2">
                  <c:v>11.195833333333335</c:v>
                </c:pt>
                <c:pt idx="3">
                  <c:v>11.172619047619049</c:v>
                </c:pt>
                <c:pt idx="4">
                  <c:v>11.188636363636364</c:v>
                </c:pt>
                <c:pt idx="5">
                  <c:v>11.090151515151511</c:v>
                </c:pt>
                <c:pt idx="6">
                  <c:v>11.175308641975304</c:v>
                </c:pt>
                <c:pt idx="7">
                  <c:v>11.207936507936509</c:v>
                </c:pt>
                <c:pt idx="8">
                  <c:v>11.17708333333333</c:v>
                </c:pt>
                <c:pt idx="9">
                  <c:v>11.16159420289855</c:v>
                </c:pt>
                <c:pt idx="10">
                  <c:v>11.165972222222223</c:v>
                </c:pt>
                <c:pt idx="11">
                  <c:v>11.205208333333331</c:v>
                </c:pt>
                <c:pt idx="12">
                  <c:v>11.249404761904767</c:v>
                </c:pt>
                <c:pt idx="13">
                  <c:v>11.223188405797099</c:v>
                </c:pt>
                <c:pt idx="14">
                  <c:v>11.225396825396826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Ca!$H$3:$H$20</c:f>
              <c:numCache>
                <c:formatCode>0.00</c:formatCode>
                <c:ptCount val="18"/>
                <c:pt idx="1">
                  <c:v>10.98</c:v>
                </c:pt>
                <c:pt idx="2">
                  <c:v>11</c:v>
                </c:pt>
                <c:pt idx="3">
                  <c:v>11.11</c:v>
                </c:pt>
                <c:pt idx="4">
                  <c:v>10.98</c:v>
                </c:pt>
                <c:pt idx="5">
                  <c:v>11.14</c:v>
                </c:pt>
                <c:pt idx="6">
                  <c:v>11.167999999999999</c:v>
                </c:pt>
                <c:pt idx="7">
                  <c:v>11.2</c:v>
                </c:pt>
                <c:pt idx="8">
                  <c:v>11.231999999999999</c:v>
                </c:pt>
                <c:pt idx="9">
                  <c:v>11.337</c:v>
                </c:pt>
                <c:pt idx="10">
                  <c:v>11.348000000000001</c:v>
                </c:pt>
                <c:pt idx="11">
                  <c:v>11.25</c:v>
                </c:pt>
                <c:pt idx="12">
                  <c:v>11.153</c:v>
                </c:pt>
                <c:pt idx="13">
                  <c:v>11.17</c:v>
                </c:pt>
                <c:pt idx="14">
                  <c:v>11.336</c:v>
                </c:pt>
                <c:pt idx="15">
                  <c:v>11.271000000000001</c:v>
                </c:pt>
                <c:pt idx="16">
                  <c:v>11.151999999999999</c:v>
                </c:pt>
                <c:pt idx="17" formatCode="General">
                  <c:v>11.205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Ca!$I$3:$I$20</c:f>
              <c:numCache>
                <c:formatCode>0.00</c:formatCode>
                <c:ptCount val="18"/>
                <c:pt idx="2">
                  <c:v>11.31</c:v>
                </c:pt>
                <c:pt idx="3">
                  <c:v>11.34</c:v>
                </c:pt>
                <c:pt idx="4">
                  <c:v>11.33</c:v>
                </c:pt>
                <c:pt idx="5">
                  <c:v>11.3</c:v>
                </c:pt>
                <c:pt idx="6">
                  <c:v>11.3</c:v>
                </c:pt>
                <c:pt idx="7">
                  <c:v>11.38</c:v>
                </c:pt>
                <c:pt idx="8">
                  <c:v>11.36</c:v>
                </c:pt>
                <c:pt idx="9">
                  <c:v>11.36</c:v>
                </c:pt>
                <c:pt idx="10">
                  <c:v>11.35</c:v>
                </c:pt>
                <c:pt idx="11">
                  <c:v>11.31</c:v>
                </c:pt>
                <c:pt idx="12">
                  <c:v>11.31</c:v>
                </c:pt>
                <c:pt idx="13">
                  <c:v>11.31</c:v>
                </c:pt>
                <c:pt idx="14">
                  <c:v>11.32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Ca!$J$3:$J$20</c:f>
              <c:numCache>
                <c:formatCode>0.00</c:formatCode>
                <c:ptCount val="18"/>
                <c:pt idx="0">
                  <c:v>11.23</c:v>
                </c:pt>
                <c:pt idx="1">
                  <c:v>11.15</c:v>
                </c:pt>
                <c:pt idx="2">
                  <c:v>11.19</c:v>
                </c:pt>
                <c:pt idx="3">
                  <c:v>11.18</c:v>
                </c:pt>
                <c:pt idx="4">
                  <c:v>11.28</c:v>
                </c:pt>
                <c:pt idx="5">
                  <c:v>11.26</c:v>
                </c:pt>
                <c:pt idx="6">
                  <c:v>11.14</c:v>
                </c:pt>
                <c:pt idx="7">
                  <c:v>11.24</c:v>
                </c:pt>
                <c:pt idx="8">
                  <c:v>11.28</c:v>
                </c:pt>
                <c:pt idx="9">
                  <c:v>11.36</c:v>
                </c:pt>
                <c:pt idx="10">
                  <c:v>11.25</c:v>
                </c:pt>
                <c:pt idx="11">
                  <c:v>11.34</c:v>
                </c:pt>
                <c:pt idx="12">
                  <c:v>11.51</c:v>
                </c:pt>
                <c:pt idx="13">
                  <c:v>11.43</c:v>
                </c:pt>
                <c:pt idx="14">
                  <c:v>11.4</c:v>
                </c:pt>
                <c:pt idx="15">
                  <c:v>11.44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Ca!$K$3:$K$20</c:f>
              <c:numCache>
                <c:formatCode>0.00</c:formatCode>
                <c:ptCount val="18"/>
                <c:pt idx="2">
                  <c:v>11.2</c:v>
                </c:pt>
                <c:pt idx="3">
                  <c:v>11.1</c:v>
                </c:pt>
                <c:pt idx="4">
                  <c:v>11.1</c:v>
                </c:pt>
                <c:pt idx="5">
                  <c:v>11.3</c:v>
                </c:pt>
                <c:pt idx="6">
                  <c:v>11.2</c:v>
                </c:pt>
                <c:pt idx="7">
                  <c:v>11.1</c:v>
                </c:pt>
                <c:pt idx="8">
                  <c:v>11.2</c:v>
                </c:pt>
                <c:pt idx="9">
                  <c:v>11.3</c:v>
                </c:pt>
                <c:pt idx="10">
                  <c:v>11.3</c:v>
                </c:pt>
                <c:pt idx="11">
                  <c:v>11.4</c:v>
                </c:pt>
                <c:pt idx="12">
                  <c:v>11.4</c:v>
                </c:pt>
                <c:pt idx="13">
                  <c:v>11.5</c:v>
                </c:pt>
                <c:pt idx="14">
                  <c:v>11.4</c:v>
                </c:pt>
                <c:pt idx="15">
                  <c:v>11.3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Ca!$L$3:$L$20</c:f>
              <c:numCache>
                <c:formatCode>0.0</c:formatCode>
                <c:ptCount val="18"/>
                <c:pt idx="0">
                  <c:v>11.2</c:v>
                </c:pt>
                <c:pt idx="1">
                  <c:v>11.2</c:v>
                </c:pt>
                <c:pt idx="2">
                  <c:v>11.2</c:v>
                </c:pt>
                <c:pt idx="3">
                  <c:v>11.2</c:v>
                </c:pt>
                <c:pt idx="4">
                  <c:v>11.2</c:v>
                </c:pt>
                <c:pt idx="5">
                  <c:v>11.2</c:v>
                </c:pt>
                <c:pt idx="6">
                  <c:v>11.2</c:v>
                </c:pt>
                <c:pt idx="7">
                  <c:v>11.2</c:v>
                </c:pt>
                <c:pt idx="8">
                  <c:v>11.2</c:v>
                </c:pt>
                <c:pt idx="9">
                  <c:v>11.2</c:v>
                </c:pt>
                <c:pt idx="10">
                  <c:v>11.2</c:v>
                </c:pt>
                <c:pt idx="11">
                  <c:v>11.2</c:v>
                </c:pt>
                <c:pt idx="12">
                  <c:v>11.2</c:v>
                </c:pt>
                <c:pt idx="13">
                  <c:v>11.2</c:v>
                </c:pt>
                <c:pt idx="14">
                  <c:v>11.2</c:v>
                </c:pt>
                <c:pt idx="15">
                  <c:v>11.2</c:v>
                </c:pt>
                <c:pt idx="16">
                  <c:v>11.2</c:v>
                </c:pt>
                <c:pt idx="17">
                  <c:v>11.2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Ca!$M$2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Ca!$M$3:$M$20</c:f>
              <c:numCache>
                <c:formatCode>0.00</c:formatCode>
                <c:ptCount val="18"/>
                <c:pt idx="0">
                  <c:v>11.213220611916263</c:v>
                </c:pt>
                <c:pt idx="1">
                  <c:v>11.141137057387057</c:v>
                </c:pt>
                <c:pt idx="2">
                  <c:v>11.184928589993502</c:v>
                </c:pt>
                <c:pt idx="3">
                  <c:v>11.172798315232525</c:v>
                </c:pt>
                <c:pt idx="4">
                  <c:v>11.179512184538886</c:v>
                </c:pt>
                <c:pt idx="5">
                  <c:v>11.157656593035618</c:v>
                </c:pt>
                <c:pt idx="6">
                  <c:v>11.156540206302795</c:v>
                </c:pt>
                <c:pt idx="7">
                  <c:v>11.170949485366066</c:v>
                </c:pt>
                <c:pt idx="8">
                  <c:v>11.190466666666667</c:v>
                </c:pt>
                <c:pt idx="9">
                  <c:v>11.201615203944637</c:v>
                </c:pt>
                <c:pt idx="10">
                  <c:v>11.217387992264417</c:v>
                </c:pt>
                <c:pt idx="11">
                  <c:v>11.202479058931265</c:v>
                </c:pt>
                <c:pt idx="12">
                  <c:v>11.226862389770726</c:v>
                </c:pt>
                <c:pt idx="13">
                  <c:v>11.221863113958662</c:v>
                </c:pt>
                <c:pt idx="14">
                  <c:v>11.227780999308653</c:v>
                </c:pt>
                <c:pt idx="15">
                  <c:v>11.235459051724137</c:v>
                </c:pt>
                <c:pt idx="16">
                  <c:v>11.201000000000001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Ca!$N$2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Ca!$N$3:$N$20</c:f>
              <c:numCache>
                <c:formatCode>0.00</c:formatCode>
                <c:ptCount val="18"/>
                <c:pt idx="0">
                  <c:v>0.14589371980676802</c:v>
                </c:pt>
                <c:pt idx="1">
                  <c:v>0.26805555555555749</c:v>
                </c:pt>
                <c:pt idx="2">
                  <c:v>0.3100000000000005</c:v>
                </c:pt>
                <c:pt idx="3">
                  <c:v>0.25250000000000306</c:v>
                </c:pt>
                <c:pt idx="4">
                  <c:v>0.34999999999999964</c:v>
                </c:pt>
                <c:pt idx="5">
                  <c:v>0.53281000000000134</c:v>
                </c:pt>
                <c:pt idx="6">
                  <c:v>0.5</c:v>
                </c:pt>
                <c:pt idx="7">
                  <c:v>0.47932787718605141</c:v>
                </c:pt>
                <c:pt idx="8">
                  <c:v>0.37666666666666693</c:v>
                </c:pt>
                <c:pt idx="9">
                  <c:v>0.37666666666666515</c:v>
                </c:pt>
                <c:pt idx="10">
                  <c:v>0.25405063291138674</c:v>
                </c:pt>
                <c:pt idx="11">
                  <c:v>0.36964285714285339</c:v>
                </c:pt>
                <c:pt idx="12">
                  <c:v>0.43000000000000327</c:v>
                </c:pt>
                <c:pt idx="13">
                  <c:v>0.45555555555555749</c:v>
                </c:pt>
                <c:pt idx="14">
                  <c:v>0.38750000000000107</c:v>
                </c:pt>
                <c:pt idx="15">
                  <c:v>0.28482758620689808</c:v>
                </c:pt>
                <c:pt idx="16">
                  <c:v>9.8000000000000753E-2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Ca!$O$2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Ca!$O$3:$O$20</c:f>
              <c:numCache>
                <c:formatCode>0.0</c:formatCode>
                <c:ptCount val="18"/>
                <c:pt idx="0">
                  <c:v>10.7</c:v>
                </c:pt>
                <c:pt idx="1">
                  <c:v>10.7</c:v>
                </c:pt>
                <c:pt idx="2">
                  <c:v>10.7</c:v>
                </c:pt>
                <c:pt idx="3">
                  <c:v>10.7</c:v>
                </c:pt>
                <c:pt idx="4">
                  <c:v>10.7</c:v>
                </c:pt>
                <c:pt idx="5">
                  <c:v>10.7</c:v>
                </c:pt>
                <c:pt idx="6">
                  <c:v>10.7</c:v>
                </c:pt>
                <c:pt idx="7">
                  <c:v>10.7</c:v>
                </c:pt>
                <c:pt idx="8">
                  <c:v>10.7</c:v>
                </c:pt>
                <c:pt idx="9">
                  <c:v>10.7</c:v>
                </c:pt>
                <c:pt idx="10">
                  <c:v>10.7</c:v>
                </c:pt>
                <c:pt idx="11">
                  <c:v>10.7</c:v>
                </c:pt>
                <c:pt idx="12">
                  <c:v>10.7</c:v>
                </c:pt>
                <c:pt idx="13">
                  <c:v>10.7</c:v>
                </c:pt>
                <c:pt idx="14">
                  <c:v>10.7</c:v>
                </c:pt>
                <c:pt idx="15">
                  <c:v>10.7</c:v>
                </c:pt>
                <c:pt idx="16">
                  <c:v>10.7</c:v>
                </c:pt>
                <c:pt idx="17">
                  <c:v>10.7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Ca!$P$2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Ca!$P$3:$P$20</c:f>
              <c:numCache>
                <c:formatCode>0.0</c:formatCode>
                <c:ptCount val="18"/>
                <c:pt idx="0">
                  <c:v>11.7</c:v>
                </c:pt>
                <c:pt idx="1">
                  <c:v>11.7</c:v>
                </c:pt>
                <c:pt idx="2">
                  <c:v>11.7</c:v>
                </c:pt>
                <c:pt idx="3">
                  <c:v>11.7</c:v>
                </c:pt>
                <c:pt idx="4">
                  <c:v>11.7</c:v>
                </c:pt>
                <c:pt idx="5">
                  <c:v>11.7</c:v>
                </c:pt>
                <c:pt idx="6">
                  <c:v>11.7</c:v>
                </c:pt>
                <c:pt idx="7">
                  <c:v>11.7</c:v>
                </c:pt>
                <c:pt idx="8">
                  <c:v>11.7</c:v>
                </c:pt>
                <c:pt idx="9">
                  <c:v>11.7</c:v>
                </c:pt>
                <c:pt idx="10">
                  <c:v>11.7</c:v>
                </c:pt>
                <c:pt idx="11">
                  <c:v>11.7</c:v>
                </c:pt>
                <c:pt idx="12">
                  <c:v>11.7</c:v>
                </c:pt>
                <c:pt idx="13">
                  <c:v>11.7</c:v>
                </c:pt>
                <c:pt idx="14">
                  <c:v>11.7</c:v>
                </c:pt>
                <c:pt idx="15">
                  <c:v>11.7</c:v>
                </c:pt>
                <c:pt idx="16">
                  <c:v>11.7</c:v>
                </c:pt>
                <c:pt idx="17">
                  <c:v>11.7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134208"/>
        <c:axId val="221160960"/>
      </c:lineChart>
      <c:catAx>
        <c:axId val="221134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1160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160960"/>
        <c:scaling>
          <c:orientation val="minMax"/>
          <c:max val="12.2"/>
          <c:min val="10.19999999999999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1134208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166455426020498"/>
          <c:y val="0.12828993819861972"/>
          <c:w val="0.15994800230244854"/>
          <c:h val="0.86938406869258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14575943246725E-2"/>
          <c:y val="8.5763293310463243E-2"/>
          <c:w val="0.69912931312482063"/>
          <c:h val="0.73413379073756357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GLU!$B$3:$B$20</c:f>
              <c:numCache>
                <c:formatCode>0.0</c:formatCode>
                <c:ptCount val="18"/>
                <c:pt idx="1">
                  <c:v>185.04166666666666</c:v>
                </c:pt>
                <c:pt idx="2">
                  <c:v>185.54166666666666</c:v>
                </c:pt>
                <c:pt idx="3">
                  <c:v>186</c:v>
                </c:pt>
                <c:pt idx="4">
                  <c:v>185.78125</c:v>
                </c:pt>
                <c:pt idx="5">
                  <c:v>185.125</c:v>
                </c:pt>
                <c:pt idx="6">
                  <c:v>185.125</c:v>
                </c:pt>
                <c:pt idx="7">
                  <c:v>184.625</c:v>
                </c:pt>
                <c:pt idx="8">
                  <c:v>183.5</c:v>
                </c:pt>
                <c:pt idx="9">
                  <c:v>183.71875</c:v>
                </c:pt>
                <c:pt idx="10">
                  <c:v>183.96875</c:v>
                </c:pt>
                <c:pt idx="11">
                  <c:v>184.59375</c:v>
                </c:pt>
                <c:pt idx="12">
                  <c:v>184.5625</c:v>
                </c:pt>
                <c:pt idx="13">
                  <c:v>184.78125</c:v>
                </c:pt>
                <c:pt idx="14">
                  <c:v>185.3125</c:v>
                </c:pt>
                <c:pt idx="15">
                  <c:v>185.34375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GLU!$C$3:$C$20</c:f>
              <c:numCache>
                <c:formatCode>0.0</c:formatCode>
                <c:ptCount val="18"/>
                <c:pt idx="1">
                  <c:v>183.75555555555559</c:v>
                </c:pt>
                <c:pt idx="2">
                  <c:v>184</c:v>
                </c:pt>
                <c:pt idx="3">
                  <c:v>183.79036842105265</c:v>
                </c:pt>
                <c:pt idx="4">
                  <c:v>184.51249999999999</c:v>
                </c:pt>
                <c:pt idx="5">
                  <c:v>183.80927777777779</c:v>
                </c:pt>
                <c:pt idx="6">
                  <c:v>183.27910000000003</c:v>
                </c:pt>
                <c:pt idx="7">
                  <c:v>182.90588235294112</c:v>
                </c:pt>
                <c:pt idx="8">
                  <c:v>182.84800000000001</c:v>
                </c:pt>
                <c:pt idx="9">
                  <c:v>183.35200000000006</c:v>
                </c:pt>
                <c:pt idx="10">
                  <c:v>182.97875000000002</c:v>
                </c:pt>
                <c:pt idx="11">
                  <c:v>183.17906976744189</c:v>
                </c:pt>
                <c:pt idx="12">
                  <c:v>183.39506172839512</c:v>
                </c:pt>
                <c:pt idx="13">
                  <c:v>184.51304347826093</c:v>
                </c:pt>
                <c:pt idx="14">
                  <c:v>185.14615384615388</c:v>
                </c:pt>
                <c:pt idx="15">
                  <c:v>184.44074074074072</c:v>
                </c:pt>
                <c:pt idx="16">
                  <c:v>182.1161290322581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GLU!$D$3:$D$20</c:f>
              <c:numCache>
                <c:formatCode>0.0</c:formatCode>
                <c:ptCount val="18"/>
                <c:pt idx="0">
                  <c:v>187.375</c:v>
                </c:pt>
                <c:pt idx="1">
                  <c:v>185</c:v>
                </c:pt>
                <c:pt idx="2">
                  <c:v>185.21052631578948</c:v>
                </c:pt>
                <c:pt idx="3">
                  <c:v>186.05555555555554</c:v>
                </c:pt>
                <c:pt idx="4">
                  <c:v>185.42105263157899</c:v>
                </c:pt>
                <c:pt idx="5">
                  <c:v>186</c:v>
                </c:pt>
                <c:pt idx="6">
                  <c:v>187.0625</c:v>
                </c:pt>
                <c:pt idx="7">
                  <c:v>186.6</c:v>
                </c:pt>
                <c:pt idx="8">
                  <c:v>185</c:v>
                </c:pt>
                <c:pt idx="9">
                  <c:v>184.1</c:v>
                </c:pt>
                <c:pt idx="10">
                  <c:v>184</c:v>
                </c:pt>
                <c:pt idx="11">
                  <c:v>185.42105263157896</c:v>
                </c:pt>
                <c:pt idx="12">
                  <c:v>187.1764705882353</c:v>
                </c:pt>
                <c:pt idx="13">
                  <c:v>187.04545454545453</c:v>
                </c:pt>
                <c:pt idx="14">
                  <c:v>188.38461538461539</c:v>
                </c:pt>
                <c:pt idx="15">
                  <c:v>186.71875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GLU!$E$3:$E$20</c:f>
              <c:numCache>
                <c:formatCode>0.0</c:formatCode>
                <c:ptCount val="18"/>
                <c:pt idx="5">
                  <c:v>179.31</c:v>
                </c:pt>
                <c:pt idx="6">
                  <c:v>179.5</c:v>
                </c:pt>
                <c:pt idx="7">
                  <c:v>180.79796828392651</c:v>
                </c:pt>
                <c:pt idx="8">
                  <c:v>184.3</c:v>
                </c:pt>
                <c:pt idx="9">
                  <c:v>184.4</c:v>
                </c:pt>
                <c:pt idx="10">
                  <c:v>184.33333333333334</c:v>
                </c:pt>
                <c:pt idx="11">
                  <c:v>183.92307692307693</c:v>
                </c:pt>
                <c:pt idx="12">
                  <c:v>184.8</c:v>
                </c:pt>
                <c:pt idx="13">
                  <c:v>184.48387096774192</c:v>
                </c:pt>
                <c:pt idx="14">
                  <c:v>184.80645161290323</c:v>
                </c:pt>
                <c:pt idx="15">
                  <c:v>183.86206896551724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GLU!$F$3:$F$20</c:f>
              <c:numCache>
                <c:formatCode>0.0</c:formatCode>
                <c:ptCount val="18"/>
                <c:pt idx="1">
                  <c:v>183.53846153846155</c:v>
                </c:pt>
                <c:pt idx="2">
                  <c:v>184.44444444444446</c:v>
                </c:pt>
                <c:pt idx="3">
                  <c:v>184.05263157894737</c:v>
                </c:pt>
                <c:pt idx="4">
                  <c:v>183.89473684210526</c:v>
                </c:pt>
                <c:pt idx="5">
                  <c:v>183.84210526315789</c:v>
                </c:pt>
                <c:pt idx="6">
                  <c:v>183.57894736842104</c:v>
                </c:pt>
                <c:pt idx="7">
                  <c:v>183.57894736842104</c:v>
                </c:pt>
                <c:pt idx="8">
                  <c:v>184.22222222222223</c:v>
                </c:pt>
                <c:pt idx="9">
                  <c:v>184.22222222222223</c:v>
                </c:pt>
                <c:pt idx="10">
                  <c:v>184.1875</c:v>
                </c:pt>
                <c:pt idx="11">
                  <c:v>182.8</c:v>
                </c:pt>
                <c:pt idx="12">
                  <c:v>183.55555555555554</c:v>
                </c:pt>
                <c:pt idx="13">
                  <c:v>183.72727272727272</c:v>
                </c:pt>
                <c:pt idx="14">
                  <c:v>183.78947368421052</c:v>
                </c:pt>
                <c:pt idx="15">
                  <c:v>183.9375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GLU!$G$3:$G$20</c:f>
              <c:numCache>
                <c:formatCode>0.0</c:formatCode>
                <c:ptCount val="18"/>
                <c:pt idx="0">
                  <c:v>182.46875</c:v>
                </c:pt>
                <c:pt idx="1">
                  <c:v>182.38749999999999</c:v>
                </c:pt>
                <c:pt idx="2">
                  <c:v>182.69444444444446</c:v>
                </c:pt>
                <c:pt idx="3">
                  <c:v>183.82142857142858</c:v>
                </c:pt>
                <c:pt idx="4">
                  <c:v>183.73</c:v>
                </c:pt>
                <c:pt idx="5">
                  <c:v>184.06060606060603</c:v>
                </c:pt>
                <c:pt idx="6">
                  <c:v>182.96604938271605</c:v>
                </c:pt>
                <c:pt idx="7">
                  <c:v>183.50793650793653</c:v>
                </c:pt>
                <c:pt idx="8">
                  <c:v>183.53</c:v>
                </c:pt>
                <c:pt idx="9">
                  <c:v>182.23397435897434</c:v>
                </c:pt>
                <c:pt idx="10">
                  <c:v>181.93910256410257</c:v>
                </c:pt>
                <c:pt idx="11">
                  <c:v>184.03645833333334</c:v>
                </c:pt>
                <c:pt idx="12">
                  <c:v>183.13988095238096</c:v>
                </c:pt>
                <c:pt idx="13">
                  <c:v>182.33333333333334</c:v>
                </c:pt>
                <c:pt idx="14">
                  <c:v>183.40873015873018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GLU!$H$3:$H$20</c:f>
              <c:numCache>
                <c:formatCode>0.0</c:formatCode>
                <c:ptCount val="18"/>
                <c:pt idx="1">
                  <c:v>184.9</c:v>
                </c:pt>
                <c:pt idx="2">
                  <c:v>183.1</c:v>
                </c:pt>
                <c:pt idx="3">
                  <c:v>185.5</c:v>
                </c:pt>
                <c:pt idx="4">
                  <c:v>186.5</c:v>
                </c:pt>
                <c:pt idx="5">
                  <c:v>187.2</c:v>
                </c:pt>
                <c:pt idx="6">
                  <c:v>187.90899999999999</c:v>
                </c:pt>
                <c:pt idx="7">
                  <c:v>187.108</c:v>
                </c:pt>
                <c:pt idx="8">
                  <c:v>188.31100000000001</c:v>
                </c:pt>
                <c:pt idx="9">
                  <c:v>189.126</c:v>
                </c:pt>
                <c:pt idx="10">
                  <c:v>189.011</c:v>
                </c:pt>
                <c:pt idx="11">
                  <c:v>188.8</c:v>
                </c:pt>
                <c:pt idx="12">
                  <c:v>186.714</c:v>
                </c:pt>
                <c:pt idx="13">
                  <c:v>187.4</c:v>
                </c:pt>
                <c:pt idx="14">
                  <c:v>187.44900000000001</c:v>
                </c:pt>
                <c:pt idx="15">
                  <c:v>186.852</c:v>
                </c:pt>
                <c:pt idx="16">
                  <c:v>187.298</c:v>
                </c:pt>
                <c:pt idx="17" formatCode="General">
                  <c:v>188.41499999999999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GLU!$I$3:$I$20</c:f>
              <c:numCache>
                <c:formatCode>0.0</c:formatCode>
                <c:ptCount val="18"/>
                <c:pt idx="2">
                  <c:v>187.7</c:v>
                </c:pt>
                <c:pt idx="3">
                  <c:v>185.5</c:v>
                </c:pt>
                <c:pt idx="4">
                  <c:v>185.4</c:v>
                </c:pt>
                <c:pt idx="5">
                  <c:v>185.8</c:v>
                </c:pt>
                <c:pt idx="6">
                  <c:v>187.6</c:v>
                </c:pt>
                <c:pt idx="7">
                  <c:v>186.3</c:v>
                </c:pt>
                <c:pt idx="8">
                  <c:v>186.2</c:v>
                </c:pt>
                <c:pt idx="9">
                  <c:v>186.9</c:v>
                </c:pt>
                <c:pt idx="10">
                  <c:v>187.7</c:v>
                </c:pt>
                <c:pt idx="11">
                  <c:v>187.6</c:v>
                </c:pt>
                <c:pt idx="12">
                  <c:v>188.1</c:v>
                </c:pt>
                <c:pt idx="13">
                  <c:v>187.4</c:v>
                </c:pt>
                <c:pt idx="14">
                  <c:v>188.1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GLU!$J$3:$J$20</c:f>
              <c:numCache>
                <c:formatCode>0.0</c:formatCode>
                <c:ptCount val="18"/>
                <c:pt idx="0">
                  <c:v>183.78</c:v>
                </c:pt>
                <c:pt idx="1">
                  <c:v>184.5</c:v>
                </c:pt>
                <c:pt idx="2">
                  <c:v>184.02</c:v>
                </c:pt>
                <c:pt idx="3">
                  <c:v>183.87</c:v>
                </c:pt>
                <c:pt idx="4">
                  <c:v>183.24</c:v>
                </c:pt>
                <c:pt idx="5">
                  <c:v>184.06</c:v>
                </c:pt>
                <c:pt idx="6">
                  <c:v>183.67</c:v>
                </c:pt>
                <c:pt idx="7">
                  <c:v>184.24</c:v>
                </c:pt>
                <c:pt idx="8">
                  <c:v>183.78</c:v>
                </c:pt>
                <c:pt idx="9">
                  <c:v>184.08</c:v>
                </c:pt>
                <c:pt idx="10">
                  <c:v>182.67</c:v>
                </c:pt>
                <c:pt idx="11">
                  <c:v>183.26</c:v>
                </c:pt>
                <c:pt idx="12">
                  <c:v>184.58</c:v>
                </c:pt>
                <c:pt idx="13">
                  <c:v>185.64</c:v>
                </c:pt>
                <c:pt idx="14">
                  <c:v>183.34</c:v>
                </c:pt>
                <c:pt idx="15">
                  <c:v>182.88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GLU!$K$3:$K$20</c:f>
              <c:numCache>
                <c:formatCode>0.0</c:formatCode>
                <c:ptCount val="18"/>
                <c:pt idx="2">
                  <c:v>182.9</c:v>
                </c:pt>
                <c:pt idx="3">
                  <c:v>183.9</c:v>
                </c:pt>
                <c:pt idx="4">
                  <c:v>184.3</c:v>
                </c:pt>
                <c:pt idx="5">
                  <c:v>182</c:v>
                </c:pt>
                <c:pt idx="6">
                  <c:v>181</c:v>
                </c:pt>
                <c:pt idx="7">
                  <c:v>182</c:v>
                </c:pt>
                <c:pt idx="8">
                  <c:v>183</c:v>
                </c:pt>
                <c:pt idx="9">
                  <c:v>182.3</c:v>
                </c:pt>
                <c:pt idx="10">
                  <c:v>181.7</c:v>
                </c:pt>
                <c:pt idx="11">
                  <c:v>181.9</c:v>
                </c:pt>
                <c:pt idx="12">
                  <c:v>182</c:v>
                </c:pt>
                <c:pt idx="13">
                  <c:v>182.4</c:v>
                </c:pt>
                <c:pt idx="14">
                  <c:v>186.6</c:v>
                </c:pt>
                <c:pt idx="15">
                  <c:v>183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GLU!$L$3:$L$20</c:f>
              <c:numCache>
                <c:formatCode>0</c:formatCode>
                <c:ptCount val="18"/>
                <c:pt idx="0">
                  <c:v>184</c:v>
                </c:pt>
                <c:pt idx="1">
                  <c:v>184</c:v>
                </c:pt>
                <c:pt idx="2">
                  <c:v>184</c:v>
                </c:pt>
                <c:pt idx="3">
                  <c:v>184</c:v>
                </c:pt>
                <c:pt idx="4">
                  <c:v>184</c:v>
                </c:pt>
                <c:pt idx="5">
                  <c:v>184</c:v>
                </c:pt>
                <c:pt idx="6">
                  <c:v>184</c:v>
                </c:pt>
                <c:pt idx="7">
                  <c:v>184</c:v>
                </c:pt>
                <c:pt idx="8">
                  <c:v>184</c:v>
                </c:pt>
                <c:pt idx="9">
                  <c:v>184</c:v>
                </c:pt>
                <c:pt idx="10">
                  <c:v>184</c:v>
                </c:pt>
                <c:pt idx="11">
                  <c:v>184</c:v>
                </c:pt>
                <c:pt idx="12">
                  <c:v>184</c:v>
                </c:pt>
                <c:pt idx="13">
                  <c:v>184</c:v>
                </c:pt>
                <c:pt idx="14">
                  <c:v>184</c:v>
                </c:pt>
                <c:pt idx="15">
                  <c:v>184</c:v>
                </c:pt>
                <c:pt idx="16">
                  <c:v>184</c:v>
                </c:pt>
                <c:pt idx="17">
                  <c:v>184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GLU!$M$2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GLU!$M$3:$M$20</c:f>
              <c:numCache>
                <c:formatCode>0.0</c:formatCode>
                <c:ptCount val="18"/>
                <c:pt idx="0">
                  <c:v>184.54124999999999</c:v>
                </c:pt>
                <c:pt idx="1">
                  <c:v>184.16045482295482</c:v>
                </c:pt>
                <c:pt idx="2">
                  <c:v>184.40123131903835</c:v>
                </c:pt>
                <c:pt idx="3">
                  <c:v>184.72110934744271</c:v>
                </c:pt>
                <c:pt idx="4">
                  <c:v>184.75328216374271</c:v>
                </c:pt>
                <c:pt idx="5">
                  <c:v>184.12069891015418</c:v>
                </c:pt>
                <c:pt idx="6">
                  <c:v>184.16905967511372</c:v>
                </c:pt>
                <c:pt idx="7">
                  <c:v>184.1663734513225</c:v>
                </c:pt>
                <c:pt idx="8">
                  <c:v>184.46912222222221</c:v>
                </c:pt>
                <c:pt idx="9">
                  <c:v>184.44329465811967</c:v>
                </c:pt>
                <c:pt idx="10">
                  <c:v>184.24884358974361</c:v>
                </c:pt>
                <c:pt idx="11">
                  <c:v>184.5513407655431</c:v>
                </c:pt>
                <c:pt idx="12">
                  <c:v>184.80234688245667</c:v>
                </c:pt>
                <c:pt idx="13">
                  <c:v>184.97242250520634</c:v>
                </c:pt>
                <c:pt idx="14">
                  <c:v>185.63369246866131</c:v>
                </c:pt>
                <c:pt idx="15">
                  <c:v>184.62935121328223</c:v>
                </c:pt>
                <c:pt idx="16">
                  <c:v>184.70706451612904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GLU!$N$2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GLU!$N$3:$N$20</c:f>
              <c:numCache>
                <c:formatCode>0.0</c:formatCode>
                <c:ptCount val="18"/>
                <c:pt idx="0">
                  <c:v>4.90625</c:v>
                </c:pt>
                <c:pt idx="1">
                  <c:v>2.6541666666666686</c:v>
                </c:pt>
                <c:pt idx="2">
                  <c:v>5.0055555555555316</c:v>
                </c:pt>
                <c:pt idx="3">
                  <c:v>2.2651871345028951</c:v>
                </c:pt>
                <c:pt idx="4">
                  <c:v>3.2599999999999909</c:v>
                </c:pt>
                <c:pt idx="5">
                  <c:v>7.8899999999999864</c:v>
                </c:pt>
                <c:pt idx="6">
                  <c:v>8.4089999999999918</c:v>
                </c:pt>
                <c:pt idx="7">
                  <c:v>6.310031716073496</c:v>
                </c:pt>
                <c:pt idx="8">
                  <c:v>5.4629999999999939</c:v>
                </c:pt>
                <c:pt idx="9">
                  <c:v>6.8920256410256684</c:v>
                </c:pt>
                <c:pt idx="10">
                  <c:v>7.311000000000007</c:v>
                </c:pt>
                <c:pt idx="11">
                  <c:v>6.9000000000000057</c:v>
                </c:pt>
                <c:pt idx="12">
                  <c:v>6.0999999999999943</c:v>
                </c:pt>
                <c:pt idx="13">
                  <c:v>5.0666666666666629</c:v>
                </c:pt>
                <c:pt idx="14">
                  <c:v>5.0446153846153834</c:v>
                </c:pt>
                <c:pt idx="15">
                  <c:v>3.9720000000000084</c:v>
                </c:pt>
                <c:pt idx="16">
                  <c:v>5.1818709677419008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GLU!$O$2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GLU!$O$3:$O$20</c:f>
              <c:numCache>
                <c:formatCode>General</c:formatCode>
                <c:ptCount val="18"/>
                <c:pt idx="0">
                  <c:v>179</c:v>
                </c:pt>
                <c:pt idx="1">
                  <c:v>179</c:v>
                </c:pt>
                <c:pt idx="2">
                  <c:v>179</c:v>
                </c:pt>
                <c:pt idx="3">
                  <c:v>179</c:v>
                </c:pt>
                <c:pt idx="4">
                  <c:v>179</c:v>
                </c:pt>
                <c:pt idx="5">
                  <c:v>179</c:v>
                </c:pt>
                <c:pt idx="6">
                  <c:v>179</c:v>
                </c:pt>
                <c:pt idx="7">
                  <c:v>179</c:v>
                </c:pt>
                <c:pt idx="8">
                  <c:v>179</c:v>
                </c:pt>
                <c:pt idx="9">
                  <c:v>179</c:v>
                </c:pt>
                <c:pt idx="10">
                  <c:v>179</c:v>
                </c:pt>
                <c:pt idx="11">
                  <c:v>179</c:v>
                </c:pt>
                <c:pt idx="12">
                  <c:v>179</c:v>
                </c:pt>
                <c:pt idx="13">
                  <c:v>179</c:v>
                </c:pt>
                <c:pt idx="14">
                  <c:v>179</c:v>
                </c:pt>
                <c:pt idx="15">
                  <c:v>179</c:v>
                </c:pt>
                <c:pt idx="16">
                  <c:v>179</c:v>
                </c:pt>
                <c:pt idx="17">
                  <c:v>179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GLU!$P$2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GLU!$P$3:$P$20</c:f>
              <c:numCache>
                <c:formatCode>General</c:formatCode>
                <c:ptCount val="18"/>
                <c:pt idx="0">
                  <c:v>189</c:v>
                </c:pt>
                <c:pt idx="1">
                  <c:v>189</c:v>
                </c:pt>
                <c:pt idx="2">
                  <c:v>189</c:v>
                </c:pt>
                <c:pt idx="3">
                  <c:v>189</c:v>
                </c:pt>
                <c:pt idx="4">
                  <c:v>189</c:v>
                </c:pt>
                <c:pt idx="5">
                  <c:v>189</c:v>
                </c:pt>
                <c:pt idx="6">
                  <c:v>189</c:v>
                </c:pt>
                <c:pt idx="7">
                  <c:v>189</c:v>
                </c:pt>
                <c:pt idx="8">
                  <c:v>189</c:v>
                </c:pt>
                <c:pt idx="9">
                  <c:v>189</c:v>
                </c:pt>
                <c:pt idx="10">
                  <c:v>189</c:v>
                </c:pt>
                <c:pt idx="11">
                  <c:v>189</c:v>
                </c:pt>
                <c:pt idx="12">
                  <c:v>189</c:v>
                </c:pt>
                <c:pt idx="13">
                  <c:v>189</c:v>
                </c:pt>
                <c:pt idx="14">
                  <c:v>189</c:v>
                </c:pt>
                <c:pt idx="15">
                  <c:v>189</c:v>
                </c:pt>
                <c:pt idx="16">
                  <c:v>189</c:v>
                </c:pt>
                <c:pt idx="17">
                  <c:v>189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73984"/>
        <c:axId val="220488448"/>
      </c:lineChart>
      <c:catAx>
        <c:axId val="220473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048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0488448"/>
        <c:scaling>
          <c:orientation val="minMax"/>
          <c:max val="194"/>
          <c:min val="17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0473984"/>
        <c:crosses val="autoZero"/>
        <c:crossBetween val="between"/>
        <c:majorUnit val="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064568038933594"/>
          <c:y val="0.10655715009140398"/>
          <c:w val="0.15870985999900294"/>
          <c:h val="0.8701128412881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485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TCH!$B$3:$B$20</c:f>
              <c:numCache>
                <c:formatCode>0.0</c:formatCode>
                <c:ptCount val="18"/>
                <c:pt idx="1">
                  <c:v>153.58333333333334</c:v>
                </c:pt>
                <c:pt idx="2">
                  <c:v>153</c:v>
                </c:pt>
                <c:pt idx="3">
                  <c:v>152.75</c:v>
                </c:pt>
                <c:pt idx="4">
                  <c:v>152.59375</c:v>
                </c:pt>
                <c:pt idx="5">
                  <c:v>152.15625</c:v>
                </c:pt>
                <c:pt idx="6">
                  <c:v>151.84375</c:v>
                </c:pt>
                <c:pt idx="7">
                  <c:v>152.9375</c:v>
                </c:pt>
                <c:pt idx="8">
                  <c:v>153.09375</c:v>
                </c:pt>
                <c:pt idx="9">
                  <c:v>152.1875</c:v>
                </c:pt>
                <c:pt idx="10">
                  <c:v>152.5625</c:v>
                </c:pt>
                <c:pt idx="11">
                  <c:v>152.65625</c:v>
                </c:pt>
                <c:pt idx="12">
                  <c:v>152</c:v>
                </c:pt>
                <c:pt idx="13">
                  <c:v>151.90625</c:v>
                </c:pt>
                <c:pt idx="14">
                  <c:v>152.125</c:v>
                </c:pt>
                <c:pt idx="15">
                  <c:v>152.34375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TCH!$C$3:$C$20</c:f>
              <c:numCache>
                <c:formatCode>0.0</c:formatCode>
                <c:ptCount val="18"/>
                <c:pt idx="1">
                  <c:v>152.94538888888889</c:v>
                </c:pt>
                <c:pt idx="2">
                  <c:v>153.35249999999999</c:v>
                </c:pt>
                <c:pt idx="3">
                  <c:v>152.57899999999998</c:v>
                </c:pt>
                <c:pt idx="4">
                  <c:v>153.11085</c:v>
                </c:pt>
                <c:pt idx="5">
                  <c:v>152.57499999999999</c:v>
                </c:pt>
                <c:pt idx="6">
                  <c:v>153.8622</c:v>
                </c:pt>
                <c:pt idx="7">
                  <c:v>153.35441176470584</c:v>
                </c:pt>
                <c:pt idx="8">
                  <c:v>151.495</c:v>
                </c:pt>
                <c:pt idx="9">
                  <c:v>151.29886206896549</c:v>
                </c:pt>
                <c:pt idx="10">
                  <c:v>151.34</c:v>
                </c:pt>
                <c:pt idx="11">
                  <c:v>150.98795180722891</c:v>
                </c:pt>
                <c:pt idx="12">
                  <c:v>151.4641975308642</c:v>
                </c:pt>
                <c:pt idx="13">
                  <c:v>152.74117647058821</c:v>
                </c:pt>
                <c:pt idx="14">
                  <c:v>152.82692307692307</c:v>
                </c:pt>
                <c:pt idx="15">
                  <c:v>152.6666666666666</c:v>
                </c:pt>
                <c:pt idx="16">
                  <c:v>151.24838709677422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TCH!$D$3:$D$20</c:f>
              <c:numCache>
                <c:formatCode>0.0</c:formatCode>
                <c:ptCount val="18"/>
                <c:pt idx="0">
                  <c:v>152.70588235294119</c:v>
                </c:pt>
                <c:pt idx="1">
                  <c:v>151.58823529411765</c:v>
                </c:pt>
                <c:pt idx="2">
                  <c:v>153.61111111111111</c:v>
                </c:pt>
                <c:pt idx="3">
                  <c:v>150.5625</c:v>
                </c:pt>
                <c:pt idx="4">
                  <c:v>150.36842105263199</c:v>
                </c:pt>
                <c:pt idx="5">
                  <c:v>150.529</c:v>
                </c:pt>
                <c:pt idx="6">
                  <c:v>151.058823529412</c:v>
                </c:pt>
                <c:pt idx="7">
                  <c:v>153.6</c:v>
                </c:pt>
                <c:pt idx="8">
                  <c:v>154.80000000000001</c:v>
                </c:pt>
                <c:pt idx="9">
                  <c:v>154.66666666666666</c:v>
                </c:pt>
                <c:pt idx="10">
                  <c:v>156</c:v>
                </c:pt>
                <c:pt idx="11">
                  <c:v>156.5</c:v>
                </c:pt>
                <c:pt idx="12">
                  <c:v>154.8235294117647</c:v>
                </c:pt>
                <c:pt idx="13">
                  <c:v>154.22222222222223</c:v>
                </c:pt>
                <c:pt idx="14">
                  <c:v>154.46666666666667</c:v>
                </c:pt>
                <c:pt idx="15">
                  <c:v>152.64285714285714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TCH!$E$3:$E$20</c:f>
              <c:numCache>
                <c:formatCode>0.0</c:formatCode>
                <c:ptCount val="18"/>
                <c:pt idx="5">
                  <c:v>152.5</c:v>
                </c:pt>
                <c:pt idx="6">
                  <c:v>153</c:v>
                </c:pt>
                <c:pt idx="7">
                  <c:v>150.68079116674545</c:v>
                </c:pt>
                <c:pt idx="8">
                  <c:v>153</c:v>
                </c:pt>
                <c:pt idx="9">
                  <c:v>153.31147540983608</c:v>
                </c:pt>
                <c:pt idx="10">
                  <c:v>153.4</c:v>
                </c:pt>
                <c:pt idx="11">
                  <c:v>152.984375</c:v>
                </c:pt>
                <c:pt idx="12">
                  <c:v>153.11475409836066</c:v>
                </c:pt>
                <c:pt idx="13">
                  <c:v>153.48387096774192</c:v>
                </c:pt>
                <c:pt idx="14">
                  <c:v>154</c:v>
                </c:pt>
                <c:pt idx="15">
                  <c:v>154.20689655172413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TCH!$F$3:$F$20</c:f>
              <c:numCache>
                <c:formatCode>0.0</c:formatCode>
                <c:ptCount val="18"/>
                <c:pt idx="1">
                  <c:v>152.23076923076923</c:v>
                </c:pt>
                <c:pt idx="2">
                  <c:v>152.05555555555554</c:v>
                </c:pt>
                <c:pt idx="3">
                  <c:v>152.42105263157896</c:v>
                </c:pt>
                <c:pt idx="4">
                  <c:v>152.36842105263159</c:v>
                </c:pt>
                <c:pt idx="5">
                  <c:v>153.05263157894737</c:v>
                </c:pt>
                <c:pt idx="6">
                  <c:v>151.89473684210526</c:v>
                </c:pt>
                <c:pt idx="7">
                  <c:v>152.78947368421052</c:v>
                </c:pt>
                <c:pt idx="8">
                  <c:v>152.94444444444446</c:v>
                </c:pt>
                <c:pt idx="9">
                  <c:v>153.05555555555554</c:v>
                </c:pt>
                <c:pt idx="10">
                  <c:v>154.25</c:v>
                </c:pt>
                <c:pt idx="11">
                  <c:v>153.65</c:v>
                </c:pt>
                <c:pt idx="12">
                  <c:v>152.72222222222223</c:v>
                </c:pt>
                <c:pt idx="13">
                  <c:v>153.13636363636363</c:v>
                </c:pt>
                <c:pt idx="14">
                  <c:v>152.47368421052633</c:v>
                </c:pt>
                <c:pt idx="15">
                  <c:v>152.75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TCH!$G$3:$G$20</c:f>
              <c:numCache>
                <c:formatCode>0.0</c:formatCode>
                <c:ptCount val="18"/>
                <c:pt idx="0">
                  <c:v>152.81159420289856</c:v>
                </c:pt>
                <c:pt idx="1">
                  <c:v>152.78947368421055</c:v>
                </c:pt>
                <c:pt idx="2">
                  <c:v>153.63636363636363</c:v>
                </c:pt>
                <c:pt idx="3">
                  <c:v>154.4135802469136</c:v>
                </c:pt>
                <c:pt idx="4">
                  <c:v>154.50724637681159</c:v>
                </c:pt>
                <c:pt idx="5">
                  <c:v>153.41666666666666</c:v>
                </c:pt>
                <c:pt idx="6">
                  <c:v>153.83024691358028</c:v>
                </c:pt>
                <c:pt idx="7">
                  <c:v>153.64583333333334</c:v>
                </c:pt>
                <c:pt idx="8">
                  <c:v>153.11666666666667</c:v>
                </c:pt>
                <c:pt idx="9">
                  <c:v>153.56</c:v>
                </c:pt>
                <c:pt idx="10">
                  <c:v>153.64666666666668</c:v>
                </c:pt>
                <c:pt idx="11">
                  <c:v>155.13541666666666</c:v>
                </c:pt>
                <c:pt idx="12">
                  <c:v>155.3452380952381</c:v>
                </c:pt>
                <c:pt idx="13">
                  <c:v>155.26666666666668</c:v>
                </c:pt>
                <c:pt idx="14">
                  <c:v>155.38888888888889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TCH!$H$3:$H$20</c:f>
              <c:numCache>
                <c:formatCode>0.0</c:formatCode>
                <c:ptCount val="18"/>
                <c:pt idx="1">
                  <c:v>155.19999999999999</c:v>
                </c:pt>
                <c:pt idx="2">
                  <c:v>155.6</c:v>
                </c:pt>
                <c:pt idx="3">
                  <c:v>153.6</c:v>
                </c:pt>
                <c:pt idx="4">
                  <c:v>155</c:v>
                </c:pt>
                <c:pt idx="5">
                  <c:v>155.19999999999999</c:v>
                </c:pt>
                <c:pt idx="6">
                  <c:v>155.215</c:v>
                </c:pt>
                <c:pt idx="7">
                  <c:v>154.654</c:v>
                </c:pt>
                <c:pt idx="8">
                  <c:v>154.988</c:v>
                </c:pt>
                <c:pt idx="9">
                  <c:v>152.346</c:v>
                </c:pt>
                <c:pt idx="10">
                  <c:v>152.042</c:v>
                </c:pt>
                <c:pt idx="11">
                  <c:v>153.4</c:v>
                </c:pt>
                <c:pt idx="12">
                  <c:v>154.286</c:v>
                </c:pt>
                <c:pt idx="13">
                  <c:v>154.1</c:v>
                </c:pt>
                <c:pt idx="14">
                  <c:v>153.87100000000001</c:v>
                </c:pt>
                <c:pt idx="15">
                  <c:v>152.73400000000001</c:v>
                </c:pt>
                <c:pt idx="16">
                  <c:v>153.94300000000001</c:v>
                </c:pt>
                <c:pt idx="17" formatCode="General">
                  <c:v>154.45500000000001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TCH!$I$3:$I$20</c:f>
              <c:numCache>
                <c:formatCode>0.0</c:formatCode>
                <c:ptCount val="18"/>
                <c:pt idx="2">
                  <c:v>156.30000000000001</c:v>
                </c:pt>
                <c:pt idx="3">
                  <c:v>153.5</c:v>
                </c:pt>
                <c:pt idx="4">
                  <c:v>153.6</c:v>
                </c:pt>
                <c:pt idx="5">
                  <c:v>154.9</c:v>
                </c:pt>
                <c:pt idx="6">
                  <c:v>156.6</c:v>
                </c:pt>
                <c:pt idx="7">
                  <c:v>154.4</c:v>
                </c:pt>
                <c:pt idx="8">
                  <c:v>154.1</c:v>
                </c:pt>
                <c:pt idx="9">
                  <c:v>154.9</c:v>
                </c:pt>
                <c:pt idx="10">
                  <c:v>154.80000000000001</c:v>
                </c:pt>
                <c:pt idx="11">
                  <c:v>154.5</c:v>
                </c:pt>
                <c:pt idx="12">
                  <c:v>153.5</c:v>
                </c:pt>
                <c:pt idx="13">
                  <c:v>153.5</c:v>
                </c:pt>
                <c:pt idx="14">
                  <c:v>152.6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TCH!$J$3:$J$20</c:f>
              <c:numCache>
                <c:formatCode>0.0</c:formatCode>
                <c:ptCount val="18"/>
                <c:pt idx="0">
                  <c:v>151.86000000000001</c:v>
                </c:pt>
                <c:pt idx="1">
                  <c:v>152.24</c:v>
                </c:pt>
                <c:pt idx="2">
                  <c:v>152.15</c:v>
                </c:pt>
                <c:pt idx="3">
                  <c:v>151.94</c:v>
                </c:pt>
                <c:pt idx="4">
                  <c:v>151.66</c:v>
                </c:pt>
                <c:pt idx="5">
                  <c:v>151.97999999999999</c:v>
                </c:pt>
                <c:pt idx="6">
                  <c:v>151.85</c:v>
                </c:pt>
                <c:pt idx="7">
                  <c:v>151.97999999999999</c:v>
                </c:pt>
                <c:pt idx="8">
                  <c:v>152.32</c:v>
                </c:pt>
                <c:pt idx="9">
                  <c:v>152.83000000000001</c:v>
                </c:pt>
                <c:pt idx="10">
                  <c:v>151.22</c:v>
                </c:pt>
                <c:pt idx="11">
                  <c:v>151.9</c:v>
                </c:pt>
                <c:pt idx="12">
                  <c:v>152.9</c:v>
                </c:pt>
                <c:pt idx="13">
                  <c:v>152.58000000000001</c:v>
                </c:pt>
                <c:pt idx="14">
                  <c:v>151.47999999999999</c:v>
                </c:pt>
                <c:pt idx="15">
                  <c:v>151.21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TCH!$K$3:$K$20</c:f>
              <c:numCache>
                <c:formatCode>0.0</c:formatCode>
                <c:ptCount val="18"/>
                <c:pt idx="2">
                  <c:v>153.4</c:v>
                </c:pt>
                <c:pt idx="3">
                  <c:v>153.5</c:v>
                </c:pt>
                <c:pt idx="4">
                  <c:v>153.30000000000001</c:v>
                </c:pt>
                <c:pt idx="5">
                  <c:v>151.80000000000001</c:v>
                </c:pt>
                <c:pt idx="6">
                  <c:v>152.19999999999999</c:v>
                </c:pt>
                <c:pt idx="7">
                  <c:v>154</c:v>
                </c:pt>
                <c:pt idx="8">
                  <c:v>154.30000000000001</c:v>
                </c:pt>
                <c:pt idx="9">
                  <c:v>153.1</c:v>
                </c:pt>
                <c:pt idx="10">
                  <c:v>153.4</c:v>
                </c:pt>
                <c:pt idx="11">
                  <c:v>154</c:v>
                </c:pt>
                <c:pt idx="12">
                  <c:v>154.4</c:v>
                </c:pt>
                <c:pt idx="13">
                  <c:v>153.30000000000001</c:v>
                </c:pt>
                <c:pt idx="14">
                  <c:v>154.6</c:v>
                </c:pt>
                <c:pt idx="15">
                  <c:v>153.5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TCH!$L$3:$L$20</c:f>
              <c:numCache>
                <c:formatCode>General</c:formatCode>
                <c:ptCount val="18"/>
                <c:pt idx="0">
                  <c:v>153</c:v>
                </c:pt>
                <c:pt idx="1">
                  <c:v>153</c:v>
                </c:pt>
                <c:pt idx="2">
                  <c:v>153</c:v>
                </c:pt>
                <c:pt idx="3">
                  <c:v>153</c:v>
                </c:pt>
                <c:pt idx="4">
                  <c:v>153</c:v>
                </c:pt>
                <c:pt idx="5">
                  <c:v>153</c:v>
                </c:pt>
                <c:pt idx="6">
                  <c:v>153</c:v>
                </c:pt>
                <c:pt idx="7">
                  <c:v>153</c:v>
                </c:pt>
                <c:pt idx="8">
                  <c:v>153</c:v>
                </c:pt>
                <c:pt idx="9">
                  <c:v>153</c:v>
                </c:pt>
                <c:pt idx="10">
                  <c:v>153</c:v>
                </c:pt>
                <c:pt idx="11">
                  <c:v>153</c:v>
                </c:pt>
                <c:pt idx="12">
                  <c:v>153</c:v>
                </c:pt>
                <c:pt idx="13">
                  <c:v>153</c:v>
                </c:pt>
                <c:pt idx="14">
                  <c:v>153</c:v>
                </c:pt>
                <c:pt idx="15">
                  <c:v>153</c:v>
                </c:pt>
                <c:pt idx="16">
                  <c:v>153</c:v>
                </c:pt>
                <c:pt idx="17">
                  <c:v>153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TCH!$M$2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TCH!$M$3:$M$20</c:f>
              <c:numCache>
                <c:formatCode>0.0</c:formatCode>
                <c:ptCount val="18"/>
                <c:pt idx="0">
                  <c:v>152.45915885194657</c:v>
                </c:pt>
                <c:pt idx="1">
                  <c:v>152.93960006161709</c:v>
                </c:pt>
                <c:pt idx="2">
                  <c:v>153.67839225589228</c:v>
                </c:pt>
                <c:pt idx="3">
                  <c:v>152.80734809761029</c:v>
                </c:pt>
                <c:pt idx="4">
                  <c:v>152.94540983134169</c:v>
                </c:pt>
                <c:pt idx="5">
                  <c:v>152.81095482456141</c:v>
                </c:pt>
                <c:pt idx="6">
                  <c:v>153.13547572850973</c:v>
                </c:pt>
                <c:pt idx="7">
                  <c:v>153.20420099489951</c:v>
                </c:pt>
                <c:pt idx="8">
                  <c:v>153.41578611111112</c:v>
                </c:pt>
                <c:pt idx="9">
                  <c:v>153.12560597010238</c:v>
                </c:pt>
                <c:pt idx="10">
                  <c:v>153.26611666666668</c:v>
                </c:pt>
                <c:pt idx="11">
                  <c:v>153.57139934738956</c:v>
                </c:pt>
                <c:pt idx="12">
                  <c:v>153.45559413584502</c:v>
                </c:pt>
                <c:pt idx="13">
                  <c:v>153.42365499635827</c:v>
                </c:pt>
                <c:pt idx="14">
                  <c:v>153.38321628430049</c:v>
                </c:pt>
                <c:pt idx="15">
                  <c:v>152.75677129515597</c:v>
                </c:pt>
                <c:pt idx="16">
                  <c:v>152.59569354838712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TCH!$N$2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TCH!$N$3:$N$20</c:f>
              <c:numCache>
                <c:formatCode>0.0</c:formatCode>
                <c:ptCount val="18"/>
                <c:pt idx="0">
                  <c:v>0.95159420289854779</c:v>
                </c:pt>
                <c:pt idx="1">
                  <c:v>3.6117647058823366</c:v>
                </c:pt>
                <c:pt idx="2">
                  <c:v>4.2444444444444684</c:v>
                </c:pt>
                <c:pt idx="3">
                  <c:v>3.8510802469135967</c:v>
                </c:pt>
                <c:pt idx="4">
                  <c:v>4.6315789473680127</c:v>
                </c:pt>
                <c:pt idx="5">
                  <c:v>4.6709999999999923</c:v>
                </c:pt>
                <c:pt idx="6">
                  <c:v>5.5411764705879989</c:v>
                </c:pt>
                <c:pt idx="7">
                  <c:v>3.9732088332545459</c:v>
                </c:pt>
                <c:pt idx="8">
                  <c:v>3.492999999999995</c:v>
                </c:pt>
                <c:pt idx="9">
                  <c:v>3.6011379310345148</c:v>
                </c:pt>
                <c:pt idx="10">
                  <c:v>4.7800000000000011</c:v>
                </c:pt>
                <c:pt idx="11">
                  <c:v>5.5120481927710898</c:v>
                </c:pt>
                <c:pt idx="12">
                  <c:v>3.8810405643739045</c:v>
                </c:pt>
                <c:pt idx="13">
                  <c:v>3.3604166666666799</c:v>
                </c:pt>
                <c:pt idx="14">
                  <c:v>3.908888888888896</c:v>
                </c:pt>
                <c:pt idx="15">
                  <c:v>2.9968965517241202</c:v>
                </c:pt>
                <c:pt idx="16">
                  <c:v>2.6946129032257886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TCH!$O$2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TCH!$O$3:$O$20</c:f>
              <c:numCache>
                <c:formatCode>General</c:formatCode>
                <c:ptCount val="18"/>
                <c:pt idx="0">
                  <c:v>145</c:v>
                </c:pt>
                <c:pt idx="1">
                  <c:v>145</c:v>
                </c:pt>
                <c:pt idx="2">
                  <c:v>145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145</c:v>
                </c:pt>
                <c:pt idx="13">
                  <c:v>145</c:v>
                </c:pt>
                <c:pt idx="14">
                  <c:v>145</c:v>
                </c:pt>
                <c:pt idx="15">
                  <c:v>145</c:v>
                </c:pt>
                <c:pt idx="16">
                  <c:v>145</c:v>
                </c:pt>
                <c:pt idx="17">
                  <c:v>145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TCH!$P$2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TCH!$P$3:$P$20</c:f>
              <c:numCache>
                <c:formatCode>General</c:formatCode>
                <c:ptCount val="18"/>
                <c:pt idx="0">
                  <c:v>161</c:v>
                </c:pt>
                <c:pt idx="1">
                  <c:v>161</c:v>
                </c:pt>
                <c:pt idx="2">
                  <c:v>161</c:v>
                </c:pt>
                <c:pt idx="3">
                  <c:v>161</c:v>
                </c:pt>
                <c:pt idx="4">
                  <c:v>161</c:v>
                </c:pt>
                <c:pt idx="5">
                  <c:v>161</c:v>
                </c:pt>
                <c:pt idx="6">
                  <c:v>161</c:v>
                </c:pt>
                <c:pt idx="7">
                  <c:v>161</c:v>
                </c:pt>
                <c:pt idx="8">
                  <c:v>161</c:v>
                </c:pt>
                <c:pt idx="9">
                  <c:v>161</c:v>
                </c:pt>
                <c:pt idx="10">
                  <c:v>161</c:v>
                </c:pt>
                <c:pt idx="11">
                  <c:v>161</c:v>
                </c:pt>
                <c:pt idx="12">
                  <c:v>161</c:v>
                </c:pt>
                <c:pt idx="13">
                  <c:v>161</c:v>
                </c:pt>
                <c:pt idx="14">
                  <c:v>161</c:v>
                </c:pt>
                <c:pt idx="15">
                  <c:v>161</c:v>
                </c:pt>
                <c:pt idx="16">
                  <c:v>161</c:v>
                </c:pt>
                <c:pt idx="17">
                  <c:v>161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98464"/>
        <c:axId val="221600384"/>
      </c:lineChart>
      <c:catAx>
        <c:axId val="221598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21600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600384"/>
        <c:scaling>
          <c:orientation val="minMax"/>
          <c:max val="169"/>
          <c:min val="13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21598464"/>
        <c:crosses val="autoZero"/>
        <c:crossBetween val="between"/>
        <c:majorUnit val="8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548028509288596"/>
          <c:y val="9.6880266335655468E-2"/>
          <c:w val="0.15932659370968461"/>
          <c:h val="0.87874806377960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eiryo UI" pitchFamily="50" charset="-128"/>
          <a:ea typeface="Meiryo UI" pitchFamily="50" charset="-128"/>
          <a:cs typeface="Meiryo UI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178224238496932E-2"/>
          <c:y val="8.4317379178712765E-2"/>
          <c:w val="0.69863901490602764"/>
          <c:h val="0.73524754643839518"/>
        </c:manualLayout>
      </c:layout>
      <c:lineChart>
        <c:grouping val="standard"/>
        <c:varyColors val="0"/>
        <c:ser>
          <c:idx val="0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TG!$B$3:$B$20</c:f>
              <c:numCache>
                <c:formatCode>0.0</c:formatCode>
                <c:ptCount val="18"/>
                <c:pt idx="1">
                  <c:v>56.916666666666664</c:v>
                </c:pt>
                <c:pt idx="2">
                  <c:v>56.666666666666664</c:v>
                </c:pt>
                <c:pt idx="3">
                  <c:v>57</c:v>
                </c:pt>
                <c:pt idx="4">
                  <c:v>57.15625</c:v>
                </c:pt>
                <c:pt idx="5">
                  <c:v>57.0625</c:v>
                </c:pt>
                <c:pt idx="6">
                  <c:v>56.9375</c:v>
                </c:pt>
                <c:pt idx="7">
                  <c:v>57.03125</c:v>
                </c:pt>
                <c:pt idx="8">
                  <c:v>57</c:v>
                </c:pt>
                <c:pt idx="9">
                  <c:v>56.96875</c:v>
                </c:pt>
                <c:pt idx="10">
                  <c:v>57.125</c:v>
                </c:pt>
                <c:pt idx="11">
                  <c:v>57.03125</c:v>
                </c:pt>
                <c:pt idx="12">
                  <c:v>56.96875</c:v>
                </c:pt>
                <c:pt idx="13">
                  <c:v>56.9375</c:v>
                </c:pt>
                <c:pt idx="14">
                  <c:v>56.96875</c:v>
                </c:pt>
                <c:pt idx="15">
                  <c:v>56.90625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TG!$C$3:$C$20</c:f>
              <c:numCache>
                <c:formatCode>0.0</c:formatCode>
                <c:ptCount val="18"/>
                <c:pt idx="1">
                  <c:v>57.114833333333337</c:v>
                </c:pt>
                <c:pt idx="2">
                  <c:v>57.159949999999995</c:v>
                </c:pt>
                <c:pt idx="3">
                  <c:v>57.02278947368422</c:v>
                </c:pt>
                <c:pt idx="4">
                  <c:v>57.432449999999996</c:v>
                </c:pt>
                <c:pt idx="5">
                  <c:v>56.708333333333336</c:v>
                </c:pt>
                <c:pt idx="6">
                  <c:v>56.682099999999991</c:v>
                </c:pt>
                <c:pt idx="7">
                  <c:v>56.857575757575773</c:v>
                </c:pt>
                <c:pt idx="8">
                  <c:v>56.914999999999999</c:v>
                </c:pt>
                <c:pt idx="9">
                  <c:v>56.756999999999991</c:v>
                </c:pt>
                <c:pt idx="10">
                  <c:v>57.152499999999996</c:v>
                </c:pt>
                <c:pt idx="11">
                  <c:v>56.569879518072256</c:v>
                </c:pt>
                <c:pt idx="12">
                  <c:v>56.39374999999999</c:v>
                </c:pt>
                <c:pt idx="13">
                  <c:v>56.386764705882342</c:v>
                </c:pt>
                <c:pt idx="14">
                  <c:v>56.419230769230765</c:v>
                </c:pt>
                <c:pt idx="15">
                  <c:v>56.381481481481487</c:v>
                </c:pt>
                <c:pt idx="16">
                  <c:v>56.58064516129032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TG!$D$3:$D$20</c:f>
              <c:numCache>
                <c:formatCode>0.0</c:formatCode>
                <c:ptCount val="18"/>
                <c:pt idx="0">
                  <c:v>58.89473684210526</c:v>
                </c:pt>
                <c:pt idx="1">
                  <c:v>58.722222222222221</c:v>
                </c:pt>
                <c:pt idx="2">
                  <c:v>59.4</c:v>
                </c:pt>
                <c:pt idx="3">
                  <c:v>58.666666666666664</c:v>
                </c:pt>
                <c:pt idx="4">
                  <c:v>58.529411764705898</c:v>
                </c:pt>
                <c:pt idx="5">
                  <c:v>59.45</c:v>
                </c:pt>
                <c:pt idx="6">
                  <c:v>59.5</c:v>
                </c:pt>
                <c:pt idx="7">
                  <c:v>59.1</c:v>
                </c:pt>
                <c:pt idx="8">
                  <c:v>59.2</c:v>
                </c:pt>
                <c:pt idx="9">
                  <c:v>58.35</c:v>
                </c:pt>
                <c:pt idx="10">
                  <c:v>58.444444444444443</c:v>
                </c:pt>
                <c:pt idx="11">
                  <c:v>59.421052631578945</c:v>
                </c:pt>
                <c:pt idx="12">
                  <c:v>59.75</c:v>
                </c:pt>
                <c:pt idx="13">
                  <c:v>59.10526315789474</c:v>
                </c:pt>
                <c:pt idx="14">
                  <c:v>59.230769230769234</c:v>
                </c:pt>
                <c:pt idx="15">
                  <c:v>59.642857142857146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TG!$E$2</c:f>
              <c:strCache>
                <c:ptCount val="1"/>
                <c:pt idx="0">
                  <c:v>千葉救急C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TG!$E$3:$E$20</c:f>
              <c:numCache>
                <c:formatCode>0.0</c:formatCode>
                <c:ptCount val="18"/>
                <c:pt idx="5">
                  <c:v>56.85</c:v>
                </c:pt>
                <c:pt idx="6">
                  <c:v>56.9</c:v>
                </c:pt>
                <c:pt idx="7">
                  <c:v>56.745421467258893</c:v>
                </c:pt>
                <c:pt idx="8">
                  <c:v>56.70099347610806</c:v>
                </c:pt>
                <c:pt idx="9">
                  <c:v>58.337704918032792</c:v>
                </c:pt>
                <c:pt idx="10">
                  <c:v>58.122950819672134</c:v>
                </c:pt>
                <c:pt idx="11">
                  <c:v>57.04393939393939</c:v>
                </c:pt>
                <c:pt idx="12">
                  <c:v>57.254098360655739</c:v>
                </c:pt>
                <c:pt idx="13">
                  <c:v>56.890322580645169</c:v>
                </c:pt>
                <c:pt idx="14">
                  <c:v>56.87096774193548</c:v>
                </c:pt>
                <c:pt idx="15">
                  <c:v>57.310344827586214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TG!$F$3:$F$20</c:f>
              <c:numCache>
                <c:formatCode>0.0</c:formatCode>
                <c:ptCount val="18"/>
                <c:pt idx="1">
                  <c:v>58.46153846153846</c:v>
                </c:pt>
                <c:pt idx="2">
                  <c:v>58.055555555555557</c:v>
                </c:pt>
                <c:pt idx="3">
                  <c:v>57.842105263157897</c:v>
                </c:pt>
                <c:pt idx="4">
                  <c:v>58.111111111111114</c:v>
                </c:pt>
                <c:pt idx="5">
                  <c:v>58.263157894736842</c:v>
                </c:pt>
                <c:pt idx="6">
                  <c:v>58.10526315789474</c:v>
                </c:pt>
                <c:pt idx="7">
                  <c:v>58.157894736842103</c:v>
                </c:pt>
                <c:pt idx="8">
                  <c:v>58.277777777777779</c:v>
                </c:pt>
                <c:pt idx="9">
                  <c:v>58.388888888888886</c:v>
                </c:pt>
                <c:pt idx="10">
                  <c:v>58.9375</c:v>
                </c:pt>
                <c:pt idx="11">
                  <c:v>58.25</c:v>
                </c:pt>
                <c:pt idx="12">
                  <c:v>58.111111111111114</c:v>
                </c:pt>
                <c:pt idx="13">
                  <c:v>58.136363636363633</c:v>
                </c:pt>
                <c:pt idx="14">
                  <c:v>58.157894736842103</c:v>
                </c:pt>
                <c:pt idx="15">
                  <c:v>58.25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TG!$G$3:$G$20</c:f>
              <c:numCache>
                <c:formatCode>0.0</c:formatCode>
                <c:ptCount val="18"/>
                <c:pt idx="0">
                  <c:v>58.604166666666664</c:v>
                </c:pt>
                <c:pt idx="1">
                  <c:v>58.615079365079367</c:v>
                </c:pt>
                <c:pt idx="2">
                  <c:v>58.388888888888893</c:v>
                </c:pt>
                <c:pt idx="3">
                  <c:v>57.994047619047613</c:v>
                </c:pt>
                <c:pt idx="4">
                  <c:v>57.69666666666668</c:v>
                </c:pt>
                <c:pt idx="5">
                  <c:v>58.6875</c:v>
                </c:pt>
                <c:pt idx="6">
                  <c:v>58.730769230769234</c:v>
                </c:pt>
                <c:pt idx="7">
                  <c:v>58.283333333333324</c:v>
                </c:pt>
                <c:pt idx="8">
                  <c:v>58.293333333333337</c:v>
                </c:pt>
                <c:pt idx="9">
                  <c:v>57.939102564102569</c:v>
                </c:pt>
                <c:pt idx="10">
                  <c:v>58.330769230769228</c:v>
                </c:pt>
                <c:pt idx="11">
                  <c:v>59.1328125</c:v>
                </c:pt>
                <c:pt idx="12">
                  <c:v>59.946428571428569</c:v>
                </c:pt>
                <c:pt idx="13">
                  <c:v>58.923913043478258</c:v>
                </c:pt>
                <c:pt idx="14">
                  <c:v>57.263888888888879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TG!$H$3:$H$20</c:f>
              <c:numCache>
                <c:formatCode>0.0</c:formatCode>
                <c:ptCount val="18"/>
                <c:pt idx="1">
                  <c:v>57.6</c:v>
                </c:pt>
                <c:pt idx="2">
                  <c:v>58.8</c:v>
                </c:pt>
                <c:pt idx="3">
                  <c:v>58.8</c:v>
                </c:pt>
                <c:pt idx="4">
                  <c:v>58.6</c:v>
                </c:pt>
                <c:pt idx="5">
                  <c:v>58.4</c:v>
                </c:pt>
                <c:pt idx="6">
                  <c:v>58.524999999999999</c:v>
                </c:pt>
                <c:pt idx="7">
                  <c:v>58.789000000000001</c:v>
                </c:pt>
                <c:pt idx="8">
                  <c:v>59.28</c:v>
                </c:pt>
                <c:pt idx="9">
                  <c:v>58.332999999999998</c:v>
                </c:pt>
                <c:pt idx="10">
                  <c:v>58.140999999999998</c:v>
                </c:pt>
                <c:pt idx="11">
                  <c:v>59.2</c:v>
                </c:pt>
                <c:pt idx="12">
                  <c:v>58.871000000000002</c:v>
                </c:pt>
                <c:pt idx="13">
                  <c:v>58.3</c:v>
                </c:pt>
                <c:pt idx="14">
                  <c:v>58.152999999999999</c:v>
                </c:pt>
                <c:pt idx="15">
                  <c:v>58.375</c:v>
                </c:pt>
                <c:pt idx="16">
                  <c:v>57.625</c:v>
                </c:pt>
                <c:pt idx="17" formatCode="General">
                  <c:v>58.649000000000001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TG!$I$3:$I$20</c:f>
              <c:numCache>
                <c:formatCode>0.0</c:formatCode>
                <c:ptCount val="18"/>
                <c:pt idx="2">
                  <c:v>58.3</c:v>
                </c:pt>
                <c:pt idx="3">
                  <c:v>57.7</c:v>
                </c:pt>
                <c:pt idx="4">
                  <c:v>57.4</c:v>
                </c:pt>
                <c:pt idx="5">
                  <c:v>58.2</c:v>
                </c:pt>
                <c:pt idx="6">
                  <c:v>58.6</c:v>
                </c:pt>
                <c:pt idx="7">
                  <c:v>58.2</c:v>
                </c:pt>
                <c:pt idx="8">
                  <c:v>59</c:v>
                </c:pt>
                <c:pt idx="9">
                  <c:v>58.1</c:v>
                </c:pt>
                <c:pt idx="10">
                  <c:v>57.3</c:v>
                </c:pt>
                <c:pt idx="11">
                  <c:v>57.9</c:v>
                </c:pt>
                <c:pt idx="12">
                  <c:v>58</c:v>
                </c:pt>
                <c:pt idx="13">
                  <c:v>57.4</c:v>
                </c:pt>
                <c:pt idx="14">
                  <c:v>57.8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TG!$J$3:$J$20</c:f>
              <c:numCache>
                <c:formatCode>0.0</c:formatCode>
                <c:ptCount val="18"/>
                <c:pt idx="0">
                  <c:v>57.21</c:v>
                </c:pt>
                <c:pt idx="1">
                  <c:v>57.03</c:v>
                </c:pt>
                <c:pt idx="2">
                  <c:v>57.1</c:v>
                </c:pt>
                <c:pt idx="3">
                  <c:v>56.91</c:v>
                </c:pt>
                <c:pt idx="4">
                  <c:v>56.72</c:v>
                </c:pt>
                <c:pt idx="5">
                  <c:v>57.02</c:v>
                </c:pt>
                <c:pt idx="6">
                  <c:v>56.94</c:v>
                </c:pt>
                <c:pt idx="7">
                  <c:v>56.17</c:v>
                </c:pt>
                <c:pt idx="8">
                  <c:v>55.87</c:v>
                </c:pt>
                <c:pt idx="9">
                  <c:v>55.9</c:v>
                </c:pt>
                <c:pt idx="10">
                  <c:v>56.58</c:v>
                </c:pt>
                <c:pt idx="11">
                  <c:v>56.88</c:v>
                </c:pt>
                <c:pt idx="12">
                  <c:v>57.13</c:v>
                </c:pt>
                <c:pt idx="13">
                  <c:v>57.06</c:v>
                </c:pt>
                <c:pt idx="14">
                  <c:v>56.47</c:v>
                </c:pt>
                <c:pt idx="15">
                  <c:v>56.61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TG!$K$3:$K$20</c:f>
              <c:numCache>
                <c:formatCode>0.0</c:formatCode>
                <c:ptCount val="18"/>
                <c:pt idx="2">
                  <c:v>56.4</c:v>
                </c:pt>
                <c:pt idx="3">
                  <c:v>55.7</c:v>
                </c:pt>
                <c:pt idx="4">
                  <c:v>56.3</c:v>
                </c:pt>
                <c:pt idx="5">
                  <c:v>55.1</c:v>
                </c:pt>
                <c:pt idx="6">
                  <c:v>55.6</c:v>
                </c:pt>
                <c:pt idx="7">
                  <c:v>58.4</c:v>
                </c:pt>
                <c:pt idx="8">
                  <c:v>59.2</c:v>
                </c:pt>
                <c:pt idx="9">
                  <c:v>59.2</c:v>
                </c:pt>
                <c:pt idx="10">
                  <c:v>59.7</c:v>
                </c:pt>
                <c:pt idx="11">
                  <c:v>58.8</c:v>
                </c:pt>
                <c:pt idx="12">
                  <c:v>58.5</c:v>
                </c:pt>
                <c:pt idx="13">
                  <c:v>58.7</c:v>
                </c:pt>
                <c:pt idx="14">
                  <c:v>59.7</c:v>
                </c:pt>
                <c:pt idx="15">
                  <c:v>59.5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TG!$L$2</c:f>
              <c:strCache>
                <c:ptCount val="1"/>
                <c:pt idx="0">
                  <c:v>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TG!$L$3:$L$20</c:f>
              <c:numCache>
                <c:formatCode>0</c:formatCode>
                <c:ptCount val="18"/>
                <c:pt idx="0">
                  <c:v>58</c:v>
                </c:pt>
                <c:pt idx="1">
                  <c:v>58</c:v>
                </c:pt>
                <c:pt idx="2">
                  <c:v>58</c:v>
                </c:pt>
                <c:pt idx="3">
                  <c:v>58</c:v>
                </c:pt>
                <c:pt idx="4">
                  <c:v>58</c:v>
                </c:pt>
                <c:pt idx="5">
                  <c:v>58</c:v>
                </c:pt>
                <c:pt idx="6">
                  <c:v>58</c:v>
                </c:pt>
                <c:pt idx="7">
                  <c:v>58</c:v>
                </c:pt>
                <c:pt idx="8">
                  <c:v>58</c:v>
                </c:pt>
                <c:pt idx="9">
                  <c:v>58</c:v>
                </c:pt>
                <c:pt idx="10">
                  <c:v>58</c:v>
                </c:pt>
                <c:pt idx="11">
                  <c:v>58</c:v>
                </c:pt>
                <c:pt idx="12">
                  <c:v>58</c:v>
                </c:pt>
                <c:pt idx="13">
                  <c:v>58</c:v>
                </c:pt>
                <c:pt idx="14">
                  <c:v>58</c:v>
                </c:pt>
                <c:pt idx="15">
                  <c:v>58</c:v>
                </c:pt>
                <c:pt idx="16">
                  <c:v>58</c:v>
                </c:pt>
                <c:pt idx="17">
                  <c:v>58</c:v>
                </c:pt>
              </c:numCache>
            </c:numRef>
          </c:val>
          <c:smooth val="0"/>
        </c:ser>
        <c:ser>
          <c:idx val="10"/>
          <c:order val="11"/>
          <c:tx>
            <c:strRef>
              <c:f>TG!$M$2</c:f>
              <c:strCache>
                <c:ptCount val="1"/>
                <c:pt idx="0">
                  <c:v>10病院平均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TG!$M$3:$M$20</c:f>
              <c:numCache>
                <c:formatCode>0.0</c:formatCode>
                <c:ptCount val="18"/>
                <c:pt idx="0">
                  <c:v>58.236301169590639</c:v>
                </c:pt>
                <c:pt idx="1">
                  <c:v>57.780048578405726</c:v>
                </c:pt>
                <c:pt idx="2">
                  <c:v>57.807895679012354</c:v>
                </c:pt>
                <c:pt idx="3">
                  <c:v>57.515067669172936</c:v>
                </c:pt>
                <c:pt idx="4">
                  <c:v>57.549543282498185</c:v>
                </c:pt>
                <c:pt idx="5">
                  <c:v>57.574149122807022</c:v>
                </c:pt>
                <c:pt idx="6">
                  <c:v>57.652063238866404</c:v>
                </c:pt>
                <c:pt idx="7">
                  <c:v>57.773447529501006</c:v>
                </c:pt>
                <c:pt idx="8">
                  <c:v>57.973710458721925</c:v>
                </c:pt>
                <c:pt idx="9">
                  <c:v>57.827444637102431</c:v>
                </c:pt>
                <c:pt idx="10">
                  <c:v>57.983416449488587</c:v>
                </c:pt>
                <c:pt idx="11">
                  <c:v>58.02289340435906</c:v>
                </c:pt>
                <c:pt idx="12">
                  <c:v>58.092513804319537</c:v>
                </c:pt>
                <c:pt idx="13">
                  <c:v>57.784012712426417</c:v>
                </c:pt>
                <c:pt idx="14">
                  <c:v>57.703450136766648</c:v>
                </c:pt>
                <c:pt idx="15">
                  <c:v>57.871991681490613</c:v>
                </c:pt>
                <c:pt idx="16">
                  <c:v>57.10282258064516</c:v>
                </c:pt>
              </c:numCache>
            </c:numRef>
          </c:val>
          <c:smooth val="0"/>
        </c:ser>
        <c:ser>
          <c:idx val="11"/>
          <c:order val="12"/>
          <c:tx>
            <c:strRef>
              <c:f>TG!$N$2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TG!$N$3:$N$20</c:f>
              <c:numCache>
                <c:formatCode>0.0</c:formatCode>
                <c:ptCount val="18"/>
                <c:pt idx="0">
                  <c:v>0</c:v>
                </c:pt>
                <c:pt idx="1">
                  <c:v>1.8055555555555571</c:v>
                </c:pt>
                <c:pt idx="2">
                  <c:v>2.7333333333333343</c:v>
                </c:pt>
                <c:pt idx="3">
                  <c:v>1.6666666666666643</c:v>
                </c:pt>
                <c:pt idx="4">
                  <c:v>1.3731617647058982</c:v>
                </c:pt>
                <c:pt idx="5">
                  <c:v>2.6000000000000014</c:v>
                </c:pt>
                <c:pt idx="6">
                  <c:v>2.6000000000000014</c:v>
                </c:pt>
                <c:pt idx="7">
                  <c:v>2.3545785327411082</c:v>
                </c:pt>
                <c:pt idx="8">
                  <c:v>2.4990065238919428</c:v>
                </c:pt>
                <c:pt idx="9">
                  <c:v>1.4201388888888857</c:v>
                </c:pt>
                <c:pt idx="10">
                  <c:v>1.8125</c:v>
                </c:pt>
                <c:pt idx="11">
                  <c:v>2.3898026315789451</c:v>
                </c:pt>
                <c:pt idx="12">
                  <c:v>2.78125</c:v>
                </c:pt>
                <c:pt idx="13">
                  <c:v>2.2149405772495712</c:v>
                </c:pt>
                <c:pt idx="14">
                  <c:v>2.3598014888337531</c:v>
                </c:pt>
                <c:pt idx="15">
                  <c:v>3.2613756613756593</c:v>
                </c:pt>
                <c:pt idx="16">
                  <c:v>1.0443548387096797</c:v>
                </c:pt>
                <c:pt idx="17">
                  <c:v>0</c:v>
                </c:pt>
              </c:numCache>
            </c:numRef>
          </c:val>
          <c:smooth val="0"/>
        </c:ser>
        <c:ser>
          <c:idx val="12"/>
          <c:order val="13"/>
          <c:tx>
            <c:strRef>
              <c:f>TG!$O$2</c:f>
              <c:strCache>
                <c:ptCount val="1"/>
                <c:pt idx="0">
                  <c:v>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TG!$O$3:$O$20</c:f>
              <c:numCache>
                <c:formatCode>0</c:formatCode>
                <c:ptCount val="18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</c:numCache>
            </c:numRef>
          </c:val>
          <c:smooth val="0"/>
        </c:ser>
        <c:ser>
          <c:idx val="13"/>
          <c:order val="14"/>
          <c:tx>
            <c:strRef>
              <c:f>TG!$P$2</c:f>
              <c:strCache>
                <c:ptCount val="1"/>
                <c:pt idx="0">
                  <c:v>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TG!$P$3:$P$20</c:f>
              <c:numCache>
                <c:formatCode>0</c:formatCode>
                <c:ptCount val="18"/>
                <c:pt idx="0">
                  <c:v>61</c:v>
                </c:pt>
                <c:pt idx="1">
                  <c:v>61</c:v>
                </c:pt>
                <c:pt idx="2">
                  <c:v>61</c:v>
                </c:pt>
                <c:pt idx="3">
                  <c:v>61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61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84064"/>
        <c:axId val="221394432"/>
      </c:lineChart>
      <c:catAx>
        <c:axId val="221384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221394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394432"/>
        <c:scaling>
          <c:orientation val="minMax"/>
          <c:max val="64"/>
          <c:min val="5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221384064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12"/>
        <c:delete val="1"/>
      </c:legendEntry>
      <c:layout>
        <c:manualLayout>
          <c:xMode val="edge"/>
          <c:yMode val="edge"/>
          <c:x val="0.82124406988254928"/>
          <c:y val="0.10965168165293319"/>
          <c:w val="0.15932655569952459"/>
          <c:h val="0.879329474577222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06007067137825E-2"/>
          <c:y val="8.0247155451736871E-2"/>
          <c:w val="0.63427561837459401"/>
          <c:h val="0.78086655112651648"/>
        </c:manualLayout>
      </c:layout>
      <c:lineChart>
        <c:grouping val="standard"/>
        <c:varyColors val="0"/>
        <c:ser>
          <c:idx val="0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HDL!$B$3:$B$20</c:f>
              <c:numCache>
                <c:formatCode>0.0</c:formatCode>
                <c:ptCount val="18"/>
                <c:pt idx="1">
                  <c:v>47.666666666666664</c:v>
                </c:pt>
                <c:pt idx="2">
                  <c:v>47.837499999999999</c:v>
                </c:pt>
                <c:pt idx="3">
                  <c:v>47.603124999999991</c:v>
                </c:pt>
                <c:pt idx="4">
                  <c:v>47.684374999999996</c:v>
                </c:pt>
                <c:pt idx="5">
                  <c:v>47.593749999999993</c:v>
                </c:pt>
                <c:pt idx="6">
                  <c:v>47.762500000000003</c:v>
                </c:pt>
                <c:pt idx="7">
                  <c:v>48.053125000000001</c:v>
                </c:pt>
                <c:pt idx="8">
                  <c:v>47.874999999999993</c:v>
                </c:pt>
                <c:pt idx="9">
                  <c:v>47.896875000000001</c:v>
                </c:pt>
                <c:pt idx="10">
                  <c:v>48.143750000000004</c:v>
                </c:pt>
                <c:pt idx="11">
                  <c:v>48.109375000000007</c:v>
                </c:pt>
                <c:pt idx="12">
                  <c:v>48.453125</c:v>
                </c:pt>
                <c:pt idx="13">
                  <c:v>48.421875</c:v>
                </c:pt>
                <c:pt idx="14">
                  <c:v>48.525000000000006</c:v>
                </c:pt>
                <c:pt idx="15">
                  <c:v>48.087499999999999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HDL!$D$3:$D$20</c:f>
              <c:numCache>
                <c:formatCode>0.0</c:formatCode>
                <c:ptCount val="18"/>
                <c:pt idx="0">
                  <c:v>47.966666666666669</c:v>
                </c:pt>
                <c:pt idx="1">
                  <c:v>47.662500000000009</c:v>
                </c:pt>
                <c:pt idx="2">
                  <c:v>48.357142857142854</c:v>
                </c:pt>
                <c:pt idx="3">
                  <c:v>48.018749999999997</c:v>
                </c:pt>
                <c:pt idx="4">
                  <c:v>48.105882352941201</c:v>
                </c:pt>
                <c:pt idx="5">
                  <c:v>48.853000000000002</c:v>
                </c:pt>
                <c:pt idx="6">
                  <c:v>49.096874999999997</c:v>
                </c:pt>
                <c:pt idx="7">
                  <c:v>48.6</c:v>
                </c:pt>
                <c:pt idx="8">
                  <c:v>48.5</c:v>
                </c:pt>
                <c:pt idx="9">
                  <c:v>48.39473684210526</c:v>
                </c:pt>
                <c:pt idx="10">
                  <c:v>48.146666666666697</c:v>
                </c:pt>
                <c:pt idx="11">
                  <c:v>48.476470588235294</c:v>
                </c:pt>
                <c:pt idx="12">
                  <c:v>48.283333333333331</c:v>
                </c:pt>
                <c:pt idx="13">
                  <c:v>47.829411764705888</c:v>
                </c:pt>
                <c:pt idx="14">
                  <c:v>49.718181818181819</c:v>
                </c:pt>
                <c:pt idx="15">
                  <c:v>49.342857142857149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HDL!$F$3:$F$20</c:f>
              <c:numCache>
                <c:formatCode>0.0</c:formatCode>
                <c:ptCount val="18"/>
                <c:pt idx="1">
                  <c:v>47.846153846153847</c:v>
                </c:pt>
                <c:pt idx="2">
                  <c:v>48.055555555555557</c:v>
                </c:pt>
                <c:pt idx="3">
                  <c:v>47.473684210526315</c:v>
                </c:pt>
                <c:pt idx="4">
                  <c:v>47.684210526315788</c:v>
                </c:pt>
                <c:pt idx="5">
                  <c:v>48</c:v>
                </c:pt>
                <c:pt idx="6">
                  <c:v>47.684210526315788</c:v>
                </c:pt>
                <c:pt idx="7">
                  <c:v>48.263157894736842</c:v>
                </c:pt>
                <c:pt idx="8">
                  <c:v>48.111111111111114</c:v>
                </c:pt>
                <c:pt idx="9">
                  <c:v>48.111111111111114</c:v>
                </c:pt>
                <c:pt idx="10">
                  <c:v>48.5625</c:v>
                </c:pt>
                <c:pt idx="11">
                  <c:v>48.25</c:v>
                </c:pt>
                <c:pt idx="12">
                  <c:v>48.277777777777779</c:v>
                </c:pt>
                <c:pt idx="13">
                  <c:v>48</c:v>
                </c:pt>
                <c:pt idx="14">
                  <c:v>48.05263157894737</c:v>
                </c:pt>
                <c:pt idx="15">
                  <c:v>48.0625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CC"/>
              </a:solidFill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val>
            <c:numRef>
              <c:f>HDL!$I$3:$I$20</c:f>
              <c:numCache>
                <c:formatCode>0.0</c:formatCode>
                <c:ptCount val="18"/>
                <c:pt idx="2">
                  <c:v>47.1</c:v>
                </c:pt>
                <c:pt idx="3">
                  <c:v>47.5</c:v>
                </c:pt>
                <c:pt idx="4">
                  <c:v>47.5</c:v>
                </c:pt>
                <c:pt idx="5">
                  <c:v>48.2</c:v>
                </c:pt>
                <c:pt idx="6">
                  <c:v>46.9</c:v>
                </c:pt>
                <c:pt idx="7">
                  <c:v>49.2</c:v>
                </c:pt>
                <c:pt idx="8">
                  <c:v>49.4</c:v>
                </c:pt>
                <c:pt idx="9">
                  <c:v>49.7</c:v>
                </c:pt>
                <c:pt idx="10">
                  <c:v>49.7</c:v>
                </c:pt>
                <c:pt idx="11">
                  <c:v>49.2</c:v>
                </c:pt>
                <c:pt idx="12">
                  <c:v>48.4</c:v>
                </c:pt>
                <c:pt idx="13">
                  <c:v>48.8</c:v>
                </c:pt>
                <c:pt idx="14">
                  <c:v>50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HDL!$L$2</c:f>
              <c:strCache>
                <c:ptCount val="1"/>
                <c:pt idx="0">
                  <c:v>協和認証値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HDL!$L$3:$L$20</c:f>
              <c:numCache>
                <c:formatCode>0</c:formatCode>
                <c:ptCount val="18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48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HDL!$M$2</c:f>
              <c:strCache>
                <c:ptCount val="1"/>
                <c:pt idx="0">
                  <c:v>日立化成DS平均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HDL!$M$3:$M$20</c:f>
              <c:numCache>
                <c:formatCode>0.0</c:formatCode>
                <c:ptCount val="18"/>
                <c:pt idx="0">
                  <c:v>47.966666666666669</c:v>
                </c:pt>
                <c:pt idx="1">
                  <c:v>47.725106837606837</c:v>
                </c:pt>
                <c:pt idx="2">
                  <c:v>47.837549603174601</c:v>
                </c:pt>
                <c:pt idx="3">
                  <c:v>47.648889802631572</c:v>
                </c:pt>
                <c:pt idx="4">
                  <c:v>47.743616969814248</c:v>
                </c:pt>
                <c:pt idx="5">
                  <c:v>48.161687499999999</c:v>
                </c:pt>
                <c:pt idx="6">
                  <c:v>47.860896381578947</c:v>
                </c:pt>
                <c:pt idx="7">
                  <c:v>48.529070723684214</c:v>
                </c:pt>
                <c:pt idx="8">
                  <c:v>48.47152777777778</c:v>
                </c:pt>
                <c:pt idx="9">
                  <c:v>48.525680738304089</c:v>
                </c:pt>
                <c:pt idx="10">
                  <c:v>48.638229166666676</c:v>
                </c:pt>
                <c:pt idx="11">
                  <c:v>48.508961397058826</c:v>
                </c:pt>
                <c:pt idx="12">
                  <c:v>48.353559027777777</c:v>
                </c:pt>
                <c:pt idx="13">
                  <c:v>48.26282169117647</c:v>
                </c:pt>
                <c:pt idx="14">
                  <c:v>49.073953349282299</c:v>
                </c:pt>
                <c:pt idx="15">
                  <c:v>48.497619047619047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HDL!$R$2</c:f>
              <c:strCache>
                <c:ptCount val="1"/>
                <c:pt idx="0">
                  <c:v>協和下限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HDL!$R$3:$R$20</c:f>
              <c:numCache>
                <c:formatCode>General</c:formatCode>
                <c:ptCount val="18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</c:numCache>
            </c:numRef>
          </c:val>
          <c:smooth val="0"/>
        </c:ser>
        <c:ser>
          <c:idx val="6"/>
          <c:order val="7"/>
          <c:tx>
            <c:strRef>
              <c:f>HDL!$S$2</c:f>
              <c:strCache>
                <c:ptCount val="1"/>
                <c:pt idx="0">
                  <c:v>協和上限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</c:numCache>
            </c:numRef>
          </c:cat>
          <c:val>
            <c:numRef>
              <c:f>HDL!$S$3:$S$20</c:f>
              <c:numCache>
                <c:formatCode>General</c:formatCode>
                <c:ptCount val="18"/>
                <c:pt idx="0">
                  <c:v>51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51</c:v>
                </c:pt>
                <c:pt idx="8">
                  <c:v>51</c:v>
                </c:pt>
                <c:pt idx="9">
                  <c:v>51</c:v>
                </c:pt>
                <c:pt idx="10">
                  <c:v>51</c:v>
                </c:pt>
                <c:pt idx="11">
                  <c:v>51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508352"/>
        <c:axId val="221510272"/>
      </c:lineChart>
      <c:catAx>
        <c:axId val="221508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21510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510272"/>
        <c:scaling>
          <c:orientation val="minMax"/>
          <c:max val="54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defRPr>
            </a:pPr>
            <a:endParaRPr lang="ja-JP"/>
          </a:p>
        </c:txPr>
        <c:crossAx val="221508352"/>
        <c:crosses val="autoZero"/>
        <c:crossBetween val="between"/>
        <c:majorUnit val="3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640989617452382"/>
          <c:y val="0.18518598022225474"/>
          <c:w val="0.22642735833390215"/>
          <c:h val="0.570516719898317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57150</xdr:rowOff>
    </xdr:from>
    <xdr:to>
      <xdr:col>15</xdr:col>
      <xdr:colOff>119063</xdr:colOff>
      <xdr:row>39</xdr:row>
      <xdr:rowOff>130968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47625</xdr:rowOff>
    </xdr:from>
    <xdr:to>
      <xdr:col>15</xdr:col>
      <xdr:colOff>142875</xdr:colOff>
      <xdr:row>39</xdr:row>
      <xdr:rowOff>130968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0.8745</cdr:x>
      <cdr:y>0.01073</cdr:y>
    </cdr:from>
    <cdr:to>
      <cdr:x>0.92984</cdr:x>
      <cdr:y>0.13485</cdr:y>
    </cdr:to>
    <cdr:sp macro="" textlink="">
      <cdr:nvSpPr>
        <cdr:cNvPr id="5529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81873" y="34869"/>
          <a:ext cx="49879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</cdr:x>
      <cdr:y>0.14147</cdr:y>
    </cdr:from>
    <cdr:to>
      <cdr:x>0.09079</cdr:x>
      <cdr:y>0.20207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9839"/>
          <a:ext cx="818293" cy="19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76200</xdr:rowOff>
    </xdr:from>
    <xdr:to>
      <xdr:col>15</xdr:col>
      <xdr:colOff>180975</xdr:colOff>
      <xdr:row>40</xdr:row>
      <xdr:rowOff>11906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0.87325</cdr:x>
      <cdr:y>0.01085</cdr:y>
    </cdr:from>
    <cdr:to>
      <cdr:x>0.94728</cdr:x>
      <cdr:y>0.12814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3979" y="31582"/>
          <a:ext cx="665825" cy="341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0.00382</cdr:x>
      <cdr:y>0.12486</cdr:y>
    </cdr:from>
    <cdr:to>
      <cdr:x>0.09339</cdr:x>
      <cdr:y>0.21173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79" y="390384"/>
          <a:ext cx="805591" cy="2716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(mg/dl)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20</xdr:row>
      <xdr:rowOff>116680</xdr:rowOff>
    </xdr:from>
    <xdr:to>
      <xdr:col>16</xdr:col>
      <xdr:colOff>0</xdr:colOff>
      <xdr:row>39</xdr:row>
      <xdr:rowOff>142874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0.87458</cdr:x>
      <cdr:y>0.00858</cdr:y>
    </cdr:from>
    <cdr:to>
      <cdr:x>0.94861</cdr:x>
      <cdr:y>0.12587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63865" y="27388"/>
          <a:ext cx="665648" cy="3745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0.00647</cdr:x>
      <cdr:y>0.1439</cdr:y>
    </cdr:from>
    <cdr:to>
      <cdr:x>0.09604</cdr:x>
      <cdr:y>0.2042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03444"/>
          <a:ext cx="659532" cy="172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42863</xdr:colOff>
      <xdr:row>20</xdr:row>
      <xdr:rowOff>57149</xdr:rowOff>
    </xdr:from>
    <xdr:to>
      <xdr:col>8</xdr:col>
      <xdr:colOff>531018</xdr:colOff>
      <xdr:row>39</xdr:row>
      <xdr:rowOff>107155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20</xdr:row>
      <xdr:rowOff>47625</xdr:rowOff>
    </xdr:from>
    <xdr:to>
      <xdr:col>18</xdr:col>
      <xdr:colOff>142875</xdr:colOff>
      <xdr:row>39</xdr:row>
      <xdr:rowOff>76200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0.80051</cdr:x>
      <cdr:y>0.00919</cdr:y>
    </cdr:from>
    <cdr:to>
      <cdr:x>0.93617</cdr:x>
      <cdr:y>0.19514</cdr:y>
    </cdr:to>
    <cdr:sp macro="" textlink="">
      <cdr:nvSpPr>
        <cdr:cNvPr id="3174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59207" y="30396"/>
          <a:ext cx="670953" cy="615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日立化成</a:t>
          </a:r>
        </a:p>
      </cdr:txBody>
    </cdr:sp>
  </cdr:relSizeAnchor>
  <cdr:relSizeAnchor xmlns:cdr="http://schemas.openxmlformats.org/drawingml/2006/chartDrawing">
    <cdr:from>
      <cdr:x>0.00857</cdr:x>
      <cdr:y>0.11715</cdr:y>
    </cdr:from>
    <cdr:to>
      <cdr:x>0.10755</cdr:x>
      <cdr:y>0.18015</cdr:y>
    </cdr:to>
    <cdr:sp macro="" textlink="">
      <cdr:nvSpPr>
        <cdr:cNvPr id="130457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474" y="365839"/>
          <a:ext cx="534521" cy="195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mg/dl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0.83318</cdr:x>
      <cdr:y>0</cdr:y>
    </cdr:from>
    <cdr:to>
      <cdr:x>0.94771</cdr:x>
      <cdr:y>0.20877</cdr:y>
    </cdr:to>
    <cdr:sp macro="" textlink="">
      <cdr:nvSpPr>
        <cdr:cNvPr id="327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3304" y="0"/>
          <a:ext cx="625914" cy="6363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HDL</a:t>
          </a:r>
          <a:endParaRPr lang="en-US" altLang="ja-JP" sz="140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0.0087</cdr:x>
      <cdr:y>0.11015</cdr:y>
    </cdr:from>
    <cdr:to>
      <cdr:x>0.11547</cdr:x>
      <cdr:y>0.18256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45" y="352000"/>
          <a:ext cx="583486" cy="231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0.8872</cdr:x>
      <cdr:y>0.00967</cdr:y>
    </cdr:from>
    <cdr:to>
      <cdr:x>0.92601</cdr:x>
      <cdr:y>0.13415</cdr:y>
    </cdr:to>
    <cdr:sp macro="" textlink="">
      <cdr:nvSpPr>
        <cdr:cNvPr id="5939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17447" y="3132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</cdr:x>
      <cdr:y>0.14926</cdr:y>
    </cdr:from>
    <cdr:to>
      <cdr:x>0.08632</cdr:x>
      <cdr:y>0.2094</cdr:y>
    </cdr:to>
    <cdr:sp macro="" textlink="">
      <cdr:nvSpPr>
        <cdr:cNvPr id="593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27219"/>
          <a:ext cx="782116" cy="172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130969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993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20</xdr:row>
      <xdr:rowOff>19050</xdr:rowOff>
    </xdr:from>
    <xdr:to>
      <xdr:col>15</xdr:col>
      <xdr:colOff>166689</xdr:colOff>
      <xdr:row>40</xdr:row>
      <xdr:rowOff>23813</xdr:rowOff>
    </xdr:to>
    <xdr:graphicFrame macro="">
      <xdr:nvGraphicFramePr>
        <xdr:cNvPr id="2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0.87308</cdr:x>
      <cdr:y>0.02838</cdr:y>
    </cdr:from>
    <cdr:to>
      <cdr:x>0.93679</cdr:x>
      <cdr:y>0.13122</cdr:y>
    </cdr:to>
    <cdr:sp macro="" textlink="">
      <cdr:nvSpPr>
        <cdr:cNvPr id="130969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0518" y="79060"/>
          <a:ext cx="465576" cy="2852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0.0065</cdr:x>
      <cdr:y>0.13415</cdr:y>
    </cdr:from>
    <cdr:to>
      <cdr:x>0.06054</cdr:x>
      <cdr:y>0.19384</cdr:y>
    </cdr:to>
    <cdr:sp macro="" textlink="">
      <cdr:nvSpPr>
        <cdr:cNvPr id="3993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77686"/>
          <a:ext cx="395814" cy="1699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(g/dl)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85725</xdr:rowOff>
    </xdr:from>
    <xdr:to>
      <xdr:col>16</xdr:col>
      <xdr:colOff>0</xdr:colOff>
      <xdr:row>39</xdr:row>
      <xdr:rowOff>130968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0.85073</cdr:x>
      <cdr:y>0.00498</cdr:y>
    </cdr:from>
    <cdr:to>
      <cdr:x>0.94586</cdr:x>
      <cdr:y>0.12227</cdr:y>
    </cdr:to>
    <cdr:sp macro="" textlink="">
      <cdr:nvSpPr>
        <cdr:cNvPr id="13004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0345" y="16002"/>
          <a:ext cx="863299" cy="376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</cdr:x>
      <cdr:y>0.14019</cdr:y>
    </cdr:from>
    <cdr:to>
      <cdr:x>0.08957</cdr:x>
      <cdr:y>0.20049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50344"/>
          <a:ext cx="812843" cy="1937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7144</xdr:colOff>
      <xdr:row>20</xdr:row>
      <xdr:rowOff>11906</xdr:rowOff>
    </xdr:from>
    <xdr:to>
      <xdr:col>15</xdr:col>
      <xdr:colOff>107157</xdr:colOff>
      <xdr:row>40</xdr:row>
      <xdr:rowOff>11907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0.87238</cdr:x>
      <cdr:y>0.02085</cdr:y>
    </cdr:from>
    <cdr:to>
      <cdr:x>0.926</cdr:x>
      <cdr:y>0.14187</cdr:y>
    </cdr:to>
    <cdr:sp macro="" textlink="">
      <cdr:nvSpPr>
        <cdr:cNvPr id="7680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1570" y="69512"/>
          <a:ext cx="4912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0.00641</cdr:x>
      <cdr:y>0.13414</cdr:y>
    </cdr:from>
    <cdr:to>
      <cdr:x>0.09254</cdr:x>
      <cdr:y>0.19475</cdr:y>
    </cdr:to>
    <cdr:sp macro="" textlink="">
      <cdr:nvSpPr>
        <cdr:cNvPr id="768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0146"/>
          <a:ext cx="621578" cy="169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</xdr:colOff>
      <xdr:row>20</xdr:row>
      <xdr:rowOff>71438</xdr:rowOff>
    </xdr:from>
    <xdr:to>
      <xdr:col>15</xdr:col>
      <xdr:colOff>190500</xdr:colOff>
      <xdr:row>39</xdr:row>
      <xdr:rowOff>130969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0.87739</cdr:x>
      <cdr:y>0.02029</cdr:y>
    </cdr:from>
    <cdr:to>
      <cdr:x>0.91808</cdr:x>
      <cdr:y>0.14533</cdr:y>
    </cdr:to>
    <cdr:sp macro="" textlink="">
      <cdr:nvSpPr>
        <cdr:cNvPr id="5324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5144" y="65472"/>
          <a:ext cx="36792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0.00121</cdr:x>
      <cdr:y>0.14746</cdr:y>
    </cdr:from>
    <cdr:to>
      <cdr:x>0.06806</cdr:x>
      <cdr:y>0.20808</cdr:y>
    </cdr:to>
    <cdr:sp macro="" textlink="">
      <cdr:nvSpPr>
        <cdr:cNvPr id="5325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0" y="475794"/>
          <a:ext cx="604591" cy="1955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66674</xdr:rowOff>
    </xdr:from>
    <xdr:to>
      <xdr:col>15</xdr:col>
      <xdr:colOff>161925</xdr:colOff>
      <xdr:row>40</xdr:row>
      <xdr:rowOff>11905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20</xdr:row>
      <xdr:rowOff>38100</xdr:rowOff>
    </xdr:from>
    <xdr:to>
      <xdr:col>15</xdr:col>
      <xdr:colOff>154781</xdr:colOff>
      <xdr:row>39</xdr:row>
      <xdr:rowOff>107156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0.86348</cdr:x>
      <cdr:y>0.02142</cdr:y>
    </cdr:from>
    <cdr:to>
      <cdr:x>0.92295</cdr:x>
      <cdr:y>0.14445</cdr:y>
    </cdr:to>
    <cdr:sp macro="" textlink="">
      <cdr:nvSpPr>
        <cdr:cNvPr id="4710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016" y="70221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</cdr:x>
      <cdr:y>0.12952</cdr:y>
    </cdr:from>
    <cdr:to>
      <cdr:x>0.08116</cdr:x>
      <cdr:y>0.21932</cdr:y>
    </cdr:to>
    <cdr:sp macro="" textlink="">
      <cdr:nvSpPr>
        <cdr:cNvPr id="4710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24694"/>
          <a:ext cx="726281" cy="294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(mg/dl)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20</xdr:row>
      <xdr:rowOff>35718</xdr:rowOff>
    </xdr:from>
    <xdr:to>
      <xdr:col>15</xdr:col>
      <xdr:colOff>154783</xdr:colOff>
      <xdr:row>39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0.87262</cdr:x>
      <cdr:y>0.01874</cdr:y>
    </cdr:from>
    <cdr:to>
      <cdr:x>0.92552</cdr:x>
      <cdr:y>0.14063</cdr:y>
    </cdr:to>
    <cdr:sp macro="" textlink="">
      <cdr:nvSpPr>
        <cdr:cNvPr id="5017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1728" y="62031"/>
          <a:ext cx="48442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0.00641</cdr:x>
      <cdr:y>0.13246</cdr:y>
    </cdr:from>
    <cdr:to>
      <cdr:x>0.0874</cdr:x>
      <cdr:y>0.19295</cdr:y>
    </cdr:to>
    <cdr:sp macro="" textlink="">
      <cdr:nvSpPr>
        <cdr:cNvPr id="5017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01" y="387421"/>
          <a:ext cx="600199" cy="172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20</xdr:row>
      <xdr:rowOff>19050</xdr:rowOff>
    </xdr:from>
    <xdr:to>
      <xdr:col>15</xdr:col>
      <xdr:colOff>161925</xdr:colOff>
      <xdr:row>40</xdr:row>
      <xdr:rowOff>19050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0.87344</cdr:x>
      <cdr:y>0.01088</cdr:y>
    </cdr:from>
    <cdr:to>
      <cdr:x>0.92722</cdr:x>
      <cdr:y>0.1319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8286" y="36275"/>
          <a:ext cx="48135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85725</xdr:rowOff>
    </xdr:from>
    <xdr:to>
      <xdr:col>15</xdr:col>
      <xdr:colOff>161925</xdr:colOff>
      <xdr:row>39</xdr:row>
      <xdr:rowOff>114300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0.87429</cdr:x>
      <cdr:y>0.00827</cdr:y>
    </cdr:from>
    <cdr:to>
      <cdr:x>0.92637</cdr:x>
      <cdr:y>0.13451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34171" y="26415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47625</xdr:rowOff>
    </xdr:from>
    <xdr:to>
      <xdr:col>16</xdr:col>
      <xdr:colOff>19050</xdr:colOff>
      <xdr:row>40</xdr:row>
      <xdr:rowOff>9525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0.87808</cdr:x>
      <cdr:y>0.02023</cdr:y>
    </cdr:from>
    <cdr:to>
      <cdr:x>0.93894</cdr:x>
      <cdr:y>0.14264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6339" y="66659"/>
          <a:ext cx="5424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38100</xdr:rowOff>
    </xdr:from>
    <xdr:to>
      <xdr:col>16</xdr:col>
      <xdr:colOff>9525</xdr:colOff>
      <xdr:row>39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0.88837</cdr:x>
      <cdr:y>0.01293</cdr:y>
    </cdr:from>
    <cdr:to>
      <cdr:x>0.92047</cdr:x>
      <cdr:y>0.1392</cdr:y>
    </cdr:to>
    <cdr:sp macro="" textlink="">
      <cdr:nvSpPr>
        <cdr:cNvPr id="614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9415" y="41828"/>
          <a:ext cx="288284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0.00654</cdr:x>
      <cdr:y>0.14012</cdr:y>
    </cdr:from>
    <cdr:to>
      <cdr:x>0.08475</cdr:x>
      <cdr:y>0.19664</cdr:y>
    </cdr:to>
    <cdr:sp macro="" textlink="">
      <cdr:nvSpPr>
        <cdr:cNvPr id="61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771"/>
          <a:ext cx="560184" cy="160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0.88197</cdr:x>
      <cdr:y>0.00818</cdr:y>
    </cdr:from>
    <cdr:to>
      <cdr:x>0.93446</cdr:x>
      <cdr:y>0.13518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28181" y="25976"/>
          <a:ext cx="471925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0.00654</cdr:x>
      <cdr:y>0.11557</cdr:y>
    </cdr:from>
    <cdr:to>
      <cdr:x>0.09314</cdr:x>
      <cdr:y>0.21278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6445"/>
          <a:ext cx="632003" cy="2703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38100</xdr:rowOff>
    </xdr:from>
    <xdr:to>
      <xdr:col>15</xdr:col>
      <xdr:colOff>152400</xdr:colOff>
      <xdr:row>39</xdr:row>
      <xdr:rowOff>9525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0.88129</cdr:x>
      <cdr:y>0.00712</cdr:y>
    </cdr:from>
    <cdr:to>
      <cdr:x>0.91937</cdr:x>
      <cdr:y>0.13566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96913" y="22335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0.00656</cdr:x>
      <cdr:y>0.11461</cdr:y>
    </cdr:from>
    <cdr:to>
      <cdr:x>0.09359</cdr:x>
      <cdr:y>0.21096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4966"/>
          <a:ext cx="632117" cy="270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76200</xdr:rowOff>
    </xdr:from>
    <xdr:to>
      <xdr:col>16</xdr:col>
      <xdr:colOff>0</xdr:colOff>
      <xdr:row>40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0.86598</cdr:x>
      <cdr:y>0.02506</cdr:y>
    </cdr:from>
    <cdr:to>
      <cdr:x>0.9203</cdr:x>
      <cdr:y>0.14891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11308" y="81636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0.00653</cdr:x>
      <cdr:y>0.10966</cdr:y>
    </cdr:from>
    <cdr:to>
      <cdr:x>0.08472</cdr:x>
      <cdr:y>0.20492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715"/>
          <a:ext cx="570671" cy="272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20</xdr:row>
      <xdr:rowOff>57150</xdr:rowOff>
    </xdr:from>
    <xdr:to>
      <xdr:col>15</xdr:col>
      <xdr:colOff>161925</xdr:colOff>
      <xdr:row>40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0.87813</cdr:x>
      <cdr:y>0.01987</cdr:y>
    </cdr:from>
    <cdr:to>
      <cdr:x>0.93889</cdr:x>
      <cdr:y>0.143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70331" y="65108"/>
          <a:ext cx="53764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(U/l)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35719</xdr:rowOff>
    </xdr:from>
    <xdr:to>
      <xdr:col>16</xdr:col>
      <xdr:colOff>0</xdr:colOff>
      <xdr:row>40</xdr:row>
      <xdr:rowOff>35719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0.88088</cdr:x>
      <cdr:y>0.02093</cdr:y>
    </cdr:from>
    <cdr:to>
      <cdr:x>0.93614</cdr:x>
      <cdr:y>0.14194</cdr:y>
    </cdr:to>
    <cdr:sp macro="" textlink="">
      <cdr:nvSpPr>
        <cdr:cNvPr id="1740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07930" y="69762"/>
          <a:ext cx="49609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0.00657</cdr:x>
      <cdr:y>0.11003</cdr:y>
    </cdr:from>
    <cdr:to>
      <cdr:x>0.08598</cdr:x>
      <cdr:y>0.20537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05508"/>
          <a:ext cx="575839" cy="271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(U/l)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20</xdr:row>
      <xdr:rowOff>28575</xdr:rowOff>
    </xdr:from>
    <xdr:to>
      <xdr:col>15</xdr:col>
      <xdr:colOff>130970</xdr:colOff>
      <xdr:row>39</xdr:row>
      <xdr:rowOff>130969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345281</xdr:colOff>
      <xdr:row>20</xdr:row>
      <xdr:rowOff>92869</xdr:rowOff>
    </xdr:from>
    <xdr:to>
      <xdr:col>20</xdr:col>
      <xdr:colOff>250030</xdr:colOff>
      <xdr:row>39</xdr:row>
      <xdr:rowOff>11906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69056</xdr:rowOff>
    </xdr:from>
    <xdr:to>
      <xdr:col>9</xdr:col>
      <xdr:colOff>190501</xdr:colOff>
      <xdr:row>38</xdr:row>
      <xdr:rowOff>159544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0.87659</cdr:x>
      <cdr:y>0.02064</cdr:y>
    </cdr:from>
    <cdr:to>
      <cdr:x>0.91097</cdr:x>
      <cdr:y>0.14563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77962" y="67487"/>
          <a:ext cx="312906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(μg/dl)</a:t>
          </a: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20</xdr:row>
      <xdr:rowOff>76200</xdr:rowOff>
    </xdr:from>
    <xdr:to>
      <xdr:col>15</xdr:col>
      <xdr:colOff>130969</xdr:colOff>
      <xdr:row>39</xdr:row>
      <xdr:rowOff>119062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0.87258</cdr:x>
      <cdr:y>0.01269</cdr:y>
    </cdr:from>
    <cdr:to>
      <cdr:x>0.91498</cdr:x>
      <cdr:y>0.12834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43822" y="40732"/>
          <a:ext cx="381126" cy="371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0.00264</cdr:x>
      <cdr:y>0.11264</cdr:y>
    </cdr:from>
    <cdr:to>
      <cdr:x>0.07</cdr:x>
      <cdr:y>0.20623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62" y="361552"/>
          <a:ext cx="616742" cy="3004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76199</xdr:rowOff>
    </xdr:from>
    <xdr:to>
      <xdr:col>16</xdr:col>
      <xdr:colOff>1905</xdr:colOff>
      <xdr:row>39</xdr:row>
      <xdr:rowOff>114299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0.87711</cdr:x>
      <cdr:y>0.01939</cdr:y>
    </cdr:from>
    <cdr:to>
      <cdr:x>0.91045</cdr:x>
      <cdr:y>0.14688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9830" y="62142"/>
          <a:ext cx="304507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35719</xdr:rowOff>
    </xdr:from>
    <xdr:to>
      <xdr:col>15</xdr:col>
      <xdr:colOff>154782</xdr:colOff>
      <xdr:row>39</xdr:row>
      <xdr:rowOff>130969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0.86883</cdr:x>
      <cdr:y>0.02051</cdr:y>
    </cdr:from>
    <cdr:to>
      <cdr:x>0.91873</cdr:x>
      <cdr:y>0.14577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37698" y="66894"/>
          <a:ext cx="4616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20</xdr:row>
      <xdr:rowOff>66675</xdr:rowOff>
    </xdr:from>
    <xdr:to>
      <xdr:col>16</xdr:col>
      <xdr:colOff>11906</xdr:colOff>
      <xdr:row>39</xdr:row>
      <xdr:rowOff>119062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0.8691</cdr:x>
      <cdr:y>0.01967</cdr:y>
    </cdr:from>
    <cdr:to>
      <cdr:x>0.91846</cdr:x>
      <cdr:y>0.1466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0851" y="63330"/>
          <a:ext cx="454420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23812</xdr:rowOff>
    </xdr:from>
    <xdr:to>
      <xdr:col>16</xdr:col>
      <xdr:colOff>11906</xdr:colOff>
      <xdr:row>39</xdr:row>
      <xdr:rowOff>154780</xdr:rowOff>
    </xdr:to>
    <xdr:graphicFrame macro="">
      <xdr:nvGraphicFramePr>
        <xdr:cNvPr id="2" name="Chart 30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0.7403</cdr:x>
      <cdr:y>0</cdr:y>
    </cdr:from>
    <cdr:to>
      <cdr:x>0.93551</cdr:x>
      <cdr:y>0.10108</cdr:y>
    </cdr:to>
    <cdr:sp macro="" textlink="">
      <cdr:nvSpPr>
        <cdr:cNvPr id="1327105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1168" y="0"/>
          <a:ext cx="1173731" cy="3119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（日立）</a:t>
          </a:r>
        </a:p>
      </cdr:txBody>
    </cdr:sp>
  </cdr:relSizeAnchor>
  <cdr:relSizeAnchor xmlns:cdr="http://schemas.openxmlformats.org/drawingml/2006/chartDrawing">
    <cdr:from>
      <cdr:x>0.00899</cdr:x>
      <cdr:y>0.11348</cdr:y>
    </cdr:from>
    <cdr:to>
      <cdr:x>0.12487</cdr:x>
      <cdr:y>0.19394</cdr:y>
    </cdr:to>
    <cdr:sp macro="" textlink="">
      <cdr:nvSpPr>
        <cdr:cNvPr id="132710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55552"/>
          <a:ext cx="613677" cy="249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0.86706</cdr:x>
      <cdr:y>0.02118</cdr:y>
    </cdr:from>
    <cdr:to>
      <cdr:x>0.9205</cdr:x>
      <cdr:y>0.14509</cdr:y>
    </cdr:to>
    <cdr:sp macro="" textlink="">
      <cdr:nvSpPr>
        <cdr:cNvPr id="7168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38716" y="69863"/>
          <a:ext cx="489301" cy="408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0.00654</cdr:x>
      <cdr:y>0.1386</cdr:y>
    </cdr:from>
    <cdr:to>
      <cdr:x>0.0739</cdr:x>
      <cdr:y>0.19793</cdr:y>
    </cdr:to>
    <cdr:sp macro="" textlink="">
      <cdr:nvSpPr>
        <cdr:cNvPr id="716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8409"/>
          <a:ext cx="490161" cy="169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95249</xdr:rowOff>
    </xdr:from>
    <xdr:to>
      <xdr:col>7</xdr:col>
      <xdr:colOff>595313</xdr:colOff>
      <xdr:row>39</xdr:row>
      <xdr:rowOff>119061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100012</xdr:colOff>
      <xdr:row>20</xdr:row>
      <xdr:rowOff>130969</xdr:rowOff>
    </xdr:from>
    <xdr:to>
      <xdr:col>16</xdr:col>
      <xdr:colOff>142874</xdr:colOff>
      <xdr:row>40</xdr:row>
      <xdr:rowOff>23813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0.79293</cdr:x>
      <cdr:y>0.02773</cdr:y>
    </cdr:from>
    <cdr:to>
      <cdr:x>0.92415</cdr:x>
      <cdr:y>0.21361</cdr:y>
    </cdr:to>
    <cdr:sp macro="" textlink="">
      <cdr:nvSpPr>
        <cdr:cNvPr id="901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6816" y="91003"/>
          <a:ext cx="606812" cy="609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5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日立化成</a:t>
          </a:r>
        </a:p>
      </cdr:txBody>
    </cdr:sp>
  </cdr:relSizeAnchor>
  <cdr:relSizeAnchor xmlns:cdr="http://schemas.openxmlformats.org/drawingml/2006/chartDrawing">
    <cdr:from>
      <cdr:x>0.01002</cdr:x>
      <cdr:y>0.13797</cdr:y>
    </cdr:from>
    <cdr:to>
      <cdr:x>0.13398</cdr:x>
      <cdr:y>0.19385</cdr:y>
    </cdr:to>
    <cdr:sp macro="" textlink="">
      <cdr:nvSpPr>
        <cdr:cNvPr id="901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18775"/>
          <a:ext cx="589202" cy="1683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0.84445</cdr:x>
      <cdr:y>0.02108</cdr:y>
    </cdr:from>
    <cdr:to>
      <cdr:x>0.92028</cdr:x>
      <cdr:y>0.2101</cdr:y>
    </cdr:to>
    <cdr:sp macro="" textlink="">
      <cdr:nvSpPr>
        <cdr:cNvPr id="911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2377" y="68007"/>
          <a:ext cx="439351" cy="609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0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積水</a:t>
          </a:r>
        </a:p>
      </cdr:txBody>
    </cdr:sp>
  </cdr:relSizeAnchor>
  <cdr:relSizeAnchor xmlns:cdr="http://schemas.openxmlformats.org/drawingml/2006/chartDrawing">
    <cdr:from>
      <cdr:x>0</cdr:x>
      <cdr:y>0.13482</cdr:y>
    </cdr:from>
    <cdr:to>
      <cdr:x>0.09664</cdr:x>
      <cdr:y>0.2214</cdr:y>
    </cdr:to>
    <cdr:sp macro="" textlink="">
      <cdr:nvSpPr>
        <cdr:cNvPr id="911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435009"/>
          <a:ext cx="566795" cy="2793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107950</xdr:rowOff>
    </xdr:from>
    <xdr:to>
      <xdr:col>24</xdr:col>
      <xdr:colOff>0</xdr:colOff>
      <xdr:row>45</xdr:row>
      <xdr:rowOff>63500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0.00618</cdr:x>
      <cdr:y>0.08617</cdr:y>
    </cdr:from>
    <cdr:to>
      <cdr:x>0.06711</cdr:x>
      <cdr:y>0.14732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7625" y="393700"/>
          <a:ext cx="4699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0.81695</cdr:x>
      <cdr:y>0.01233</cdr:y>
    </cdr:from>
    <cdr:to>
      <cdr:x>0.97666</cdr:x>
      <cdr:y>0.1433</cdr:y>
    </cdr:to>
    <cdr:sp macro="" textlink="">
      <cdr:nvSpPr>
        <cdr:cNvPr id="911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0594" y="38110"/>
          <a:ext cx="928687" cy="4048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（日立以外）</a:t>
          </a:r>
          <a:endParaRPr lang="en-US" altLang="ja-JP" sz="11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0.00829</cdr:x>
      <cdr:y>0.11736</cdr:y>
    </cdr:from>
    <cdr:to>
      <cdr:x>0.10663</cdr:x>
      <cdr:y>0.20654</cdr:y>
    </cdr:to>
    <cdr:sp macro="" textlink="">
      <cdr:nvSpPr>
        <cdr:cNvPr id="1328131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7592"/>
          <a:ext cx="564833" cy="2769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(mmol/l)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133350</xdr:rowOff>
    </xdr:from>
    <xdr:to>
      <xdr:col>15</xdr:col>
      <xdr:colOff>190500</xdr:colOff>
      <xdr:row>39</xdr:row>
      <xdr:rowOff>142875</xdr:rowOff>
    </xdr:to>
    <xdr:graphicFrame macro="">
      <xdr:nvGraphicFramePr>
        <xdr:cNvPr id="2" name="Chart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0.88486</cdr:x>
      <cdr:y>0</cdr:y>
    </cdr:from>
    <cdr:to>
      <cdr:x>0.92105</cdr:x>
      <cdr:y>0.14112</cdr:y>
    </cdr:to>
    <cdr:sp macro="" textlink="">
      <cdr:nvSpPr>
        <cdr:cNvPr id="665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70078" y="0"/>
          <a:ext cx="330027" cy="448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2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0.00648</cdr:x>
      <cdr:y>0.11125</cdr:y>
    </cdr:from>
    <cdr:to>
      <cdr:x>0.0758</cdr:x>
      <cdr:y>0.17159</cdr:y>
    </cdr:to>
    <cdr:sp macro="" textlink="">
      <cdr:nvSpPr>
        <cdr:cNvPr id="665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17767"/>
          <a:ext cx="489275" cy="17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(mg/dl)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1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1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1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1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0099"/>
  </sheetPr>
  <dimension ref="A1:S41"/>
  <sheetViews>
    <sheetView zoomScale="90" zoomScaleNormal="90" zoomScaleSheetLayoutView="80" workbookViewId="0">
      <selection activeCell="B36" sqref="B36"/>
    </sheetView>
  </sheetViews>
  <sheetFormatPr defaultRowHeight="15.75" x14ac:dyDescent="0.25"/>
  <cols>
    <col min="1" max="1" width="32" customWidth="1"/>
    <col min="2" max="2" width="9" style="90" bestFit="1" customWidth="1"/>
    <col min="3" max="3" width="11.75" bestFit="1" customWidth="1"/>
    <col min="4" max="4" width="10.875" customWidth="1"/>
    <col min="5" max="5" width="24.125" hidden="1" customWidth="1"/>
    <col min="6" max="6" width="4.625" bestFit="1" customWidth="1"/>
    <col min="7" max="7" width="9.625" bestFit="1" customWidth="1"/>
    <col min="8" max="8" width="25.375" customWidth="1"/>
    <col min="9" max="13" width="8.875" style="30"/>
  </cols>
  <sheetData>
    <row r="1" spans="1:19" ht="19.5" x14ac:dyDescent="0.25">
      <c r="A1" s="201" t="s">
        <v>141</v>
      </c>
      <c r="B1" s="202"/>
      <c r="C1" s="202"/>
      <c r="D1" s="202"/>
      <c r="E1" s="202"/>
      <c r="F1" s="202"/>
      <c r="G1" s="202"/>
      <c r="H1" s="202"/>
      <c r="I1" s="166"/>
      <c r="J1" s="92"/>
      <c r="K1" s="92"/>
      <c r="L1" s="92"/>
      <c r="M1" s="92"/>
      <c r="N1" s="93"/>
    </row>
    <row r="2" spans="1:19" ht="21.95" customHeight="1" thickBot="1" x14ac:dyDescent="0.3">
      <c r="A2" s="94" t="s">
        <v>0</v>
      </c>
      <c r="B2" s="165" t="s">
        <v>1</v>
      </c>
      <c r="C2" s="95" t="s">
        <v>68</v>
      </c>
      <c r="D2" s="203" t="s">
        <v>69</v>
      </c>
      <c r="E2" s="204"/>
      <c r="F2" s="204"/>
      <c r="G2" s="205"/>
      <c r="H2" s="95" t="s">
        <v>70</v>
      </c>
      <c r="I2" s="92"/>
      <c r="J2" s="92"/>
      <c r="K2" s="92"/>
      <c r="L2" s="92"/>
      <c r="M2" s="92"/>
      <c r="N2" s="93"/>
    </row>
    <row r="3" spans="1:19" ht="21.95" customHeight="1" thickTop="1" x14ac:dyDescent="0.25">
      <c r="A3" s="10" t="s">
        <v>14</v>
      </c>
      <c r="B3" s="119">
        <v>145</v>
      </c>
      <c r="C3" s="11" t="s">
        <v>140</v>
      </c>
      <c r="D3" s="164">
        <f>$B$3-2</f>
        <v>143</v>
      </c>
      <c r="E3" s="163" t="s">
        <v>101</v>
      </c>
      <c r="F3" s="163" t="s">
        <v>101</v>
      </c>
      <c r="G3" s="162">
        <f>$B$3+2</f>
        <v>147</v>
      </c>
      <c r="H3" s="96" t="s">
        <v>139</v>
      </c>
      <c r="I3" s="92"/>
      <c r="J3" s="92"/>
      <c r="K3" s="92"/>
      <c r="L3" s="92"/>
      <c r="M3" s="92"/>
      <c r="N3" s="93"/>
    </row>
    <row r="4" spans="1:19" ht="21.95" customHeight="1" thickBot="1" x14ac:dyDescent="0.3">
      <c r="A4" s="12" t="s">
        <v>15</v>
      </c>
      <c r="B4" s="148">
        <v>5.4</v>
      </c>
      <c r="C4" s="13" t="s">
        <v>71</v>
      </c>
      <c r="D4" s="147">
        <f>$B$4-0.2</f>
        <v>5.2</v>
      </c>
      <c r="E4" s="139" t="s">
        <v>101</v>
      </c>
      <c r="F4" s="139" t="s">
        <v>101</v>
      </c>
      <c r="G4" s="146">
        <f>$B$4+0.2</f>
        <v>5.6000000000000005</v>
      </c>
      <c r="H4" s="97" t="s">
        <v>138</v>
      </c>
      <c r="I4" s="92"/>
      <c r="J4" s="92"/>
      <c r="K4" s="92"/>
      <c r="L4" s="92"/>
      <c r="M4" s="92"/>
      <c r="N4" s="93"/>
    </row>
    <row r="5" spans="1:19" s="8" customFormat="1" ht="21.95" customHeight="1" thickTop="1" x14ac:dyDescent="0.25">
      <c r="A5" s="14" t="s">
        <v>72</v>
      </c>
      <c r="B5" s="120">
        <v>108.934</v>
      </c>
      <c r="C5" s="15" t="s">
        <v>71</v>
      </c>
      <c r="D5" s="189">
        <f>$B$5-3</f>
        <v>105.934</v>
      </c>
      <c r="E5" s="135" t="s">
        <v>101</v>
      </c>
      <c r="F5" s="135" t="s">
        <v>101</v>
      </c>
      <c r="G5" s="161">
        <f>$B$5+3</f>
        <v>111.934</v>
      </c>
      <c r="H5" s="98" t="s">
        <v>73</v>
      </c>
      <c r="I5" s="99"/>
      <c r="J5" s="99"/>
      <c r="K5" s="99"/>
      <c r="L5" s="99"/>
      <c r="M5" s="99"/>
      <c r="N5" s="100"/>
    </row>
    <row r="6" spans="1:19" ht="21.95" customHeight="1" thickBot="1" x14ac:dyDescent="0.3">
      <c r="A6" s="12" t="s">
        <v>62</v>
      </c>
      <c r="B6" s="148">
        <v>106.28</v>
      </c>
      <c r="C6" s="13" t="s">
        <v>71</v>
      </c>
      <c r="D6" s="190">
        <f>$B$6-3</f>
        <v>103.28</v>
      </c>
      <c r="E6" s="139" t="s">
        <v>101</v>
      </c>
      <c r="F6" s="139" t="s">
        <v>101</v>
      </c>
      <c r="G6" s="146">
        <f>$B$6+3</f>
        <v>109.28</v>
      </c>
      <c r="H6" s="97" t="s">
        <v>74</v>
      </c>
      <c r="I6" s="92"/>
      <c r="J6" s="92"/>
      <c r="K6" s="92"/>
      <c r="L6" s="92"/>
      <c r="M6" s="92"/>
      <c r="N6" s="93"/>
    </row>
    <row r="7" spans="1:19" ht="21.95" customHeight="1" thickTop="1" x14ac:dyDescent="0.25">
      <c r="A7" s="16" t="s">
        <v>17</v>
      </c>
      <c r="B7" s="160">
        <v>11.155066666666666</v>
      </c>
      <c r="C7" s="15" t="s">
        <v>102</v>
      </c>
      <c r="D7" s="159">
        <f>$B$7-0.5</f>
        <v>10.655066666666666</v>
      </c>
      <c r="E7" s="135" t="s">
        <v>101</v>
      </c>
      <c r="F7" s="135" t="s">
        <v>101</v>
      </c>
      <c r="G7" s="158">
        <f>$B$7+0.5</f>
        <v>11.655066666666666</v>
      </c>
      <c r="H7" s="98" t="s">
        <v>137</v>
      </c>
      <c r="I7" s="92"/>
      <c r="J7" s="92"/>
      <c r="K7" s="92"/>
      <c r="L7" s="92"/>
      <c r="M7" s="92"/>
      <c r="N7" s="93"/>
    </row>
    <row r="8" spans="1:19" ht="21.95" customHeight="1" x14ac:dyDescent="0.25">
      <c r="A8" s="10" t="s">
        <v>13</v>
      </c>
      <c r="B8" s="119">
        <v>183.696</v>
      </c>
      <c r="C8" s="11" t="s">
        <v>75</v>
      </c>
      <c r="D8" s="118">
        <f>$B$8-5</f>
        <v>178.696</v>
      </c>
      <c r="E8" s="117" t="s">
        <v>101</v>
      </c>
      <c r="F8" s="117" t="s">
        <v>101</v>
      </c>
      <c r="G8" s="132">
        <f>$B$8+5</f>
        <v>188.696</v>
      </c>
      <c r="H8" s="96" t="s">
        <v>100</v>
      </c>
      <c r="I8" s="92"/>
      <c r="J8" s="92"/>
      <c r="K8" s="92"/>
      <c r="L8" s="92"/>
      <c r="M8" s="92"/>
      <c r="N8" s="93"/>
    </row>
    <row r="9" spans="1:19" ht="21.95" customHeight="1" x14ac:dyDescent="0.25">
      <c r="A9" s="14" t="s">
        <v>8</v>
      </c>
      <c r="B9" s="157">
        <v>153.26666666666662</v>
      </c>
      <c r="C9" s="17" t="s">
        <v>75</v>
      </c>
      <c r="D9" s="118">
        <f>ROUNDDOWN($B$9*0.95,0)</f>
        <v>145</v>
      </c>
      <c r="E9" s="117" t="s">
        <v>101</v>
      </c>
      <c r="F9" s="117" t="s">
        <v>101</v>
      </c>
      <c r="G9" s="116">
        <f>ROUNDUP($B$9*1.05,0)</f>
        <v>161</v>
      </c>
      <c r="H9" s="101" t="s">
        <v>136</v>
      </c>
      <c r="I9" s="92"/>
      <c r="J9" s="92"/>
      <c r="K9" s="92"/>
      <c r="L9" s="92"/>
      <c r="M9" s="92"/>
      <c r="N9" s="93"/>
      <c r="O9" s="93"/>
      <c r="P9" s="93"/>
      <c r="Q9" s="93"/>
      <c r="R9" s="93"/>
      <c r="S9" s="93"/>
    </row>
    <row r="10" spans="1:19" ht="21.95" customHeight="1" thickBot="1" x14ac:dyDescent="0.3">
      <c r="A10" s="18" t="s">
        <v>135</v>
      </c>
      <c r="B10" s="156">
        <v>57.954666666666661</v>
      </c>
      <c r="C10" s="19" t="s">
        <v>75</v>
      </c>
      <c r="D10" s="155">
        <f>ROUNDDOWN($B$10*0.95,0)</f>
        <v>55</v>
      </c>
      <c r="E10" s="154" t="s">
        <v>101</v>
      </c>
      <c r="F10" s="154" t="s">
        <v>101</v>
      </c>
      <c r="G10" s="153">
        <f>ROUNDUP($B$10*1.05,0)</f>
        <v>61</v>
      </c>
      <c r="H10" s="102" t="s">
        <v>134</v>
      </c>
      <c r="I10" s="92"/>
      <c r="J10" s="92"/>
      <c r="K10" s="92"/>
      <c r="L10" s="92"/>
      <c r="M10" s="92"/>
      <c r="N10" s="93"/>
      <c r="O10" s="93"/>
      <c r="P10" s="93"/>
      <c r="Q10" s="93"/>
      <c r="R10" s="93"/>
      <c r="S10" s="93"/>
    </row>
    <row r="11" spans="1:19" ht="21.95" customHeight="1" thickTop="1" x14ac:dyDescent="0.25">
      <c r="A11" s="186" t="s">
        <v>154</v>
      </c>
      <c r="B11" s="152">
        <v>48</v>
      </c>
      <c r="C11" s="103" t="s">
        <v>75</v>
      </c>
      <c r="D11" s="151">
        <f>$B$11-3</f>
        <v>45</v>
      </c>
      <c r="E11" s="150" t="s">
        <v>101</v>
      </c>
      <c r="F11" s="150" t="s">
        <v>101</v>
      </c>
      <c r="G11" s="149">
        <f>$B$11+3</f>
        <v>51</v>
      </c>
      <c r="H11" s="104" t="s">
        <v>133</v>
      </c>
      <c r="I11" s="92"/>
      <c r="J11" s="92"/>
      <c r="K11" s="92"/>
      <c r="L11" s="92"/>
      <c r="M11" s="92"/>
      <c r="N11" s="93"/>
      <c r="O11" s="93"/>
      <c r="P11" s="93"/>
      <c r="Q11" s="93"/>
      <c r="R11" s="93"/>
      <c r="S11" s="93"/>
    </row>
    <row r="12" spans="1:19" ht="21.95" customHeight="1" thickBot="1" x14ac:dyDescent="0.3">
      <c r="A12" s="105" t="s">
        <v>63</v>
      </c>
      <c r="B12" s="148">
        <v>55</v>
      </c>
      <c r="C12" s="13" t="s">
        <v>75</v>
      </c>
      <c r="D12" s="147">
        <f>$B$12-3</f>
        <v>52</v>
      </c>
      <c r="E12" s="139" t="s">
        <v>101</v>
      </c>
      <c r="F12" s="139" t="s">
        <v>101</v>
      </c>
      <c r="G12" s="146">
        <f>$B$12+3</f>
        <v>58</v>
      </c>
      <c r="H12" s="97" t="s">
        <v>76</v>
      </c>
      <c r="I12" s="92"/>
      <c r="J12" s="92"/>
      <c r="K12" s="92"/>
      <c r="L12" s="92"/>
      <c r="M12" s="92"/>
      <c r="N12" s="93"/>
      <c r="O12" s="93"/>
      <c r="P12" s="93"/>
      <c r="Q12" s="93"/>
      <c r="R12" s="93"/>
      <c r="S12" s="93"/>
    </row>
    <row r="13" spans="1:19" ht="21.95" customHeight="1" thickTop="1" thickBot="1" x14ac:dyDescent="0.3">
      <c r="A13" s="106" t="s">
        <v>9</v>
      </c>
      <c r="B13" s="145">
        <v>6.4</v>
      </c>
      <c r="C13" s="13" t="s">
        <v>132</v>
      </c>
      <c r="D13" s="144">
        <f>$B$13-0.2</f>
        <v>6.2</v>
      </c>
      <c r="E13" s="143" t="s">
        <v>101</v>
      </c>
      <c r="F13" s="143" t="s">
        <v>101</v>
      </c>
      <c r="G13" s="142">
        <f>$B$13+0.2</f>
        <v>6.6000000000000005</v>
      </c>
      <c r="H13" s="107" t="s">
        <v>131</v>
      </c>
      <c r="I13" s="92"/>
      <c r="J13" s="92"/>
      <c r="K13" s="92"/>
      <c r="L13" s="92"/>
      <c r="M13" s="92"/>
      <c r="N13" s="93"/>
      <c r="O13" s="93"/>
      <c r="P13" s="93"/>
      <c r="Q13" s="93"/>
      <c r="R13" s="93"/>
      <c r="S13" s="93"/>
    </row>
    <row r="14" spans="1:19" ht="21.95" customHeight="1" thickTop="1" thickBot="1" x14ac:dyDescent="0.3">
      <c r="A14" s="12" t="s">
        <v>130</v>
      </c>
      <c r="B14" s="141">
        <v>4.0199999999999996</v>
      </c>
      <c r="C14" s="13" t="s">
        <v>129</v>
      </c>
      <c r="D14" s="140">
        <f>$B$14-0.2</f>
        <v>3.8199999999999994</v>
      </c>
      <c r="E14" s="139" t="s">
        <v>116</v>
      </c>
      <c r="F14" s="139" t="s">
        <v>116</v>
      </c>
      <c r="G14" s="138">
        <f>$B$14+0.2</f>
        <v>4.22</v>
      </c>
      <c r="H14" s="97" t="s">
        <v>77</v>
      </c>
      <c r="I14" s="92"/>
      <c r="J14" s="92"/>
      <c r="K14" s="92"/>
      <c r="L14" s="92"/>
      <c r="M14" s="92"/>
      <c r="N14" s="93"/>
      <c r="O14" s="93"/>
      <c r="P14" s="93"/>
      <c r="Q14" s="93"/>
      <c r="R14" s="93"/>
      <c r="S14" s="93"/>
    </row>
    <row r="15" spans="1:19" ht="21.95" customHeight="1" thickTop="1" x14ac:dyDescent="0.25">
      <c r="A15" s="22" t="s">
        <v>128</v>
      </c>
      <c r="B15" s="128">
        <v>2.2000000000000002</v>
      </c>
      <c r="C15" s="11" t="s">
        <v>75</v>
      </c>
      <c r="D15" s="127">
        <f>ROUNDDOWN($B$15*0.9,1)</f>
        <v>1.9</v>
      </c>
      <c r="E15" s="117" t="s">
        <v>116</v>
      </c>
      <c r="F15" s="117" t="s">
        <v>116</v>
      </c>
      <c r="G15" s="126">
        <f>ROUNDUP($B$15*1.1,1)</f>
        <v>2.5</v>
      </c>
      <c r="H15" s="96" t="s">
        <v>127</v>
      </c>
      <c r="I15" s="92"/>
      <c r="J15" s="92"/>
      <c r="K15" s="92"/>
      <c r="L15" s="92"/>
      <c r="M15" s="92"/>
      <c r="N15" s="93"/>
      <c r="O15" s="93"/>
      <c r="P15" s="93"/>
      <c r="Q15" s="93"/>
      <c r="R15" s="93"/>
      <c r="S15" s="93"/>
    </row>
    <row r="16" spans="1:19" ht="21.95" customHeight="1" x14ac:dyDescent="0.25">
      <c r="A16" s="16" t="s">
        <v>20</v>
      </c>
      <c r="B16" s="137">
        <v>1.96</v>
      </c>
      <c r="C16" s="15" t="s">
        <v>75</v>
      </c>
      <c r="D16" s="136">
        <f>$B$16-0.2</f>
        <v>1.76</v>
      </c>
      <c r="E16" s="135" t="s">
        <v>116</v>
      </c>
      <c r="F16" s="135" t="s">
        <v>116</v>
      </c>
      <c r="G16" s="134">
        <f>$B$16+0.2</f>
        <v>2.16</v>
      </c>
      <c r="H16" s="98" t="s">
        <v>126</v>
      </c>
      <c r="I16" s="92"/>
      <c r="J16" s="191"/>
      <c r="K16" s="192"/>
      <c r="L16" s="193"/>
      <c r="M16" s="193"/>
      <c r="N16" s="93"/>
      <c r="O16" s="93"/>
      <c r="P16" s="93"/>
      <c r="Q16" s="93"/>
      <c r="R16" s="93"/>
      <c r="S16" s="93"/>
    </row>
    <row r="17" spans="1:19" ht="21.95" customHeight="1" x14ac:dyDescent="0.25">
      <c r="A17" s="10" t="s">
        <v>12</v>
      </c>
      <c r="B17" s="128">
        <v>6.456666666666667</v>
      </c>
      <c r="C17" s="11" t="s">
        <v>75</v>
      </c>
      <c r="D17" s="127">
        <f>$B$17-0.3</f>
        <v>6.1566666666666672</v>
      </c>
      <c r="E17" s="117" t="s">
        <v>116</v>
      </c>
      <c r="F17" s="117" t="s">
        <v>116</v>
      </c>
      <c r="G17" s="126">
        <f>$B$17+0.3</f>
        <v>6.7566666666666668</v>
      </c>
      <c r="H17" s="96" t="s">
        <v>125</v>
      </c>
      <c r="I17" s="92"/>
      <c r="J17" s="92"/>
      <c r="K17" s="92"/>
      <c r="L17" s="92"/>
      <c r="M17" s="92"/>
      <c r="N17" s="93"/>
      <c r="O17" s="93"/>
      <c r="P17" s="93"/>
      <c r="Q17" s="93"/>
      <c r="R17" s="93"/>
      <c r="S17" s="93"/>
    </row>
    <row r="18" spans="1:19" ht="21.95" customHeight="1" x14ac:dyDescent="0.25">
      <c r="A18" s="16" t="s">
        <v>10</v>
      </c>
      <c r="B18" s="120">
        <v>33</v>
      </c>
      <c r="C18" s="15" t="s">
        <v>75</v>
      </c>
      <c r="D18" s="133">
        <f>$B$18-2</f>
        <v>31</v>
      </c>
      <c r="E18" s="117" t="s">
        <v>116</v>
      </c>
      <c r="F18" s="117" t="s">
        <v>116</v>
      </c>
      <c r="G18" s="132">
        <f>$B$18+2</f>
        <v>35</v>
      </c>
      <c r="H18" s="98" t="s">
        <v>124</v>
      </c>
      <c r="I18" s="92"/>
      <c r="J18" s="92"/>
      <c r="K18" s="92"/>
      <c r="L18" s="92"/>
      <c r="M18" s="92"/>
      <c r="N18" s="93"/>
      <c r="O18" s="93"/>
      <c r="P18" s="93"/>
      <c r="Q18" s="93"/>
      <c r="R18" s="93"/>
      <c r="S18" s="93"/>
    </row>
    <row r="19" spans="1:19" ht="21.95" customHeight="1" x14ac:dyDescent="0.25">
      <c r="A19" s="10" t="s">
        <v>11</v>
      </c>
      <c r="B19" s="131">
        <v>2.94</v>
      </c>
      <c r="C19" s="15" t="s">
        <v>123</v>
      </c>
      <c r="D19" s="130">
        <f>$B$19-0.2</f>
        <v>2.7399999999999998</v>
      </c>
      <c r="E19" s="117" t="s">
        <v>116</v>
      </c>
      <c r="F19" s="117" t="s">
        <v>116</v>
      </c>
      <c r="G19" s="129">
        <f>$B$19+0.2</f>
        <v>3.14</v>
      </c>
      <c r="H19" s="96" t="s">
        <v>78</v>
      </c>
      <c r="I19" s="92"/>
      <c r="J19" s="92"/>
      <c r="K19" s="92"/>
      <c r="L19" s="92"/>
      <c r="M19" s="92"/>
      <c r="N19" s="93"/>
      <c r="O19" s="93"/>
      <c r="P19" s="93"/>
      <c r="Q19" s="93"/>
      <c r="R19" s="93"/>
      <c r="S19" s="93"/>
    </row>
    <row r="20" spans="1:19" ht="21.95" customHeight="1" x14ac:dyDescent="0.25">
      <c r="A20" s="16" t="s">
        <v>2</v>
      </c>
      <c r="B20" s="194">
        <v>96.181333333333342</v>
      </c>
      <c r="C20" s="15" t="s">
        <v>117</v>
      </c>
      <c r="D20" s="118">
        <f>ROUNDDOWN($B$20*0.95,0)</f>
        <v>91</v>
      </c>
      <c r="E20" s="117" t="s">
        <v>116</v>
      </c>
      <c r="F20" s="117" t="s">
        <v>116</v>
      </c>
      <c r="G20" s="116">
        <f>ROUNDUP($B$20*1.05,0)</f>
        <v>101</v>
      </c>
      <c r="H20" s="98" t="s">
        <v>122</v>
      </c>
      <c r="I20" s="92"/>
      <c r="J20" s="92"/>
      <c r="K20" s="92"/>
      <c r="L20" s="92"/>
      <c r="M20" s="92"/>
      <c r="N20" s="93"/>
      <c r="O20" s="93"/>
      <c r="P20" s="93"/>
      <c r="Q20" s="93"/>
      <c r="R20" s="93"/>
      <c r="S20" s="93"/>
    </row>
    <row r="21" spans="1:19" ht="21.95" customHeight="1" x14ac:dyDescent="0.25">
      <c r="A21" s="10" t="s">
        <v>3</v>
      </c>
      <c r="B21" s="125">
        <v>72.24933333333334</v>
      </c>
      <c r="C21" s="15" t="s">
        <v>117</v>
      </c>
      <c r="D21" s="118">
        <f>ROUNDDOWN($B$21*0.95,0)</f>
        <v>68</v>
      </c>
      <c r="E21" s="117" t="s">
        <v>116</v>
      </c>
      <c r="F21" s="117" t="s">
        <v>116</v>
      </c>
      <c r="G21" s="116">
        <f>ROUNDUP($B$21*1.05,0)</f>
        <v>76</v>
      </c>
      <c r="H21" s="98" t="s">
        <v>120</v>
      </c>
      <c r="I21" s="92"/>
      <c r="J21" s="92"/>
      <c r="K21" s="92"/>
      <c r="L21" s="92"/>
      <c r="M21" s="92"/>
      <c r="N21" s="93"/>
      <c r="O21" s="93"/>
      <c r="P21" s="93"/>
      <c r="Q21" s="93"/>
      <c r="R21" s="93"/>
      <c r="S21" s="93"/>
    </row>
    <row r="22" spans="1:19" ht="21.95" customHeight="1" x14ac:dyDescent="0.25">
      <c r="A22" s="10" t="s">
        <v>121</v>
      </c>
      <c r="B22" s="125">
        <v>66.872000000000014</v>
      </c>
      <c r="C22" s="15" t="s">
        <v>117</v>
      </c>
      <c r="D22" s="118">
        <f>ROUNDDOWN($B$22*0.95,0)</f>
        <v>63</v>
      </c>
      <c r="E22" s="117" t="s">
        <v>116</v>
      </c>
      <c r="F22" s="117" t="s">
        <v>116</v>
      </c>
      <c r="G22" s="116">
        <f>ROUNDUP($B$22*1.05,0)</f>
        <v>71</v>
      </c>
      <c r="H22" s="98" t="s">
        <v>120</v>
      </c>
      <c r="I22" s="92"/>
      <c r="J22" s="92"/>
      <c r="K22" s="92"/>
      <c r="L22" s="92"/>
      <c r="M22" s="92"/>
      <c r="N22" s="93"/>
      <c r="O22" s="93"/>
      <c r="P22" s="93"/>
      <c r="Q22" s="93"/>
      <c r="R22" s="93"/>
      <c r="S22" s="93"/>
    </row>
    <row r="23" spans="1:19" ht="21.95" customHeight="1" x14ac:dyDescent="0.25">
      <c r="A23" s="10" t="s">
        <v>4</v>
      </c>
      <c r="B23" s="119">
        <v>280</v>
      </c>
      <c r="C23" s="15" t="s">
        <v>117</v>
      </c>
      <c r="D23" s="118">
        <f>ROUNDDOWN($B$23*0.95,0)</f>
        <v>266</v>
      </c>
      <c r="E23" s="117" t="s">
        <v>116</v>
      </c>
      <c r="F23" s="117" t="s">
        <v>116</v>
      </c>
      <c r="G23" s="116">
        <f>ROUNDUP($B$23*1.05,0)</f>
        <v>294</v>
      </c>
      <c r="H23" s="96" t="s">
        <v>119</v>
      </c>
      <c r="I23" s="92"/>
      <c r="J23" s="92"/>
      <c r="K23" s="92"/>
      <c r="L23" s="92"/>
      <c r="M23" s="92"/>
      <c r="N23" s="93"/>
      <c r="O23" s="93"/>
      <c r="P23" s="93"/>
      <c r="Q23" s="93"/>
      <c r="R23" s="93"/>
      <c r="S23" s="93"/>
    </row>
    <row r="24" spans="1:19" ht="21.95" customHeight="1" x14ac:dyDescent="0.25">
      <c r="A24" s="10" t="s">
        <v>5</v>
      </c>
      <c r="B24" s="119">
        <v>273.7519999999999</v>
      </c>
      <c r="C24" s="15" t="s">
        <v>117</v>
      </c>
      <c r="D24" s="118">
        <f>ROUNDDOWN($B$24*0.95,0)</f>
        <v>260</v>
      </c>
      <c r="E24" s="117" t="s">
        <v>116</v>
      </c>
      <c r="F24" s="117" t="s">
        <v>116</v>
      </c>
      <c r="G24" s="116">
        <f>ROUNDUP($B$24*1.05,0)</f>
        <v>288</v>
      </c>
      <c r="H24" s="96" t="s">
        <v>119</v>
      </c>
      <c r="I24" s="92"/>
      <c r="J24" s="92"/>
      <c r="K24" s="92"/>
      <c r="L24" s="92"/>
      <c r="M24" s="92"/>
      <c r="N24" s="93"/>
      <c r="O24" s="93"/>
      <c r="P24" s="93"/>
      <c r="Q24" s="93"/>
      <c r="R24" s="93"/>
      <c r="S24" s="93"/>
    </row>
    <row r="25" spans="1:19" ht="21.95" customHeight="1" x14ac:dyDescent="0.25">
      <c r="A25" s="10" t="s">
        <v>118</v>
      </c>
      <c r="B25" s="119">
        <v>291.62666666666672</v>
      </c>
      <c r="C25" s="15" t="s">
        <v>117</v>
      </c>
      <c r="D25" s="118">
        <f>ROUNDDOWN($B$25*0.95,0)</f>
        <v>277</v>
      </c>
      <c r="E25" s="117" t="s">
        <v>116</v>
      </c>
      <c r="F25" s="117" t="s">
        <v>116</v>
      </c>
      <c r="G25" s="116">
        <f>ROUNDUP($B$25*1.05,0)</f>
        <v>307</v>
      </c>
      <c r="H25" s="96" t="s">
        <v>115</v>
      </c>
      <c r="I25" s="92"/>
      <c r="J25" s="92"/>
      <c r="K25" s="92"/>
      <c r="L25" s="92"/>
      <c r="M25" s="92"/>
      <c r="N25" s="93"/>
      <c r="O25" s="93"/>
      <c r="P25" s="93"/>
      <c r="Q25" s="93"/>
      <c r="R25" s="93"/>
      <c r="S25" s="93"/>
    </row>
    <row r="26" spans="1:19" ht="21.95" customHeight="1" x14ac:dyDescent="0.25">
      <c r="A26" s="10" t="s">
        <v>114</v>
      </c>
      <c r="B26" s="119">
        <v>219</v>
      </c>
      <c r="C26" s="15" t="s">
        <v>111</v>
      </c>
      <c r="D26" s="118">
        <f>ROUNDDOWN($B$26*0.95,0)</f>
        <v>208</v>
      </c>
      <c r="E26" s="117" t="s">
        <v>101</v>
      </c>
      <c r="F26" s="117" t="s">
        <v>101</v>
      </c>
      <c r="G26" s="116">
        <f>ROUNDUP($B$26*1.05,0)</f>
        <v>230</v>
      </c>
      <c r="H26" s="96" t="s">
        <v>113</v>
      </c>
      <c r="I26" s="92"/>
      <c r="J26" s="92"/>
      <c r="K26" s="92"/>
      <c r="L26" s="92"/>
      <c r="M26" s="92"/>
      <c r="N26" s="93"/>
      <c r="O26" s="93"/>
      <c r="P26" s="93"/>
      <c r="Q26" s="93"/>
      <c r="R26" s="93"/>
      <c r="S26" s="93"/>
    </row>
    <row r="27" spans="1:19" ht="21.95" customHeight="1" x14ac:dyDescent="0.25">
      <c r="A27" s="10" t="s">
        <v>112</v>
      </c>
      <c r="B27" s="119">
        <v>302</v>
      </c>
      <c r="C27" s="15" t="s">
        <v>111</v>
      </c>
      <c r="D27" s="118">
        <f>ROUNDDOWN($B$27*0.95,0)</f>
        <v>286</v>
      </c>
      <c r="E27" s="117" t="s">
        <v>101</v>
      </c>
      <c r="F27" s="117" t="s">
        <v>101</v>
      </c>
      <c r="G27" s="116">
        <f>ROUNDUP($B$27*1.05,0)</f>
        <v>318</v>
      </c>
      <c r="H27" s="96" t="s">
        <v>110</v>
      </c>
      <c r="I27" s="92"/>
      <c r="J27" s="92"/>
      <c r="K27" s="92"/>
      <c r="L27" s="92"/>
      <c r="M27" s="92"/>
      <c r="N27" s="93"/>
      <c r="O27" s="93"/>
      <c r="P27" s="93"/>
      <c r="Q27" s="93"/>
      <c r="R27" s="93"/>
      <c r="S27" s="93"/>
    </row>
    <row r="28" spans="1:19" ht="21.95" customHeight="1" x14ac:dyDescent="0.25">
      <c r="A28" s="10" t="s">
        <v>19</v>
      </c>
      <c r="B28" s="125">
        <v>149</v>
      </c>
      <c r="C28" s="11" t="s">
        <v>109</v>
      </c>
      <c r="D28" s="118">
        <f>ROUNDDOWN($B$28*0.95,0)</f>
        <v>141</v>
      </c>
      <c r="E28" s="117" t="s">
        <v>101</v>
      </c>
      <c r="F28" s="117" t="s">
        <v>101</v>
      </c>
      <c r="G28" s="116">
        <f>ROUNDUP($B$28*1.05,0)</f>
        <v>157</v>
      </c>
      <c r="H28" s="96" t="s">
        <v>108</v>
      </c>
      <c r="I28" s="92"/>
      <c r="J28" s="92"/>
      <c r="K28" s="92"/>
      <c r="L28" s="92"/>
      <c r="M28" s="92"/>
      <c r="N28" s="93"/>
      <c r="O28" s="93"/>
      <c r="P28" s="93"/>
      <c r="Q28" s="93"/>
      <c r="R28" s="93"/>
      <c r="S28" s="93"/>
    </row>
    <row r="29" spans="1:19" ht="21.95" customHeight="1" x14ac:dyDescent="0.25">
      <c r="A29" s="10" t="s">
        <v>107</v>
      </c>
      <c r="B29" s="128">
        <v>2.6930000000000001</v>
      </c>
      <c r="C29" s="11" t="s">
        <v>102</v>
      </c>
      <c r="D29" s="127">
        <f>$B$29-0.2</f>
        <v>2.4929999999999999</v>
      </c>
      <c r="E29" s="117" t="s">
        <v>101</v>
      </c>
      <c r="F29" s="117" t="s">
        <v>101</v>
      </c>
      <c r="G29" s="126">
        <f>$B$29+0.2</f>
        <v>2.8930000000000002</v>
      </c>
      <c r="H29" s="96" t="s">
        <v>106</v>
      </c>
      <c r="I29" s="92"/>
      <c r="J29" s="92"/>
      <c r="K29" s="92"/>
      <c r="L29" s="92"/>
      <c r="M29" s="92"/>
      <c r="N29" s="93"/>
      <c r="O29" s="93"/>
      <c r="P29" s="93"/>
      <c r="Q29" s="93"/>
      <c r="R29" s="93"/>
      <c r="S29" s="93"/>
    </row>
    <row r="30" spans="1:19" ht="21.95" customHeight="1" x14ac:dyDescent="0.25">
      <c r="A30" s="10" t="s">
        <v>18</v>
      </c>
      <c r="B30" s="128">
        <v>5.9551999999999987</v>
      </c>
      <c r="C30" s="11" t="s">
        <v>102</v>
      </c>
      <c r="D30" s="127">
        <f>$B$30-0.2</f>
        <v>5.7551999999999985</v>
      </c>
      <c r="E30" s="117" t="s">
        <v>101</v>
      </c>
      <c r="F30" s="117" t="s">
        <v>101</v>
      </c>
      <c r="G30" s="126">
        <f>$B$30+0.2</f>
        <v>6.1551999999999989</v>
      </c>
      <c r="H30" s="96" t="s">
        <v>106</v>
      </c>
      <c r="I30" s="92"/>
      <c r="J30" s="92"/>
      <c r="K30" s="92"/>
      <c r="L30" s="92"/>
      <c r="M30" s="92"/>
      <c r="N30" s="93"/>
      <c r="O30" s="93"/>
      <c r="P30" s="93"/>
      <c r="Q30" s="93"/>
      <c r="R30" s="93"/>
      <c r="S30" s="93"/>
    </row>
    <row r="31" spans="1:19" ht="21.95" customHeight="1" x14ac:dyDescent="0.25">
      <c r="A31" s="10" t="s">
        <v>21</v>
      </c>
      <c r="B31" s="125">
        <v>959</v>
      </c>
      <c r="C31" s="11" t="s">
        <v>102</v>
      </c>
      <c r="D31" s="118">
        <f>ROUNDDOWN($B$31*0.95,0)</f>
        <v>911</v>
      </c>
      <c r="E31" s="117" t="s">
        <v>101</v>
      </c>
      <c r="F31" s="117" t="s">
        <v>101</v>
      </c>
      <c r="G31" s="116">
        <f>ROUNDUP($B$31*1.05,0)</f>
        <v>1007</v>
      </c>
      <c r="H31" s="96" t="s">
        <v>105</v>
      </c>
      <c r="I31" s="92"/>
      <c r="J31" s="92"/>
      <c r="K31" s="92"/>
      <c r="L31" s="92"/>
      <c r="M31" s="92"/>
      <c r="N31" s="93"/>
      <c r="O31" s="93"/>
      <c r="P31" s="93"/>
      <c r="Q31" s="93"/>
      <c r="R31" s="93"/>
      <c r="S31" s="93"/>
    </row>
    <row r="32" spans="1:19" ht="21.95" customHeight="1" x14ac:dyDescent="0.25">
      <c r="A32" s="10" t="s">
        <v>22</v>
      </c>
      <c r="B32" s="125">
        <v>196</v>
      </c>
      <c r="C32" s="11" t="s">
        <v>102</v>
      </c>
      <c r="D32" s="118">
        <f>ROUNDDOWN($B$32*0.9,0)</f>
        <v>176</v>
      </c>
      <c r="E32" s="117" t="s">
        <v>101</v>
      </c>
      <c r="F32" s="117" t="s">
        <v>101</v>
      </c>
      <c r="G32" s="116">
        <f>ROUNDUP($B$32*1.1,0)</f>
        <v>216</v>
      </c>
      <c r="H32" s="96" t="s">
        <v>104</v>
      </c>
      <c r="I32" s="92"/>
      <c r="J32" s="92"/>
      <c r="K32" s="92"/>
      <c r="L32" s="92"/>
      <c r="M32" s="92"/>
      <c r="N32" s="93"/>
      <c r="O32" s="93"/>
      <c r="P32" s="93"/>
      <c r="Q32" s="93"/>
      <c r="R32" s="93"/>
      <c r="S32" s="93"/>
    </row>
    <row r="33" spans="1:19" ht="21.95" customHeight="1" x14ac:dyDescent="0.25">
      <c r="A33" s="10" t="s">
        <v>23</v>
      </c>
      <c r="B33" s="125">
        <v>93.256</v>
      </c>
      <c r="C33" s="11" t="s">
        <v>102</v>
      </c>
      <c r="D33" s="118">
        <f>ROUNDDOWN($B$33*0.9,0)</f>
        <v>83</v>
      </c>
      <c r="E33" s="117" t="s">
        <v>101</v>
      </c>
      <c r="F33" s="117" t="s">
        <v>101</v>
      </c>
      <c r="G33" s="116">
        <f>ROUNDUP($B$33*1.1,0)</f>
        <v>103</v>
      </c>
      <c r="H33" s="96" t="s">
        <v>103</v>
      </c>
      <c r="I33" s="92"/>
      <c r="J33" s="92"/>
      <c r="K33" s="92"/>
      <c r="L33" s="92"/>
      <c r="M33" s="92"/>
      <c r="N33" s="93"/>
      <c r="O33" s="93"/>
      <c r="P33" s="93"/>
      <c r="Q33" s="93"/>
      <c r="R33" s="93"/>
      <c r="S33" s="93"/>
    </row>
    <row r="34" spans="1:19" ht="21.95" customHeight="1" x14ac:dyDescent="0.25">
      <c r="A34" s="20" t="s">
        <v>51</v>
      </c>
      <c r="B34" s="124"/>
      <c r="C34" s="21"/>
      <c r="D34" s="123"/>
      <c r="E34" s="122"/>
      <c r="F34" s="122"/>
      <c r="G34" s="121"/>
      <c r="H34" s="108"/>
      <c r="I34" s="92"/>
      <c r="J34" s="92"/>
      <c r="K34" s="92"/>
      <c r="L34" s="92"/>
      <c r="M34" s="92"/>
      <c r="N34" s="93"/>
      <c r="O34" s="93"/>
      <c r="P34" s="93"/>
      <c r="Q34" s="93"/>
      <c r="R34" s="93"/>
      <c r="S34" s="93"/>
    </row>
    <row r="35" spans="1:19" ht="21.95" customHeight="1" x14ac:dyDescent="0.25">
      <c r="A35" s="187" t="s">
        <v>155</v>
      </c>
      <c r="B35" s="120">
        <v>86.02</v>
      </c>
      <c r="C35" s="11" t="s">
        <v>102</v>
      </c>
      <c r="D35" s="118">
        <f>$B$35-5</f>
        <v>81.02</v>
      </c>
      <c r="E35" s="117" t="s">
        <v>101</v>
      </c>
      <c r="F35" s="117" t="s">
        <v>101</v>
      </c>
      <c r="G35" s="116">
        <f>$B$35+5</f>
        <v>91.02</v>
      </c>
      <c r="H35" s="98" t="s">
        <v>100</v>
      </c>
      <c r="I35" s="92"/>
      <c r="J35" s="92"/>
      <c r="K35" s="92"/>
      <c r="L35" s="92"/>
      <c r="M35" s="92"/>
      <c r="N35" s="93"/>
      <c r="O35" s="93"/>
      <c r="P35" s="93"/>
      <c r="Q35" s="93"/>
      <c r="R35" s="93"/>
      <c r="S35" s="93"/>
    </row>
    <row r="36" spans="1:19" ht="21.95" customHeight="1" x14ac:dyDescent="0.25">
      <c r="A36" s="110" t="s">
        <v>64</v>
      </c>
      <c r="B36" s="125">
        <v>65.924444444444447</v>
      </c>
      <c r="C36" s="11" t="s">
        <v>99</v>
      </c>
      <c r="D36" s="118">
        <f>$B$36-5</f>
        <v>60.924444444444447</v>
      </c>
      <c r="E36" s="117" t="s">
        <v>98</v>
      </c>
      <c r="F36" s="117" t="s">
        <v>98</v>
      </c>
      <c r="G36" s="116">
        <f>$B$36+5</f>
        <v>70.924444444444447</v>
      </c>
      <c r="H36" s="96" t="s">
        <v>79</v>
      </c>
      <c r="I36" s="109"/>
      <c r="J36" s="92"/>
      <c r="K36" s="92"/>
      <c r="L36" s="92"/>
      <c r="M36" s="92"/>
      <c r="N36" s="93"/>
      <c r="O36" s="93"/>
      <c r="P36" s="93"/>
      <c r="Q36" s="93"/>
      <c r="R36" s="93"/>
      <c r="S36" s="93"/>
    </row>
    <row r="37" spans="1:19" ht="21.95" customHeight="1" x14ac:dyDescent="0.45">
      <c r="A37" s="23"/>
      <c r="B37" s="23"/>
      <c r="C37" s="23"/>
      <c r="D37" s="24"/>
      <c r="E37" s="25"/>
      <c r="F37" s="25"/>
      <c r="G37" s="26"/>
      <c r="H37" s="23"/>
      <c r="I37" s="92"/>
      <c r="J37" s="92"/>
      <c r="K37" s="92"/>
      <c r="L37" s="92"/>
      <c r="M37" s="92"/>
      <c r="N37" s="93"/>
      <c r="O37" s="93"/>
      <c r="P37" s="93"/>
      <c r="Q37" s="93"/>
      <c r="R37" s="93"/>
      <c r="S37" s="93"/>
    </row>
    <row r="38" spans="1:19" ht="18.75" x14ac:dyDescent="0.45">
      <c r="A38" s="27" t="s">
        <v>65</v>
      </c>
      <c r="B38" s="23"/>
      <c r="C38" s="23"/>
      <c r="D38" s="28"/>
      <c r="E38" s="25"/>
      <c r="F38" s="25"/>
      <c r="G38" s="26"/>
      <c r="H38" s="23"/>
      <c r="I38" s="92"/>
      <c r="J38" s="92"/>
      <c r="K38" s="92"/>
      <c r="L38" s="92"/>
      <c r="M38" s="92"/>
      <c r="N38" s="93"/>
      <c r="O38" s="93"/>
      <c r="P38" s="93"/>
      <c r="Q38" s="93"/>
      <c r="R38" s="93"/>
      <c r="S38" s="93"/>
    </row>
    <row r="39" spans="1:19" ht="16.5" x14ac:dyDescent="0.25">
      <c r="A39" s="206" t="s">
        <v>80</v>
      </c>
      <c r="B39" s="207"/>
      <c r="C39" s="207"/>
      <c r="D39" s="207"/>
      <c r="E39" s="207"/>
      <c r="F39" s="207"/>
      <c r="G39" s="207"/>
      <c r="H39" s="207"/>
    </row>
    <row r="40" spans="1:19" s="9" customFormat="1" ht="18.75" x14ac:dyDescent="0.45">
      <c r="A40" s="114" t="s">
        <v>81</v>
      </c>
      <c r="B40" s="29"/>
      <c r="C40" s="29"/>
      <c r="D40" s="28"/>
      <c r="E40" s="25"/>
      <c r="F40" s="25"/>
      <c r="G40" s="26"/>
      <c r="H40" s="23"/>
      <c r="I40" s="111"/>
      <c r="J40" s="111"/>
      <c r="K40" s="111"/>
      <c r="L40" s="111"/>
      <c r="M40" s="111"/>
    </row>
    <row r="41" spans="1:19" ht="18.75" x14ac:dyDescent="0.45">
      <c r="A41" s="25" t="s">
        <v>142</v>
      </c>
    </row>
  </sheetData>
  <mergeCells count="3">
    <mergeCell ref="A1:H1"/>
    <mergeCell ref="D2:G2"/>
    <mergeCell ref="A39:H39"/>
  </mergeCells>
  <phoneticPr fontId="3"/>
  <printOptions horizontalCentered="1"/>
  <pageMargins left="0.19685039370078741" right="0.19685039370078741" top="0.89" bottom="0.19685039370078741" header="0.27559055118110237" footer="0.31496062992125984"/>
  <pageSetup paperSize="9" scale="87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R20"/>
  <sheetViews>
    <sheetView zoomScale="80" workbookViewId="0">
      <selection activeCell="R47" sqref="R47"/>
    </sheetView>
  </sheetViews>
  <sheetFormatPr defaultRowHeight="13.5" x14ac:dyDescent="0.15"/>
  <cols>
    <col min="1" max="1" width="3.5" customWidth="1"/>
    <col min="2" max="2" width="8" customWidth="1"/>
    <col min="4" max="4" width="8.75" customWidth="1"/>
    <col min="5" max="5" width="9.125" customWidth="1"/>
    <col min="6" max="6" width="9.5" customWidth="1"/>
    <col min="7" max="9" width="8.7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8.125" customWidth="1"/>
    <col min="15" max="16" width="2.625" customWidth="1"/>
  </cols>
  <sheetData>
    <row r="1" spans="1:18" ht="20.100000000000001" customHeight="1" x14ac:dyDescent="0.3">
      <c r="F1" s="31" t="s">
        <v>9</v>
      </c>
    </row>
    <row r="2" spans="1:18" ht="15.95" customHeight="1" x14ac:dyDescent="0.25">
      <c r="A2" s="1" t="s">
        <v>48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42</v>
      </c>
      <c r="N2" s="182" t="s">
        <v>29</v>
      </c>
      <c r="O2" s="3" t="s">
        <v>30</v>
      </c>
      <c r="P2" s="4" t="s">
        <v>31</v>
      </c>
      <c r="Q2" s="30" t="s">
        <v>145</v>
      </c>
    </row>
    <row r="3" spans="1:18" ht="15.95" customHeight="1" x14ac:dyDescent="0.25">
      <c r="A3" s="35">
        <v>11</v>
      </c>
      <c r="B3" s="68"/>
      <c r="C3" s="68"/>
      <c r="D3" s="69">
        <v>6.3525000000000009</v>
      </c>
      <c r="E3" s="68"/>
      <c r="F3" s="68"/>
      <c r="G3" s="68">
        <v>6.3289855072463768</v>
      </c>
      <c r="H3" s="68"/>
      <c r="I3" s="68"/>
      <c r="J3" s="68">
        <v>6.56</v>
      </c>
      <c r="K3" s="68"/>
      <c r="L3" s="67">
        <v>6.4</v>
      </c>
      <c r="M3" s="69">
        <f t="shared" ref="M3:M12" si="0">AVERAGE(B3:K3)</f>
        <v>6.4138285024154591</v>
      </c>
      <c r="N3" s="69">
        <f t="shared" ref="N3:N17" si="1">MAX(B3:K3)-MIN(B3:K3)</f>
        <v>0.23101449275362285</v>
      </c>
      <c r="O3" s="5">
        <v>6.2</v>
      </c>
      <c r="P3" s="6">
        <v>6.6</v>
      </c>
      <c r="Q3" s="74">
        <f>M3/M3*100</f>
        <v>100</v>
      </c>
    </row>
    <row r="4" spans="1:18" ht="15.95" customHeight="1" x14ac:dyDescent="0.25">
      <c r="A4" s="35">
        <v>12</v>
      </c>
      <c r="B4" s="68">
        <v>6.5079166666666675</v>
      </c>
      <c r="C4" s="68">
        <v>6.4172222222222208</v>
      </c>
      <c r="D4" s="69">
        <v>6.3256250000000005</v>
      </c>
      <c r="E4" s="68"/>
      <c r="F4" s="68">
        <v>6.2999999999999989</v>
      </c>
      <c r="G4" s="68">
        <v>6.3354833333333334</v>
      </c>
      <c r="H4" s="68">
        <v>6.39</v>
      </c>
      <c r="I4" s="68"/>
      <c r="J4" s="68">
        <v>6.56</v>
      </c>
      <c r="K4" s="68"/>
      <c r="L4" s="67">
        <v>6.4</v>
      </c>
      <c r="M4" s="69">
        <f t="shared" si="0"/>
        <v>6.405178174603174</v>
      </c>
      <c r="N4" s="69">
        <f t="shared" si="1"/>
        <v>0.26000000000000068</v>
      </c>
      <c r="O4" s="5">
        <v>6.2</v>
      </c>
      <c r="P4" s="6">
        <v>6.6</v>
      </c>
      <c r="Q4" s="74">
        <f>M4/M$3*100</f>
        <v>99.865130041923834</v>
      </c>
    </row>
    <row r="5" spans="1:18" ht="15.95" customHeight="1" x14ac:dyDescent="0.25">
      <c r="A5" s="35">
        <v>1</v>
      </c>
      <c r="B5" s="68">
        <v>6.4537499999999985</v>
      </c>
      <c r="C5" s="68">
        <v>6.4445999999999994</v>
      </c>
      <c r="D5" s="69">
        <v>6.3688235294117641</v>
      </c>
      <c r="E5" s="68"/>
      <c r="F5" s="68">
        <v>6.3611111111111116</v>
      </c>
      <c r="G5" s="68">
        <v>6.3469999999999995</v>
      </c>
      <c r="H5" s="68">
        <v>6.32</v>
      </c>
      <c r="I5" s="68">
        <v>6.4</v>
      </c>
      <c r="J5" s="68">
        <v>6.56</v>
      </c>
      <c r="K5" s="68">
        <v>6.5</v>
      </c>
      <c r="L5" s="67">
        <v>6.4</v>
      </c>
      <c r="M5" s="69">
        <f t="shared" si="0"/>
        <v>6.4172538489469861</v>
      </c>
      <c r="N5" s="69">
        <f t="shared" si="1"/>
        <v>0.23999999999999932</v>
      </c>
      <c r="O5" s="5">
        <v>6.2</v>
      </c>
      <c r="P5" s="6">
        <v>6.6</v>
      </c>
      <c r="Q5" s="74">
        <f t="shared" ref="Q5:Q17" si="2">M5/M$3*100</f>
        <v>100.0534056457892</v>
      </c>
    </row>
    <row r="6" spans="1:18" ht="15.95" customHeight="1" x14ac:dyDescent="0.25">
      <c r="A6" s="35">
        <v>2</v>
      </c>
      <c r="B6" s="68">
        <v>6.4156249999999995</v>
      </c>
      <c r="C6" s="68">
        <v>6.4364736842105268</v>
      </c>
      <c r="D6" s="69">
        <v>6.3531250000000004</v>
      </c>
      <c r="E6" s="68"/>
      <c r="F6" s="68">
        <v>6.3789473684210547</v>
      </c>
      <c r="G6" s="68">
        <v>6.3467083333333338</v>
      </c>
      <c r="H6" s="68">
        <v>6.41</v>
      </c>
      <c r="I6" s="68">
        <v>6.39</v>
      </c>
      <c r="J6" s="68">
        <v>6.54</v>
      </c>
      <c r="K6" s="68">
        <v>6.5</v>
      </c>
      <c r="L6" s="67">
        <v>6.4</v>
      </c>
      <c r="M6" s="69">
        <f t="shared" si="0"/>
        <v>6.4189865984405454</v>
      </c>
      <c r="N6" s="69">
        <f t="shared" si="1"/>
        <v>0.1932916666666662</v>
      </c>
      <c r="O6" s="5">
        <v>6.2</v>
      </c>
      <c r="P6" s="6">
        <v>6.6</v>
      </c>
      <c r="Q6" s="74">
        <f t="shared" si="2"/>
        <v>100.0804214834111</v>
      </c>
    </row>
    <row r="7" spans="1:18" ht="15.95" customHeight="1" x14ac:dyDescent="0.25">
      <c r="A7" s="35">
        <v>3</v>
      </c>
      <c r="B7" s="68">
        <v>6.3824999999999976</v>
      </c>
      <c r="C7" s="68">
        <v>6.4144999999999994</v>
      </c>
      <c r="D7" s="69">
        <v>6.3277777777777802</v>
      </c>
      <c r="E7" s="68"/>
      <c r="F7" s="68">
        <v>6.3842105263157904</v>
      </c>
      <c r="G7" s="68">
        <v>6.3354924242424238</v>
      </c>
      <c r="H7" s="68">
        <v>6.46</v>
      </c>
      <c r="I7" s="68">
        <v>6.41</v>
      </c>
      <c r="J7" s="68">
        <v>6.53</v>
      </c>
      <c r="K7" s="68">
        <v>6.6</v>
      </c>
      <c r="L7" s="67">
        <v>6.4</v>
      </c>
      <c r="M7" s="69">
        <f t="shared" si="0"/>
        <v>6.4271645253706655</v>
      </c>
      <c r="N7" s="69">
        <f t="shared" si="1"/>
        <v>0.27222222222221948</v>
      </c>
      <c r="O7" s="5">
        <v>6.2</v>
      </c>
      <c r="P7" s="6">
        <v>6.6</v>
      </c>
      <c r="Q7" s="74">
        <f t="shared" si="2"/>
        <v>100.20792609203978</v>
      </c>
    </row>
    <row r="8" spans="1:18" ht="15.95" customHeight="1" x14ac:dyDescent="0.25">
      <c r="A8" s="35">
        <v>4</v>
      </c>
      <c r="B8" s="68">
        <v>6.3631249999999984</v>
      </c>
      <c r="C8" s="68">
        <v>6.4364999999999997</v>
      </c>
      <c r="D8" s="69">
        <v>6.3689999999999998</v>
      </c>
      <c r="E8" s="68">
        <v>6.4</v>
      </c>
      <c r="F8" s="68">
        <v>6.3842105263157904</v>
      </c>
      <c r="G8" s="68">
        <v>6.3350614035087718</v>
      </c>
      <c r="H8" s="68">
        <v>6.47</v>
      </c>
      <c r="I8" s="68">
        <v>6.41</v>
      </c>
      <c r="J8" s="68">
        <v>6.53</v>
      </c>
      <c r="K8" s="68">
        <v>6.5</v>
      </c>
      <c r="L8" s="67">
        <v>6.4</v>
      </c>
      <c r="M8" s="69">
        <f t="shared" si="0"/>
        <v>6.4197896929824569</v>
      </c>
      <c r="N8" s="69">
        <f t="shared" si="1"/>
        <v>0.19493859649122847</v>
      </c>
      <c r="O8" s="5">
        <v>6.2</v>
      </c>
      <c r="P8" s="6">
        <v>6.6</v>
      </c>
      <c r="Q8" s="74">
        <f t="shared" si="2"/>
        <v>100.09294278081731</v>
      </c>
    </row>
    <row r="9" spans="1:18" ht="15.95" customHeight="1" x14ac:dyDescent="0.25">
      <c r="A9" s="35">
        <v>5</v>
      </c>
      <c r="B9" s="68">
        <v>6.3749999999999973</v>
      </c>
      <c r="C9" s="68">
        <v>6.4260999999999981</v>
      </c>
      <c r="D9" s="69">
        <v>6.4346666666666703</v>
      </c>
      <c r="E9" s="68">
        <v>6.4</v>
      </c>
      <c r="F9" s="68">
        <v>6.3631578947368439</v>
      </c>
      <c r="G9" s="68">
        <v>6.3286217948717942</v>
      </c>
      <c r="H9" s="68">
        <v>6.4290000000000003</v>
      </c>
      <c r="I9" s="68">
        <v>6.41</v>
      </c>
      <c r="J9" s="68">
        <v>6.53</v>
      </c>
      <c r="K9" s="68">
        <v>6.43</v>
      </c>
      <c r="L9" s="67">
        <v>6.4</v>
      </c>
      <c r="M9" s="69">
        <f t="shared" si="0"/>
        <v>6.41265463562753</v>
      </c>
      <c r="N9" s="69">
        <f t="shared" si="1"/>
        <v>0.20137820512820603</v>
      </c>
      <c r="O9" s="5">
        <v>6.2</v>
      </c>
      <c r="P9" s="6">
        <v>6.6</v>
      </c>
      <c r="Q9" s="74">
        <f t="shared" si="2"/>
        <v>99.981697876900085</v>
      </c>
    </row>
    <row r="10" spans="1:18" ht="15.95" customHeight="1" x14ac:dyDescent="0.25">
      <c r="A10" s="35">
        <v>6</v>
      </c>
      <c r="B10" s="68">
        <v>6.3634374999999999</v>
      </c>
      <c r="C10" s="68">
        <v>6.4285294117647078</v>
      </c>
      <c r="D10" s="69">
        <v>6.44</v>
      </c>
      <c r="E10" s="68">
        <v>6.2805793079905952</v>
      </c>
      <c r="F10" s="68">
        <v>6.3368421052631563</v>
      </c>
      <c r="G10" s="68">
        <v>6.3225476190476195</v>
      </c>
      <c r="H10" s="68">
        <v>6.3970000000000002</v>
      </c>
      <c r="I10" s="68">
        <v>6.42</v>
      </c>
      <c r="J10" s="68">
        <v>6.54</v>
      </c>
      <c r="K10" s="68">
        <v>6.5</v>
      </c>
      <c r="L10" s="67">
        <v>6.4</v>
      </c>
      <c r="M10" s="69">
        <f t="shared" si="0"/>
        <v>6.4028935944066081</v>
      </c>
      <c r="N10" s="69">
        <f t="shared" si="1"/>
        <v>0.25942069200940487</v>
      </c>
      <c r="O10" s="5">
        <v>6.2</v>
      </c>
      <c r="P10" s="6">
        <v>6.6</v>
      </c>
      <c r="Q10" s="74">
        <f t="shared" si="2"/>
        <v>99.829510439751658</v>
      </c>
    </row>
    <row r="11" spans="1:18" ht="15.95" customHeight="1" x14ac:dyDescent="0.25">
      <c r="A11" s="35">
        <v>7</v>
      </c>
      <c r="B11" s="68">
        <v>6.36</v>
      </c>
      <c r="C11" s="68">
        <v>6.4089999999999998</v>
      </c>
      <c r="D11" s="69">
        <v>6.39</v>
      </c>
      <c r="E11" s="68">
        <v>6.2357379309126184</v>
      </c>
      <c r="F11" s="68">
        <v>6.3055555555555545</v>
      </c>
      <c r="G11" s="68">
        <v>6.326159420289855</v>
      </c>
      <c r="H11" s="68">
        <v>6.39</v>
      </c>
      <c r="I11" s="68">
        <v>6.45</v>
      </c>
      <c r="J11" s="68">
        <v>6.55</v>
      </c>
      <c r="K11" s="68">
        <v>6.5</v>
      </c>
      <c r="L11" s="67">
        <v>6.4</v>
      </c>
      <c r="M11" s="69">
        <f t="shared" si="0"/>
        <v>6.3916452906758021</v>
      </c>
      <c r="N11" s="69">
        <f t="shared" si="1"/>
        <v>0.31426206908738141</v>
      </c>
      <c r="O11" s="5">
        <v>6.2</v>
      </c>
      <c r="P11" s="6">
        <v>6.6</v>
      </c>
      <c r="Q11" s="74">
        <f t="shared" si="2"/>
        <v>99.654134629086158</v>
      </c>
    </row>
    <row r="12" spans="1:18" ht="15.95" customHeight="1" x14ac:dyDescent="0.25">
      <c r="A12" s="35">
        <v>8</v>
      </c>
      <c r="B12" s="68">
        <v>6.3606250000000006</v>
      </c>
      <c r="C12" s="68">
        <v>6.4057931034482758</v>
      </c>
      <c r="D12" s="69">
        <v>6.3344999999999994</v>
      </c>
      <c r="E12" s="68">
        <v>6.3572131147540993</v>
      </c>
      <c r="F12" s="68">
        <v>6.3111111111111091</v>
      </c>
      <c r="G12" s="68">
        <v>6.3181730769230757</v>
      </c>
      <c r="H12" s="68">
        <v>6.3680000000000003</v>
      </c>
      <c r="I12" s="68">
        <v>6.44</v>
      </c>
      <c r="J12" s="68">
        <v>6.53</v>
      </c>
      <c r="K12" s="68">
        <v>6.4</v>
      </c>
      <c r="L12" s="67">
        <v>6.4</v>
      </c>
      <c r="M12" s="69">
        <f t="shared" si="0"/>
        <v>6.3825415406236559</v>
      </c>
      <c r="N12" s="69">
        <f t="shared" si="1"/>
        <v>0.21888888888889113</v>
      </c>
      <c r="O12" s="5">
        <v>6.2</v>
      </c>
      <c r="P12" s="6">
        <v>6.6</v>
      </c>
      <c r="Q12" s="74">
        <f t="shared" si="2"/>
        <v>99.512195223492171</v>
      </c>
    </row>
    <row r="13" spans="1:18" ht="15.95" customHeight="1" x14ac:dyDescent="0.25">
      <c r="A13" s="35">
        <v>9</v>
      </c>
      <c r="B13" s="68">
        <v>6.3609374999999995</v>
      </c>
      <c r="C13" s="68">
        <v>6.4043037974683541</v>
      </c>
      <c r="D13" s="175">
        <v>6.4093750000000007</v>
      </c>
      <c r="E13" s="68">
        <v>6.3655737704918023</v>
      </c>
      <c r="F13" s="68">
        <v>6.3249999999999993</v>
      </c>
      <c r="G13" s="68">
        <v>6.3091999999999988</v>
      </c>
      <c r="H13" s="68">
        <v>6.375</v>
      </c>
      <c r="I13" s="68">
        <v>6.44</v>
      </c>
      <c r="J13" s="68">
        <v>6.48</v>
      </c>
      <c r="K13" s="68">
        <v>6.5</v>
      </c>
      <c r="L13" s="67">
        <v>6.4</v>
      </c>
      <c r="M13" s="69">
        <f t="shared" ref="M13:M19" si="3">AVERAGE(B13:K13)</f>
        <v>6.396939006796015</v>
      </c>
      <c r="N13" s="69">
        <f t="shared" si="1"/>
        <v>0.19080000000000119</v>
      </c>
      <c r="O13" s="5">
        <v>6.2</v>
      </c>
      <c r="P13" s="6">
        <v>6.6</v>
      </c>
      <c r="Q13" s="74">
        <f t="shared" si="2"/>
        <v>99.736670607686449</v>
      </c>
    </row>
    <row r="14" spans="1:18" ht="15.95" customHeight="1" x14ac:dyDescent="0.25">
      <c r="A14" s="35">
        <v>10</v>
      </c>
      <c r="B14" s="68">
        <v>6.371249999999999</v>
      </c>
      <c r="C14" s="68">
        <v>6.3917857142857155</v>
      </c>
      <c r="D14" s="175">
        <v>6.3888235294117646</v>
      </c>
      <c r="E14" s="68">
        <v>6.3712307692307721</v>
      </c>
      <c r="F14" s="68">
        <v>6.3099999999999987</v>
      </c>
      <c r="G14" s="68">
        <v>6.3439270833333339</v>
      </c>
      <c r="H14" s="68">
        <v>6.41</v>
      </c>
      <c r="I14" s="68">
        <v>6.46</v>
      </c>
      <c r="J14" s="68">
        <v>6.47</v>
      </c>
      <c r="K14" s="68">
        <v>6.5</v>
      </c>
      <c r="L14" s="67">
        <v>6.4</v>
      </c>
      <c r="M14" s="69">
        <f t="shared" si="3"/>
        <v>6.4017017096261579</v>
      </c>
      <c r="N14" s="69">
        <f t="shared" si="1"/>
        <v>0.19000000000000128</v>
      </c>
      <c r="O14" s="5">
        <v>6.2</v>
      </c>
      <c r="P14" s="6">
        <v>6.6</v>
      </c>
      <c r="Q14" s="74">
        <f t="shared" si="2"/>
        <v>99.810927392512383</v>
      </c>
    </row>
    <row r="15" spans="1:18" ht="15.95" customHeight="1" x14ac:dyDescent="0.25">
      <c r="A15" s="35">
        <v>11</v>
      </c>
      <c r="B15" s="68">
        <v>6.3615624999999989</v>
      </c>
      <c r="C15" s="68">
        <v>6.3840740740740731</v>
      </c>
      <c r="D15" s="69">
        <v>6.3431249999999997</v>
      </c>
      <c r="E15" s="68">
        <v>6.3852459016393404</v>
      </c>
      <c r="F15" s="68">
        <v>6.3277777777777775</v>
      </c>
      <c r="G15" s="68">
        <v>6.3365178571428578</v>
      </c>
      <c r="H15" s="68">
        <v>6.42</v>
      </c>
      <c r="I15" s="68">
        <v>6.43</v>
      </c>
      <c r="J15" s="68">
        <v>6.5</v>
      </c>
      <c r="K15" s="68">
        <v>6.5</v>
      </c>
      <c r="L15" s="67">
        <v>6.4</v>
      </c>
      <c r="M15" s="69">
        <f t="shared" si="3"/>
        <v>6.3988303110634046</v>
      </c>
      <c r="N15" s="69">
        <f t="shared" si="1"/>
        <v>0.1722222222222225</v>
      </c>
      <c r="O15" s="5">
        <v>6.2</v>
      </c>
      <c r="P15" s="6">
        <v>6.6</v>
      </c>
      <c r="Q15" s="74">
        <f t="shared" si="2"/>
        <v>99.766158522224188</v>
      </c>
      <c r="R15" s="7"/>
    </row>
    <row r="16" spans="1:18" ht="15.95" customHeight="1" x14ac:dyDescent="0.25">
      <c r="A16" s="35">
        <v>12</v>
      </c>
      <c r="B16" s="68">
        <v>6.3574999999999999</v>
      </c>
      <c r="C16" s="68">
        <v>6.3510606060606047</v>
      </c>
      <c r="D16" s="175">
        <v>6.3061111111111119</v>
      </c>
      <c r="E16" s="68">
        <v>6.3845161290322565</v>
      </c>
      <c r="F16" s="68">
        <v>6.3136363636363635</v>
      </c>
      <c r="G16" s="68">
        <v>6.3364682539682535</v>
      </c>
      <c r="H16" s="68">
        <v>6.43</v>
      </c>
      <c r="I16" s="68">
        <v>6.43</v>
      </c>
      <c r="J16" s="68">
        <v>6.51</v>
      </c>
      <c r="K16" s="68">
        <v>6.4</v>
      </c>
      <c r="L16" s="67">
        <v>6.4</v>
      </c>
      <c r="M16" s="69">
        <f t="shared" si="3"/>
        <v>6.3819292463808583</v>
      </c>
      <c r="N16" s="69">
        <f t="shared" si="1"/>
        <v>0.2038888888888879</v>
      </c>
      <c r="O16" s="5">
        <v>6.2</v>
      </c>
      <c r="P16" s="6">
        <v>6.6</v>
      </c>
      <c r="Q16" s="74">
        <f t="shared" si="2"/>
        <v>99.502648753040603</v>
      </c>
      <c r="R16" s="7"/>
    </row>
    <row r="17" spans="1:18" ht="15.95" customHeight="1" x14ac:dyDescent="0.25">
      <c r="A17" s="35">
        <v>1</v>
      </c>
      <c r="B17" s="68">
        <v>6.3515625</v>
      </c>
      <c r="C17" s="68">
        <v>6.3761538461538469</v>
      </c>
      <c r="D17" s="175">
        <v>6.3064705882352934</v>
      </c>
      <c r="E17" s="68">
        <v>6.3774193548387084</v>
      </c>
      <c r="F17" s="68">
        <v>6.3368421052631563</v>
      </c>
      <c r="G17" s="68">
        <v>6.3284722222222243</v>
      </c>
      <c r="H17" s="68">
        <v>6.4390000000000001</v>
      </c>
      <c r="I17" s="68">
        <v>6.42</v>
      </c>
      <c r="J17" s="68">
        <v>6.52</v>
      </c>
      <c r="K17" s="68">
        <v>6.5</v>
      </c>
      <c r="L17" s="67">
        <v>6.4</v>
      </c>
      <c r="M17" s="69">
        <f t="shared" si="3"/>
        <v>6.3955920616713229</v>
      </c>
      <c r="N17" s="69">
        <f t="shared" si="1"/>
        <v>0.21352941176470619</v>
      </c>
      <c r="O17" s="5">
        <v>6.2</v>
      </c>
      <c r="P17" s="6">
        <v>6.6</v>
      </c>
      <c r="Q17" s="74">
        <f t="shared" si="2"/>
        <v>99.715669966272586</v>
      </c>
      <c r="R17" s="7"/>
    </row>
    <row r="18" spans="1:18" ht="15.95" customHeight="1" x14ac:dyDescent="0.25">
      <c r="A18" s="35">
        <v>2</v>
      </c>
      <c r="B18" s="68">
        <v>6.3581250000000002</v>
      </c>
      <c r="C18" s="68">
        <v>6.3718518518518517</v>
      </c>
      <c r="D18" s="175">
        <v>6.3478571428571433</v>
      </c>
      <c r="E18" s="68">
        <v>6.4034482758620683</v>
      </c>
      <c r="F18" s="68">
        <v>6.3312499999999998</v>
      </c>
      <c r="G18" s="68"/>
      <c r="H18" s="68">
        <v>6.3869999999999996</v>
      </c>
      <c r="I18" s="68"/>
      <c r="J18" s="68">
        <v>6.5</v>
      </c>
      <c r="K18" s="68">
        <v>6.4</v>
      </c>
      <c r="L18" s="67">
        <v>6.4</v>
      </c>
      <c r="M18" s="69">
        <f t="shared" si="3"/>
        <v>6.3874415338213826</v>
      </c>
      <c r="N18" s="69">
        <f>MAX(B18:K18)-MIN(B18:K18)</f>
        <v>0.16875000000000018</v>
      </c>
      <c r="O18" s="5">
        <v>6.2</v>
      </c>
      <c r="P18" s="6">
        <v>6.6</v>
      </c>
      <c r="Q18" s="74">
        <f>M18/M$3*100</f>
        <v>99.588592545245959</v>
      </c>
      <c r="R18" s="7"/>
    </row>
    <row r="19" spans="1:18" ht="15.95" customHeight="1" x14ac:dyDescent="0.25">
      <c r="A19" s="35">
        <v>3</v>
      </c>
      <c r="B19" s="66"/>
      <c r="C19" s="198">
        <v>6.3500000000000014</v>
      </c>
      <c r="D19" s="66"/>
      <c r="E19" s="66"/>
      <c r="F19" s="66"/>
      <c r="G19" s="66"/>
      <c r="H19" s="198">
        <v>6.3789999999999996</v>
      </c>
      <c r="I19" s="66"/>
      <c r="J19" s="66"/>
      <c r="K19" s="66"/>
      <c r="L19" s="67">
        <v>6.4</v>
      </c>
      <c r="M19" s="69">
        <f t="shared" si="3"/>
        <v>6.3645000000000005</v>
      </c>
      <c r="N19" s="69">
        <f>MAX(B19:K19)-MIN(B19:K19)</f>
        <v>2.8999999999998138E-2</v>
      </c>
      <c r="O19" s="5">
        <v>6.2</v>
      </c>
      <c r="P19" s="6">
        <v>6.6</v>
      </c>
      <c r="Q19" s="74">
        <f>M19/M$3*100</f>
        <v>99.230903938312636</v>
      </c>
      <c r="R19" s="7"/>
    </row>
    <row r="20" spans="1:18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9">
        <v>6.4009999999999998</v>
      </c>
      <c r="I20" s="64"/>
      <c r="J20" s="64"/>
      <c r="K20" s="64"/>
      <c r="L20" s="67">
        <v>6.4</v>
      </c>
      <c r="M20" s="69"/>
      <c r="N20" s="69">
        <f>MAX(B20:K20)-MIN(B20:K20)</f>
        <v>0</v>
      </c>
      <c r="O20" s="5">
        <v>6.2</v>
      </c>
      <c r="P20" s="6">
        <v>6.6</v>
      </c>
      <c r="Q20" s="74">
        <f>M20/M$3*100</f>
        <v>0</v>
      </c>
      <c r="R20" s="7"/>
    </row>
  </sheetData>
  <phoneticPr fontId="3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R20"/>
  <sheetViews>
    <sheetView tabSelected="1" zoomScale="80" workbookViewId="0">
      <selection activeCell="H45" sqref="H45"/>
    </sheetView>
  </sheetViews>
  <sheetFormatPr defaultRowHeight="13.5" x14ac:dyDescent="0.15"/>
  <cols>
    <col min="1" max="1" width="3.625" customWidth="1"/>
    <col min="2" max="2" width="7.75" customWidth="1"/>
    <col min="4" max="4" width="8.75" customWidth="1"/>
    <col min="5" max="5" width="8.25" customWidth="1"/>
    <col min="6" max="6" width="9.5" customWidth="1"/>
    <col min="7" max="8" width="8.75" customWidth="1"/>
    <col min="9" max="9" width="8.5" customWidth="1"/>
    <col min="10" max="10" width="8.625" customWidth="1"/>
    <col min="11" max="11" width="9.375" customWidth="1"/>
    <col min="12" max="12" width="6.875" customWidth="1"/>
    <col min="13" max="13" width="10.875" customWidth="1"/>
    <col min="14" max="14" width="8.625" customWidth="1"/>
    <col min="15" max="16" width="2.625" customWidth="1"/>
  </cols>
  <sheetData>
    <row r="1" spans="1:18" ht="20.100000000000001" customHeight="1" x14ac:dyDescent="0.3">
      <c r="F1" s="31" t="s">
        <v>97</v>
      </c>
    </row>
    <row r="2" spans="1:18" ht="15.95" customHeight="1" x14ac:dyDescent="0.25">
      <c r="A2" s="1" t="s">
        <v>48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42</v>
      </c>
      <c r="N2" s="182" t="s">
        <v>29</v>
      </c>
      <c r="O2" s="3" t="s">
        <v>30</v>
      </c>
      <c r="P2" s="4" t="s">
        <v>31</v>
      </c>
      <c r="Q2" s="30" t="s">
        <v>145</v>
      </c>
    </row>
    <row r="3" spans="1:18" ht="15.95" customHeight="1" x14ac:dyDescent="0.25">
      <c r="A3" s="35">
        <v>11</v>
      </c>
      <c r="B3" s="68"/>
      <c r="C3" s="68"/>
      <c r="D3" s="69">
        <v>3.9928571428571433</v>
      </c>
      <c r="E3" s="68"/>
      <c r="F3" s="68"/>
      <c r="G3" s="68">
        <v>4.0493650793650788</v>
      </c>
      <c r="H3" s="68"/>
      <c r="I3" s="68"/>
      <c r="J3" s="68">
        <v>4.0599999999999996</v>
      </c>
      <c r="K3" s="68"/>
      <c r="L3" s="67">
        <v>4</v>
      </c>
      <c r="M3" s="69">
        <f t="shared" ref="M3:M12" si="0">AVERAGE(B3:K3)</f>
        <v>4.0340740740740735</v>
      </c>
      <c r="N3" s="69">
        <f t="shared" ref="N3:N17" si="1">MAX(B3:K3)-MIN(B3:K3)</f>
        <v>6.7142857142856283E-2</v>
      </c>
      <c r="O3" s="5">
        <v>3.8</v>
      </c>
      <c r="P3" s="6">
        <v>4.2</v>
      </c>
      <c r="Q3" s="74">
        <f>M3/M3*100</f>
        <v>100</v>
      </c>
    </row>
    <row r="4" spans="1:18" ht="15.95" customHeight="1" x14ac:dyDescent="0.25">
      <c r="A4" s="35">
        <v>12</v>
      </c>
      <c r="B4" s="68">
        <v>3.9820833333333332</v>
      </c>
      <c r="C4" s="68">
        <v>4.0259999999999989</v>
      </c>
      <c r="D4" s="69">
        <v>3.9573333333333331</v>
      </c>
      <c r="E4" s="68"/>
      <c r="F4" s="68">
        <v>3.9846153846153842</v>
      </c>
      <c r="G4" s="68">
        <v>4.069313725490197</v>
      </c>
      <c r="H4" s="68">
        <v>4.07</v>
      </c>
      <c r="I4" s="68"/>
      <c r="J4" s="68">
        <v>4.03</v>
      </c>
      <c r="K4" s="68"/>
      <c r="L4" s="67">
        <v>4</v>
      </c>
      <c r="M4" s="69">
        <f t="shared" si="0"/>
        <v>4.0170493966817498</v>
      </c>
      <c r="N4" s="69">
        <f t="shared" si="1"/>
        <v>0.11266666666666714</v>
      </c>
      <c r="O4" s="5">
        <v>3.8</v>
      </c>
      <c r="P4" s="6">
        <v>4.2</v>
      </c>
      <c r="Q4" s="74">
        <f>M4/M$3*100</f>
        <v>99.577978066844707</v>
      </c>
    </row>
    <row r="5" spans="1:18" ht="15.95" customHeight="1" x14ac:dyDescent="0.25">
      <c r="A5" s="35">
        <v>1</v>
      </c>
      <c r="B5" s="68">
        <v>3.9570833333333337</v>
      </c>
      <c r="C5" s="68">
        <v>4.0185000000000004</v>
      </c>
      <c r="D5" s="69">
        <v>3.9093750000000003</v>
      </c>
      <c r="E5" s="68"/>
      <c r="F5" s="68">
        <v>3.9944444444444449</v>
      </c>
      <c r="G5" s="68">
        <v>4.0483333333333347</v>
      </c>
      <c r="H5" s="68">
        <v>4.05</v>
      </c>
      <c r="I5" s="68">
        <v>4.04</v>
      </c>
      <c r="J5" s="68">
        <v>4.0199999999999996</v>
      </c>
      <c r="K5" s="68">
        <v>4</v>
      </c>
      <c r="L5" s="67">
        <v>4</v>
      </c>
      <c r="M5" s="69">
        <f t="shared" si="0"/>
        <v>4.0041929012345685</v>
      </c>
      <c r="N5" s="69">
        <f t="shared" si="1"/>
        <v>0.14062499999999956</v>
      </c>
      <c r="O5" s="5">
        <v>3.8</v>
      </c>
      <c r="P5" s="6">
        <v>4.2</v>
      </c>
      <c r="Q5" s="74">
        <f t="shared" ref="Q5:Q17" si="2">M5/M$3*100</f>
        <v>99.259280511690562</v>
      </c>
    </row>
    <row r="6" spans="1:18" ht="15.95" customHeight="1" x14ac:dyDescent="0.25">
      <c r="A6" s="35">
        <v>2</v>
      </c>
      <c r="B6" s="68">
        <v>3.9721875000000004</v>
      </c>
      <c r="C6" s="68">
        <v>4.0013157894736837</v>
      </c>
      <c r="D6" s="69">
        <v>3.9694117647058818</v>
      </c>
      <c r="E6" s="68"/>
      <c r="F6" s="68">
        <v>4</v>
      </c>
      <c r="G6" s="68">
        <v>4.0412499999999998</v>
      </c>
      <c r="H6" s="68">
        <v>4.09</v>
      </c>
      <c r="I6" s="68">
        <v>4.03</v>
      </c>
      <c r="J6" s="68">
        <v>3.99</v>
      </c>
      <c r="K6" s="68">
        <v>4</v>
      </c>
      <c r="L6" s="67">
        <v>4</v>
      </c>
      <c r="M6" s="69">
        <f t="shared" si="0"/>
        <v>4.0104627837977294</v>
      </c>
      <c r="N6" s="69">
        <f t="shared" si="1"/>
        <v>0.12058823529411811</v>
      </c>
      <c r="O6" s="5">
        <v>3.8</v>
      </c>
      <c r="P6" s="6">
        <v>4.2</v>
      </c>
      <c r="Q6" s="74">
        <f t="shared" si="2"/>
        <v>99.41470360130252</v>
      </c>
    </row>
    <row r="7" spans="1:18" ht="15.95" customHeight="1" x14ac:dyDescent="0.25">
      <c r="A7" s="35">
        <v>3</v>
      </c>
      <c r="B7" s="68">
        <v>3.9834374999999991</v>
      </c>
      <c r="C7" s="68">
        <v>4.0288500000000003</v>
      </c>
      <c r="D7" s="69">
        <v>3.9093749999999998</v>
      </c>
      <c r="E7" s="68"/>
      <c r="F7" s="68">
        <v>4</v>
      </c>
      <c r="G7" s="68">
        <v>4.0469202898550733</v>
      </c>
      <c r="H7" s="68">
        <v>4.01</v>
      </c>
      <c r="I7" s="68">
        <v>4.04</v>
      </c>
      <c r="J7" s="68">
        <v>4</v>
      </c>
      <c r="K7" s="68">
        <v>4</v>
      </c>
      <c r="L7" s="67">
        <v>4</v>
      </c>
      <c r="M7" s="69">
        <f t="shared" si="0"/>
        <v>4.0020647544283419</v>
      </c>
      <c r="N7" s="69">
        <f t="shared" si="1"/>
        <v>0.13754528985507353</v>
      </c>
      <c r="O7" s="5">
        <v>3.8</v>
      </c>
      <c r="P7" s="6">
        <v>4.2</v>
      </c>
      <c r="Q7" s="74">
        <f t="shared" si="2"/>
        <v>99.206526229861595</v>
      </c>
    </row>
    <row r="8" spans="1:18" ht="15.95" customHeight="1" x14ac:dyDescent="0.25">
      <c r="A8" s="35">
        <v>4</v>
      </c>
      <c r="B8" s="68">
        <v>4.0281250000000002</v>
      </c>
      <c r="C8" s="68">
        <v>4.0372777777777777</v>
      </c>
      <c r="D8" s="69">
        <v>3.9910000000000001</v>
      </c>
      <c r="E8" s="68">
        <v>3.8809999999999998</v>
      </c>
      <c r="F8" s="68">
        <v>4</v>
      </c>
      <c r="G8" s="68">
        <v>4.0268518518518528</v>
      </c>
      <c r="H8" s="68">
        <v>4.04</v>
      </c>
      <c r="I8" s="68">
        <v>4.09</v>
      </c>
      <c r="J8" s="68">
        <v>4</v>
      </c>
      <c r="K8" s="68">
        <v>3.9</v>
      </c>
      <c r="L8" s="67">
        <v>4</v>
      </c>
      <c r="M8" s="69">
        <f t="shared" si="0"/>
        <v>3.9994254629629631</v>
      </c>
      <c r="N8" s="69">
        <f t="shared" si="1"/>
        <v>0.20900000000000007</v>
      </c>
      <c r="O8" s="5">
        <v>3.8</v>
      </c>
      <c r="P8" s="6">
        <v>4.2</v>
      </c>
      <c r="Q8" s="74">
        <f t="shared" si="2"/>
        <v>99.141101266984961</v>
      </c>
    </row>
    <row r="9" spans="1:18" ht="15.95" customHeight="1" x14ac:dyDescent="0.25">
      <c r="A9" s="35">
        <v>5</v>
      </c>
      <c r="B9" s="68">
        <v>4.0078125</v>
      </c>
      <c r="C9" s="68">
        <v>4.0408499999999989</v>
      </c>
      <c r="D9" s="69">
        <v>4.0475000000000003</v>
      </c>
      <c r="E9" s="68">
        <v>3.9</v>
      </c>
      <c r="F9" s="68">
        <v>4.0052631578947366</v>
      </c>
      <c r="G9" s="68">
        <v>4.0380000000000003</v>
      </c>
      <c r="H9" s="68">
        <v>4.0990000000000002</v>
      </c>
      <c r="I9" s="68">
        <v>4.07</v>
      </c>
      <c r="J9" s="68">
        <v>4</v>
      </c>
      <c r="K9" s="68">
        <v>3.9199999999999995</v>
      </c>
      <c r="L9" s="67">
        <v>4</v>
      </c>
      <c r="M9" s="69">
        <f t="shared" si="0"/>
        <v>4.012842565789474</v>
      </c>
      <c r="N9" s="69">
        <f t="shared" si="1"/>
        <v>0.19900000000000029</v>
      </c>
      <c r="O9" s="5">
        <v>3.8</v>
      </c>
      <c r="P9" s="6">
        <v>4.2</v>
      </c>
      <c r="Q9" s="74">
        <f t="shared" si="2"/>
        <v>99.473695626437589</v>
      </c>
    </row>
    <row r="10" spans="1:18" ht="15.95" customHeight="1" x14ac:dyDescent="0.25">
      <c r="A10" s="35">
        <v>6</v>
      </c>
      <c r="B10" s="68">
        <v>3.9784374999999987</v>
      </c>
      <c r="C10" s="68">
        <v>4.0229411764705887</v>
      </c>
      <c r="D10" s="69">
        <v>4</v>
      </c>
      <c r="E10" s="68">
        <v>3.8706224044545521</v>
      </c>
      <c r="F10" s="68">
        <v>3.9684210526315793</v>
      </c>
      <c r="G10" s="68">
        <v>4.0278431372549015</v>
      </c>
      <c r="H10" s="68">
        <v>4.1349999999999998</v>
      </c>
      <c r="I10" s="68">
        <v>4.09</v>
      </c>
      <c r="J10" s="68">
        <v>4</v>
      </c>
      <c r="K10" s="68">
        <v>3.9</v>
      </c>
      <c r="L10" s="67">
        <v>4</v>
      </c>
      <c r="M10" s="69">
        <f t="shared" si="0"/>
        <v>3.9993265270811613</v>
      </c>
      <c r="N10" s="69">
        <f t="shared" si="1"/>
        <v>0.26437759554544771</v>
      </c>
      <c r="O10" s="5">
        <v>3.8</v>
      </c>
      <c r="P10" s="6">
        <v>4.2</v>
      </c>
      <c r="Q10" s="74">
        <f t="shared" si="2"/>
        <v>99.138648761652021</v>
      </c>
    </row>
    <row r="11" spans="1:18" ht="15.95" customHeight="1" x14ac:dyDescent="0.25">
      <c r="A11" s="35">
        <v>7</v>
      </c>
      <c r="B11" s="68">
        <v>3.9603124999999997</v>
      </c>
      <c r="C11" s="68">
        <v>4.03</v>
      </c>
      <c r="D11" s="69">
        <v>4.01</v>
      </c>
      <c r="E11" s="68">
        <v>3.8143717467478662</v>
      </c>
      <c r="F11" s="68">
        <v>3.9499999999999997</v>
      </c>
      <c r="G11" s="68">
        <v>4.028586956521738</v>
      </c>
      <c r="H11" s="68">
        <v>4.1139999999999999</v>
      </c>
      <c r="I11" s="68">
        <v>4.08</v>
      </c>
      <c r="J11" s="68">
        <v>3.99</v>
      </c>
      <c r="K11" s="68">
        <v>3.9</v>
      </c>
      <c r="L11" s="67">
        <v>4</v>
      </c>
      <c r="M11" s="69">
        <f t="shared" si="0"/>
        <v>3.9877271203269609</v>
      </c>
      <c r="N11" s="69">
        <f t="shared" si="1"/>
        <v>0.29962825325213371</v>
      </c>
      <c r="O11" s="5">
        <v>3.8</v>
      </c>
      <c r="P11" s="6">
        <v>4.2</v>
      </c>
      <c r="Q11" s="74">
        <f t="shared" si="2"/>
        <v>98.851112971748037</v>
      </c>
    </row>
    <row r="12" spans="1:18" ht="15.95" customHeight="1" x14ac:dyDescent="0.25">
      <c r="A12" s="35">
        <v>8</v>
      </c>
      <c r="B12" s="68">
        <v>3.9784374999999987</v>
      </c>
      <c r="C12" s="68">
        <v>4.0068965517241386</v>
      </c>
      <c r="D12" s="69">
        <v>3.9815000000000005</v>
      </c>
      <c r="E12" s="68">
        <v>3.9396825396825399</v>
      </c>
      <c r="F12" s="68">
        <v>3.9388888888888882</v>
      </c>
      <c r="G12" s="68">
        <v>4.0184469696969689</v>
      </c>
      <c r="H12" s="68">
        <v>4.1559999999999997</v>
      </c>
      <c r="I12" s="68">
        <v>4.09</v>
      </c>
      <c r="J12" s="68">
        <v>4</v>
      </c>
      <c r="K12" s="68">
        <v>3.9</v>
      </c>
      <c r="L12" s="67">
        <v>4</v>
      </c>
      <c r="M12" s="69">
        <f t="shared" si="0"/>
        <v>4.0009852449992529</v>
      </c>
      <c r="N12" s="69">
        <f t="shared" si="1"/>
        <v>0.25599999999999978</v>
      </c>
      <c r="O12" s="5">
        <v>3.8</v>
      </c>
      <c r="P12" s="6">
        <v>4.2</v>
      </c>
      <c r="Q12" s="74">
        <f t="shared" si="2"/>
        <v>99.179766447833131</v>
      </c>
    </row>
    <row r="13" spans="1:18" ht="15.95" customHeight="1" x14ac:dyDescent="0.25">
      <c r="A13" s="35">
        <v>9</v>
      </c>
      <c r="B13" s="68">
        <v>3.9668750000000004</v>
      </c>
      <c r="C13" s="68">
        <v>4.0154430379746824</v>
      </c>
      <c r="D13" s="69">
        <v>3.9926666666666666</v>
      </c>
      <c r="E13" s="68">
        <v>4.0178688524590163</v>
      </c>
      <c r="F13" s="68">
        <v>3.9062499999999991</v>
      </c>
      <c r="G13" s="68">
        <v>4.0056730769230775</v>
      </c>
      <c r="H13" s="68">
        <v>4.1399999999999997</v>
      </c>
      <c r="I13" s="68">
        <v>4.0999999999999996</v>
      </c>
      <c r="J13" s="68">
        <v>3.98</v>
      </c>
      <c r="K13" s="68">
        <v>3.9</v>
      </c>
      <c r="L13" s="67">
        <v>4</v>
      </c>
      <c r="M13" s="69">
        <f t="shared" ref="M13:M19" si="3">AVERAGE(B13:K13)</f>
        <v>4.0024776634023436</v>
      </c>
      <c r="N13" s="69">
        <f t="shared" si="1"/>
        <v>0.23999999999999977</v>
      </c>
      <c r="O13" s="5">
        <v>3.8</v>
      </c>
      <c r="P13" s="6">
        <v>4.2</v>
      </c>
      <c r="Q13" s="74">
        <f t="shared" si="2"/>
        <v>99.216761762636153</v>
      </c>
    </row>
    <row r="14" spans="1:18" ht="15.95" customHeight="1" x14ac:dyDescent="0.25">
      <c r="A14" s="35">
        <v>10</v>
      </c>
      <c r="B14" s="68">
        <v>3.9553124999999998</v>
      </c>
      <c r="C14" s="68">
        <v>4.0148809523809517</v>
      </c>
      <c r="D14" s="175">
        <v>3.9576470588235293</v>
      </c>
      <c r="E14" s="68">
        <v>4.0315624999999997</v>
      </c>
      <c r="F14" s="68">
        <v>3.8950000000000005</v>
      </c>
      <c r="G14" s="68">
        <v>4.01933908045977</v>
      </c>
      <c r="H14" s="68">
        <v>4.09</v>
      </c>
      <c r="I14" s="68">
        <v>4.09</v>
      </c>
      <c r="J14" s="68">
        <v>4</v>
      </c>
      <c r="K14" s="68">
        <v>3.9</v>
      </c>
      <c r="L14" s="67">
        <v>4</v>
      </c>
      <c r="M14" s="69">
        <f t="shared" si="3"/>
        <v>3.9953742091664246</v>
      </c>
      <c r="N14" s="69">
        <f t="shared" si="1"/>
        <v>0.1949999999999994</v>
      </c>
      <c r="O14" s="5">
        <v>3.8</v>
      </c>
      <c r="P14" s="6">
        <v>4.2</v>
      </c>
      <c r="Q14" s="74">
        <f t="shared" si="2"/>
        <v>99.04067540166497</v>
      </c>
    </row>
    <row r="15" spans="1:18" ht="15.95" customHeight="1" x14ac:dyDescent="0.25">
      <c r="A15" s="35">
        <v>11</v>
      </c>
      <c r="B15" s="68">
        <v>3.9724999999999997</v>
      </c>
      <c r="C15" s="68">
        <v>4.0096249999999998</v>
      </c>
      <c r="D15" s="69">
        <v>4.0406250000000004</v>
      </c>
      <c r="E15" s="68">
        <v>4.0372131147540982</v>
      </c>
      <c r="F15" s="68">
        <v>3.9111111111111105</v>
      </c>
      <c r="G15" s="68">
        <v>4.0337797619047624</v>
      </c>
      <c r="H15" s="68">
        <v>4.0979999999999999</v>
      </c>
      <c r="I15" s="68">
        <v>4.1100000000000003</v>
      </c>
      <c r="J15" s="68">
        <v>4.01</v>
      </c>
      <c r="K15" s="68">
        <v>3.9</v>
      </c>
      <c r="L15" s="67">
        <v>4</v>
      </c>
      <c r="M15" s="69">
        <f t="shared" si="3"/>
        <v>4.0122853987769966</v>
      </c>
      <c r="N15" s="69">
        <f t="shared" si="1"/>
        <v>0.21000000000000041</v>
      </c>
      <c r="O15" s="5">
        <v>3.8</v>
      </c>
      <c r="P15" s="6">
        <v>4.2</v>
      </c>
      <c r="Q15" s="74">
        <f t="shared" si="2"/>
        <v>99.459884104828248</v>
      </c>
      <c r="R15" s="7"/>
    </row>
    <row r="16" spans="1:18" ht="15.95" customHeight="1" x14ac:dyDescent="0.25">
      <c r="A16" s="35">
        <v>12</v>
      </c>
      <c r="B16" s="68">
        <v>3.99</v>
      </c>
      <c r="C16" s="68">
        <v>4.0198484848484837</v>
      </c>
      <c r="D16" s="69">
        <v>4.0043750000000005</v>
      </c>
      <c r="E16" s="68">
        <v>4.0425806451612916</v>
      </c>
      <c r="F16" s="68">
        <v>3.8954545454545455</v>
      </c>
      <c r="G16" s="68">
        <v>4.0117424242424233</v>
      </c>
      <c r="H16" s="68">
        <v>4.13</v>
      </c>
      <c r="I16" s="68">
        <v>4.09</v>
      </c>
      <c r="J16" s="68">
        <v>4.03</v>
      </c>
      <c r="K16" s="68">
        <v>4</v>
      </c>
      <c r="L16" s="67">
        <v>4</v>
      </c>
      <c r="M16" s="69">
        <f t="shared" si="3"/>
        <v>4.0214001099706742</v>
      </c>
      <c r="N16" s="69">
        <f t="shared" si="1"/>
        <v>0.23454545454545439</v>
      </c>
      <c r="O16" s="5">
        <v>3.8</v>
      </c>
      <c r="P16" s="6">
        <v>4.2</v>
      </c>
      <c r="Q16" s="74">
        <f t="shared" si="2"/>
        <v>99.685827184363035</v>
      </c>
      <c r="R16" s="7"/>
    </row>
    <row r="17" spans="1:18" ht="15.95" customHeight="1" x14ac:dyDescent="0.25">
      <c r="A17" s="35">
        <v>1</v>
      </c>
      <c r="B17" s="68">
        <v>3.9921875</v>
      </c>
      <c r="C17" s="68">
        <v>4.0223076923076926</v>
      </c>
      <c r="D17" s="175">
        <v>3.9806666666666666</v>
      </c>
      <c r="E17" s="68">
        <v>4.024838709677419</v>
      </c>
      <c r="F17" s="68">
        <v>3.9052631578947361</v>
      </c>
      <c r="G17" s="68">
        <v>4.0079569892473117</v>
      </c>
      <c r="H17" s="68">
        <v>4.1340000000000003</v>
      </c>
      <c r="I17" s="68">
        <v>4.12</v>
      </c>
      <c r="J17" s="68">
        <v>4.03</v>
      </c>
      <c r="K17" s="68">
        <v>4</v>
      </c>
      <c r="L17" s="67">
        <v>4</v>
      </c>
      <c r="M17" s="69">
        <f t="shared" si="3"/>
        <v>4.0217220715793829</v>
      </c>
      <c r="N17" s="69">
        <f t="shared" si="1"/>
        <v>0.22873684210526424</v>
      </c>
      <c r="O17" s="5">
        <v>3.8</v>
      </c>
      <c r="P17" s="6">
        <v>4.2</v>
      </c>
      <c r="Q17" s="74">
        <f t="shared" si="2"/>
        <v>99.693808237829003</v>
      </c>
      <c r="R17" s="7"/>
    </row>
    <row r="18" spans="1:18" ht="15.95" customHeight="1" x14ac:dyDescent="0.25">
      <c r="A18" s="35">
        <v>2</v>
      </c>
      <c r="B18" s="68">
        <v>3.9843749999999991</v>
      </c>
      <c r="C18" s="68">
        <v>4.0029629629629619</v>
      </c>
      <c r="D18" s="175">
        <v>3.9976470588235289</v>
      </c>
      <c r="E18" s="68">
        <v>4.0410344827586195</v>
      </c>
      <c r="F18" s="68">
        <v>3.9062499999999991</v>
      </c>
      <c r="G18" s="68"/>
      <c r="H18" s="68">
        <v>4.0810000000000004</v>
      </c>
      <c r="I18" s="68"/>
      <c r="J18" s="68">
        <v>4.07</v>
      </c>
      <c r="K18" s="68">
        <v>4</v>
      </c>
      <c r="L18" s="67">
        <v>4</v>
      </c>
      <c r="M18" s="69">
        <f t="shared" si="3"/>
        <v>4.0104086880681384</v>
      </c>
      <c r="N18" s="69">
        <f>MAX(B18:K18)-MIN(B18:K18)</f>
        <v>0.17475000000000129</v>
      </c>
      <c r="O18" s="5">
        <v>3.8</v>
      </c>
      <c r="P18" s="6">
        <v>4.2</v>
      </c>
      <c r="Q18" s="74">
        <f>M18/M$3*100</f>
        <v>99.413362631141894</v>
      </c>
      <c r="R18" s="7"/>
    </row>
    <row r="19" spans="1:18" ht="15.95" customHeight="1" x14ac:dyDescent="0.25">
      <c r="A19" s="35">
        <v>3</v>
      </c>
      <c r="B19" s="66"/>
      <c r="C19" s="198">
        <v>4.0064516129032262</v>
      </c>
      <c r="D19" s="66"/>
      <c r="E19" s="66"/>
      <c r="F19" s="66"/>
      <c r="G19" s="66"/>
      <c r="H19" s="198">
        <v>4.0449999999999999</v>
      </c>
      <c r="I19" s="66"/>
      <c r="J19" s="66"/>
      <c r="K19" s="66"/>
      <c r="L19" s="67">
        <v>4</v>
      </c>
      <c r="M19" s="69">
        <f t="shared" si="3"/>
        <v>4.0257258064516126</v>
      </c>
      <c r="N19" s="69">
        <f>MAX(B19:K19)-MIN(B19:K19)</f>
        <v>3.8548387096773773E-2</v>
      </c>
      <c r="O19" s="5">
        <v>3.8</v>
      </c>
      <c r="P19" s="6">
        <v>4.2</v>
      </c>
      <c r="Q19" s="74">
        <f>M19/M$3*100</f>
        <v>99.793056164334885</v>
      </c>
      <c r="R19" s="7"/>
    </row>
    <row r="20" spans="1:18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>
        <v>4.03</v>
      </c>
      <c r="I20" s="64"/>
      <c r="J20" s="64"/>
      <c r="K20" s="64"/>
      <c r="L20" s="67">
        <v>4</v>
      </c>
      <c r="M20" s="69"/>
      <c r="N20" s="69">
        <f>MAX(B20:K20)-MIN(B20:K20)</f>
        <v>0</v>
      </c>
      <c r="O20" s="5">
        <v>3.8</v>
      </c>
      <c r="P20" s="6">
        <v>4.2</v>
      </c>
      <c r="Q20" s="74">
        <f>M20/M$3*100</f>
        <v>0</v>
      </c>
      <c r="R20" s="7"/>
    </row>
  </sheetData>
  <phoneticPr fontId="3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R20"/>
  <sheetViews>
    <sheetView zoomScale="80" workbookViewId="0">
      <selection activeCell="H20" sqref="H20"/>
    </sheetView>
  </sheetViews>
  <sheetFormatPr defaultRowHeight="13.5" x14ac:dyDescent="0.15"/>
  <cols>
    <col min="1" max="1" width="3.875" customWidth="1"/>
    <col min="2" max="2" width="7.875" customWidth="1"/>
    <col min="4" max="4" width="8.625" customWidth="1"/>
    <col min="5" max="5" width="8.75" customWidth="1"/>
    <col min="6" max="6" width="9.5" customWidth="1"/>
    <col min="7" max="8" width="8.625" customWidth="1"/>
    <col min="9" max="9" width="9.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7.75" customWidth="1"/>
    <col min="15" max="16" width="2.625" customWidth="1"/>
    <col min="17" max="17" width="10.125" bestFit="1" customWidth="1"/>
  </cols>
  <sheetData>
    <row r="1" spans="1:18" ht="20.100000000000001" customHeight="1" x14ac:dyDescent="0.3">
      <c r="F1" s="31" t="s">
        <v>67</v>
      </c>
    </row>
    <row r="2" spans="1:18" ht="15.95" customHeight="1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42</v>
      </c>
      <c r="N2" s="182" t="s">
        <v>29</v>
      </c>
      <c r="O2" s="48" t="s">
        <v>30</v>
      </c>
      <c r="P2" s="49" t="s">
        <v>31</v>
      </c>
      <c r="Q2" s="30" t="s">
        <v>145</v>
      </c>
    </row>
    <row r="3" spans="1:18" ht="15.95" customHeight="1" x14ac:dyDescent="0.25">
      <c r="A3" s="35">
        <v>11</v>
      </c>
      <c r="B3" s="68"/>
      <c r="C3" s="68"/>
      <c r="D3" s="69">
        <v>2.0866666666666664</v>
      </c>
      <c r="E3" s="68"/>
      <c r="F3" s="68"/>
      <c r="G3" s="68">
        <v>2.131485507246377</v>
      </c>
      <c r="H3" s="68"/>
      <c r="I3" s="68"/>
      <c r="J3" s="68">
        <v>2.15</v>
      </c>
      <c r="K3" s="68"/>
      <c r="L3" s="67">
        <v>2.2000000000000002</v>
      </c>
      <c r="M3" s="69">
        <f t="shared" ref="M3:M12" si="0">AVERAGE(B3:K3)</f>
        <v>2.1227173913043482</v>
      </c>
      <c r="N3" s="69">
        <f t="shared" ref="N3:N17" si="1">MAX(B3:K3)-MIN(B3:K3)</f>
        <v>6.3333333333333464E-2</v>
      </c>
      <c r="O3" s="54">
        <v>1.9</v>
      </c>
      <c r="P3" s="55">
        <v>2.5</v>
      </c>
      <c r="Q3" s="75">
        <f>M3/M3*100</f>
        <v>100</v>
      </c>
    </row>
    <row r="4" spans="1:18" ht="15.95" customHeight="1" x14ac:dyDescent="0.25">
      <c r="A4" s="35">
        <v>12</v>
      </c>
      <c r="B4" s="68">
        <v>2.101666666666667</v>
      </c>
      <c r="C4" s="68">
        <v>2.1949999999999998</v>
      </c>
      <c r="D4" s="69">
        <v>2.040714285714285</v>
      </c>
      <c r="E4" s="68"/>
      <c r="F4" s="68">
        <v>2.0653846153846156</v>
      </c>
      <c r="G4" s="68">
        <v>2.1242982456140349</v>
      </c>
      <c r="H4" s="68">
        <v>2.06</v>
      </c>
      <c r="I4" s="68"/>
      <c r="J4" s="68">
        <v>2.15</v>
      </c>
      <c r="K4" s="68"/>
      <c r="L4" s="67">
        <v>2.2000000000000002</v>
      </c>
      <c r="M4" s="69">
        <f t="shared" si="0"/>
        <v>2.1052948304828005</v>
      </c>
      <c r="N4" s="69">
        <f t="shared" si="1"/>
        <v>0.1542857142857148</v>
      </c>
      <c r="O4" s="54">
        <v>1.9</v>
      </c>
      <c r="P4" s="55">
        <v>2.5</v>
      </c>
      <c r="Q4" s="74">
        <f>M4/M$3*100</f>
        <v>99.179233142719852</v>
      </c>
    </row>
    <row r="5" spans="1:18" ht="15.95" customHeight="1" x14ac:dyDescent="0.25">
      <c r="A5" s="35">
        <v>1</v>
      </c>
      <c r="B5" s="68">
        <v>2.1208333333333331</v>
      </c>
      <c r="C5" s="68">
        <v>2.1858499999999994</v>
      </c>
      <c r="D5" s="69">
        <v>2.0376923076923075</v>
      </c>
      <c r="E5" s="68"/>
      <c r="F5" s="68">
        <v>2.0030769230769225</v>
      </c>
      <c r="G5" s="68">
        <v>2.1411111111111114</v>
      </c>
      <c r="H5" s="68">
        <v>2.12</v>
      </c>
      <c r="I5" s="68">
        <v>2.16</v>
      </c>
      <c r="J5" s="68">
        <v>2.12</v>
      </c>
      <c r="K5" s="68">
        <v>2.1</v>
      </c>
      <c r="L5" s="67">
        <v>2.2000000000000002</v>
      </c>
      <c r="M5" s="69">
        <f t="shared" si="0"/>
        <v>2.109840408357075</v>
      </c>
      <c r="N5" s="69">
        <f t="shared" si="1"/>
        <v>0.18277307692307687</v>
      </c>
      <c r="O5" s="54">
        <v>1.9</v>
      </c>
      <c r="P5" s="55">
        <v>2.5</v>
      </c>
      <c r="Q5" s="74">
        <f t="shared" ref="Q5:Q17" si="2">M5/M$3*100</f>
        <v>99.393372711788047</v>
      </c>
    </row>
    <row r="6" spans="1:18" ht="15.95" customHeight="1" x14ac:dyDescent="0.25">
      <c r="A6" s="35">
        <v>2</v>
      </c>
      <c r="B6" s="68">
        <v>2.1134374999999999</v>
      </c>
      <c r="C6" s="68">
        <v>2.1867368421052631</v>
      </c>
      <c r="D6" s="69">
        <v>2.007058823529412</v>
      </c>
      <c r="E6" s="68"/>
      <c r="F6" s="68">
        <v>2.0436842105263158</v>
      </c>
      <c r="G6" s="68">
        <v>2.1292857142857144</v>
      </c>
      <c r="H6" s="68">
        <v>2.028</v>
      </c>
      <c r="I6" s="68">
        <v>2.15</v>
      </c>
      <c r="J6" s="68">
        <v>2.13</v>
      </c>
      <c r="K6" s="68">
        <v>2.1</v>
      </c>
      <c r="L6" s="67">
        <v>2.2000000000000002</v>
      </c>
      <c r="M6" s="69">
        <f t="shared" si="0"/>
        <v>2.0986892322718567</v>
      </c>
      <c r="N6" s="69">
        <f t="shared" si="1"/>
        <v>0.17967801857585108</v>
      </c>
      <c r="O6" s="54">
        <v>1.9</v>
      </c>
      <c r="P6" s="55">
        <v>2.5</v>
      </c>
      <c r="Q6" s="74">
        <f t="shared" si="2"/>
        <v>98.868047195970505</v>
      </c>
    </row>
    <row r="7" spans="1:18" ht="15.95" customHeight="1" x14ac:dyDescent="0.25">
      <c r="A7" s="35">
        <v>3</v>
      </c>
      <c r="B7" s="68">
        <v>2.1143749999999999</v>
      </c>
      <c r="C7" s="68">
        <v>2.2213999999999996</v>
      </c>
      <c r="D7" s="69">
        <v>2.0468421052631598</v>
      </c>
      <c r="E7" s="68"/>
      <c r="F7" s="68">
        <v>2.033529411764706</v>
      </c>
      <c r="G7" s="68">
        <v>2.1180666666666665</v>
      </c>
      <c r="H7" s="68">
        <v>2.2000000000000002</v>
      </c>
      <c r="I7" s="68">
        <v>2.12</v>
      </c>
      <c r="J7" s="68">
        <v>2.11</v>
      </c>
      <c r="K7" s="68">
        <v>2.1</v>
      </c>
      <c r="L7" s="67">
        <v>2.2000000000000002</v>
      </c>
      <c r="M7" s="69">
        <f t="shared" si="0"/>
        <v>2.1182459092993926</v>
      </c>
      <c r="N7" s="69">
        <f t="shared" si="1"/>
        <v>0.18787058823529357</v>
      </c>
      <c r="O7" s="54">
        <v>1.9</v>
      </c>
      <c r="P7" s="55">
        <v>2.5</v>
      </c>
      <c r="Q7" s="74">
        <f t="shared" si="2"/>
        <v>99.789351044878941</v>
      </c>
    </row>
    <row r="8" spans="1:18" ht="15.95" customHeight="1" x14ac:dyDescent="0.25">
      <c r="A8" s="35">
        <v>4</v>
      </c>
      <c r="B8" s="68">
        <v>2.1118749999999999</v>
      </c>
      <c r="C8" s="68">
        <v>2.2116666666666673</v>
      </c>
      <c r="D8" s="69">
        <v>2.04</v>
      </c>
      <c r="E8" s="68">
        <v>2.19</v>
      </c>
      <c r="F8" s="68">
        <v>2.0515789473684207</v>
      </c>
      <c r="G8" s="68">
        <v>2.1232954545454548</v>
      </c>
      <c r="H8" s="68">
        <v>2.15</v>
      </c>
      <c r="I8" s="68">
        <v>2.1</v>
      </c>
      <c r="J8" s="68">
        <v>2.1</v>
      </c>
      <c r="K8" s="68">
        <v>2.1</v>
      </c>
      <c r="L8" s="67">
        <v>2.2000000000000002</v>
      </c>
      <c r="M8" s="69">
        <f t="shared" si="0"/>
        <v>2.1178416068580548</v>
      </c>
      <c r="N8" s="69">
        <f t="shared" si="1"/>
        <v>0.1716666666666673</v>
      </c>
      <c r="O8" s="54">
        <v>1.9</v>
      </c>
      <c r="P8" s="55">
        <v>2.5</v>
      </c>
      <c r="Q8" s="74">
        <f t="shared" si="2"/>
        <v>99.770304588530394</v>
      </c>
    </row>
    <row r="9" spans="1:18" ht="15.95" customHeight="1" x14ac:dyDescent="0.25">
      <c r="A9" s="35">
        <v>5</v>
      </c>
      <c r="B9" s="68">
        <v>2.1028125000000002</v>
      </c>
      <c r="C9" s="68">
        <v>2.1921000000000004</v>
      </c>
      <c r="D9" s="69">
        <v>2.0421428571428599</v>
      </c>
      <c r="E9" s="68">
        <v>2.2000000000000002</v>
      </c>
      <c r="F9" s="68">
        <v>2.0636842105263153</v>
      </c>
      <c r="G9" s="68">
        <v>2.1319444444444446</v>
      </c>
      <c r="H9" s="68">
        <v>2.1440000000000001</v>
      </c>
      <c r="I9" s="68">
        <v>2.12</v>
      </c>
      <c r="J9" s="68">
        <v>2.11</v>
      </c>
      <c r="K9" s="68">
        <v>2.0800000000000005</v>
      </c>
      <c r="L9" s="67">
        <v>2.2000000000000002</v>
      </c>
      <c r="M9" s="69">
        <f t="shared" si="0"/>
        <v>2.1186684012113624</v>
      </c>
      <c r="N9" s="69">
        <f t="shared" si="1"/>
        <v>0.15785714285714025</v>
      </c>
      <c r="O9" s="54">
        <v>1.9</v>
      </c>
      <c r="P9" s="55">
        <v>2.5</v>
      </c>
      <c r="Q9" s="74">
        <f t="shared" si="2"/>
        <v>99.809254396766505</v>
      </c>
    </row>
    <row r="10" spans="1:18" ht="15.95" customHeight="1" x14ac:dyDescent="0.25">
      <c r="A10" s="35">
        <v>6</v>
      </c>
      <c r="B10" s="68">
        <v>2.1074999999999999</v>
      </c>
      <c r="C10" s="68">
        <v>2.1916176470588229</v>
      </c>
      <c r="D10" s="69">
        <v>2.0499999999999998</v>
      </c>
      <c r="E10" s="68">
        <v>2.1142785876000882</v>
      </c>
      <c r="F10" s="68">
        <v>2.0694736842105264</v>
      </c>
      <c r="G10" s="68">
        <v>2.1318650793650797</v>
      </c>
      <c r="H10" s="68">
        <v>2.145</v>
      </c>
      <c r="I10" s="68">
        <v>2.11</v>
      </c>
      <c r="J10" s="68">
        <v>2.1</v>
      </c>
      <c r="K10" s="68">
        <v>2.1</v>
      </c>
      <c r="L10" s="67">
        <v>2.2000000000000002</v>
      </c>
      <c r="M10" s="69">
        <f t="shared" si="0"/>
        <v>2.1119734998234518</v>
      </c>
      <c r="N10" s="69">
        <f t="shared" si="1"/>
        <v>0.14161764705882307</v>
      </c>
      <c r="O10" s="54">
        <v>1.9</v>
      </c>
      <c r="P10" s="55">
        <v>2.5</v>
      </c>
      <c r="Q10" s="74">
        <f t="shared" si="2"/>
        <v>99.493861428520418</v>
      </c>
    </row>
    <row r="11" spans="1:18" ht="15.95" customHeight="1" x14ac:dyDescent="0.25">
      <c r="A11" s="35">
        <v>7</v>
      </c>
      <c r="B11" s="68">
        <v>2.1125000000000003</v>
      </c>
      <c r="C11" s="68">
        <v>2.1960000000000002</v>
      </c>
      <c r="D11" s="69">
        <v>2.0299999999999998</v>
      </c>
      <c r="E11" s="68">
        <v>2.0992086197272553</v>
      </c>
      <c r="F11" s="68">
        <v>2.0394444444444444</v>
      </c>
      <c r="G11" s="68">
        <v>2.1160666666666663</v>
      </c>
      <c r="H11" s="68">
        <v>2.169</v>
      </c>
      <c r="I11" s="68">
        <v>2.11</v>
      </c>
      <c r="J11" s="68">
        <v>2.11</v>
      </c>
      <c r="K11" s="68">
        <v>2.1</v>
      </c>
      <c r="L11" s="67">
        <v>2.2000000000000002</v>
      </c>
      <c r="M11" s="69">
        <f t="shared" si="0"/>
        <v>2.108221973083837</v>
      </c>
      <c r="N11" s="69">
        <f t="shared" si="1"/>
        <v>0.16600000000000037</v>
      </c>
      <c r="O11" s="54">
        <v>1.9</v>
      </c>
      <c r="P11" s="55">
        <v>2.5</v>
      </c>
      <c r="Q11" s="74">
        <f t="shared" si="2"/>
        <v>99.317129153419515</v>
      </c>
    </row>
    <row r="12" spans="1:18" ht="15.95" customHeight="1" x14ac:dyDescent="0.25">
      <c r="A12" s="35">
        <v>8</v>
      </c>
      <c r="B12" s="68">
        <v>2.1175000000000002</v>
      </c>
      <c r="C12" s="68">
        <v>2.1960689655172412</v>
      </c>
      <c r="D12" s="69">
        <v>2.0274999999999999</v>
      </c>
      <c r="E12" s="68">
        <v>2.1390163934426236</v>
      </c>
      <c r="F12" s="68">
        <v>2.0600000000000005</v>
      </c>
      <c r="G12" s="68">
        <v>2.115448717948718</v>
      </c>
      <c r="H12" s="68">
        <v>2.1859999999999999</v>
      </c>
      <c r="I12" s="68">
        <v>2.08</v>
      </c>
      <c r="J12" s="68">
        <v>2.14</v>
      </c>
      <c r="K12" s="68">
        <v>2.1</v>
      </c>
      <c r="L12" s="67">
        <v>2.2000000000000002</v>
      </c>
      <c r="M12" s="69">
        <f t="shared" si="0"/>
        <v>2.1161534076908586</v>
      </c>
      <c r="N12" s="69">
        <f t="shared" si="1"/>
        <v>0.16856896551724132</v>
      </c>
      <c r="O12" s="54">
        <v>1.9</v>
      </c>
      <c r="P12" s="55">
        <v>2.5</v>
      </c>
      <c r="Q12" s="74">
        <f t="shared" si="2"/>
        <v>99.69077449309178</v>
      </c>
    </row>
    <row r="13" spans="1:18" ht="15.95" customHeight="1" x14ac:dyDescent="0.25">
      <c r="A13" s="35">
        <v>9</v>
      </c>
      <c r="B13" s="68">
        <v>2.1050000000000004</v>
      </c>
      <c r="C13" s="68">
        <v>2.2156249999999993</v>
      </c>
      <c r="D13" s="69">
        <v>2.0460000000000003</v>
      </c>
      <c r="E13" s="68">
        <v>2.1508333333333334</v>
      </c>
      <c r="F13" s="68">
        <v>2.0349999999999997</v>
      </c>
      <c r="G13" s="68">
        <v>2.1102243589743592</v>
      </c>
      <c r="H13" s="68">
        <v>2.194</v>
      </c>
      <c r="I13" s="68">
        <v>2.09</v>
      </c>
      <c r="J13" s="68">
        <v>2.11</v>
      </c>
      <c r="K13" s="68">
        <v>2.1</v>
      </c>
      <c r="L13" s="67">
        <v>2.2000000000000002</v>
      </c>
      <c r="M13" s="69">
        <f t="shared" ref="M13:M19" si="3">AVERAGE(B13:K13)</f>
        <v>2.1156682692307696</v>
      </c>
      <c r="N13" s="69">
        <f t="shared" si="1"/>
        <v>0.18062499999999959</v>
      </c>
      <c r="O13" s="54">
        <v>1.9</v>
      </c>
      <c r="P13" s="55">
        <v>2.5</v>
      </c>
      <c r="Q13" s="74">
        <f t="shared" si="2"/>
        <v>99.667919898218429</v>
      </c>
    </row>
    <row r="14" spans="1:18" ht="15.95" customHeight="1" x14ac:dyDescent="0.25">
      <c r="A14" s="35">
        <v>10</v>
      </c>
      <c r="B14" s="68">
        <v>2.0909375000000003</v>
      </c>
      <c r="C14" s="68">
        <v>2.2103614457831324</v>
      </c>
      <c r="D14" s="69">
        <v>2.0306666666666664</v>
      </c>
      <c r="E14" s="68">
        <v>2.1616666666666662</v>
      </c>
      <c r="F14" s="68">
        <v>2.0859999999999999</v>
      </c>
      <c r="G14" s="68">
        <v>2.1625000000000001</v>
      </c>
      <c r="H14" s="68">
        <v>2.2000000000000002</v>
      </c>
      <c r="I14" s="68">
        <v>2.0699999999999998</v>
      </c>
      <c r="J14" s="68">
        <v>2.11</v>
      </c>
      <c r="K14" s="68">
        <v>2.1</v>
      </c>
      <c r="L14" s="67">
        <v>2.2000000000000002</v>
      </c>
      <c r="M14" s="69">
        <f t="shared" si="3"/>
        <v>2.1222132279116463</v>
      </c>
      <c r="N14" s="69">
        <f t="shared" si="1"/>
        <v>0.17969477911646603</v>
      </c>
      <c r="O14" s="54">
        <v>1.9</v>
      </c>
      <c r="P14" s="55">
        <v>2.5</v>
      </c>
      <c r="Q14" s="74">
        <f t="shared" si="2"/>
        <v>99.976249151452421</v>
      </c>
    </row>
    <row r="15" spans="1:18" ht="15.95" customHeight="1" x14ac:dyDescent="0.25">
      <c r="A15" s="35">
        <v>11</v>
      </c>
      <c r="B15" s="68">
        <v>2.0881249999999993</v>
      </c>
      <c r="C15" s="68">
        <v>2.204874999999999</v>
      </c>
      <c r="D15" s="69">
        <v>2.0481250000000002</v>
      </c>
      <c r="E15" s="68">
        <v>2.1520000000000015</v>
      </c>
      <c r="F15" s="68">
        <v>2.0661111111111108</v>
      </c>
      <c r="G15" s="68">
        <v>2.1421726190476194</v>
      </c>
      <c r="H15" s="68">
        <v>2.157</v>
      </c>
      <c r="I15" s="68">
        <v>2.12</v>
      </c>
      <c r="J15" s="68">
        <v>2.13</v>
      </c>
      <c r="K15" s="68">
        <v>2.1</v>
      </c>
      <c r="L15" s="67">
        <v>2.2000000000000002</v>
      </c>
      <c r="M15" s="69">
        <f t="shared" si="3"/>
        <v>2.1208408730158732</v>
      </c>
      <c r="N15" s="69">
        <f t="shared" si="1"/>
        <v>0.15674999999999883</v>
      </c>
      <c r="O15" s="54">
        <v>1.9</v>
      </c>
      <c r="P15" s="55">
        <v>2.5</v>
      </c>
      <c r="Q15" s="74">
        <f t="shared" si="2"/>
        <v>99.911598298663691</v>
      </c>
      <c r="R15" s="7"/>
    </row>
    <row r="16" spans="1:18" ht="15.95" customHeight="1" x14ac:dyDescent="0.25">
      <c r="A16" s="35">
        <v>12</v>
      </c>
      <c r="B16" s="68">
        <v>2.0906250000000002</v>
      </c>
      <c r="C16" s="68">
        <v>2.1943283582089554</v>
      </c>
      <c r="D16" s="69">
        <v>2.0323529411764705</v>
      </c>
      <c r="E16" s="68">
        <v>2.1387096774193548</v>
      </c>
      <c r="F16" s="68">
        <v>2.0718181818181822</v>
      </c>
      <c r="G16" s="68">
        <v>2.1340579710144927</v>
      </c>
      <c r="H16" s="68">
        <v>2.19</v>
      </c>
      <c r="I16" s="68">
        <v>2.11</v>
      </c>
      <c r="J16" s="68">
        <v>2.12</v>
      </c>
      <c r="K16" s="68">
        <v>2.1</v>
      </c>
      <c r="L16" s="67">
        <v>2.2000000000000002</v>
      </c>
      <c r="M16" s="69">
        <f t="shared" si="3"/>
        <v>2.1181892129637458</v>
      </c>
      <c r="N16" s="69">
        <f t="shared" si="1"/>
        <v>0.16197541703248497</v>
      </c>
      <c r="O16" s="54">
        <v>1.9</v>
      </c>
      <c r="P16" s="55">
        <v>2.5</v>
      </c>
      <c r="Q16" s="74">
        <f t="shared" si="2"/>
        <v>99.786680112993281</v>
      </c>
      <c r="R16" s="7"/>
    </row>
    <row r="17" spans="1:18" ht="15.95" customHeight="1" x14ac:dyDescent="0.25">
      <c r="A17" s="35">
        <v>1</v>
      </c>
      <c r="B17" s="68">
        <v>2.0843749999999996</v>
      </c>
      <c r="C17" s="68">
        <v>2.1900000000000004</v>
      </c>
      <c r="D17" s="175">
        <v>1.9664285714285712</v>
      </c>
      <c r="E17" s="68">
        <v>2.140645161290323</v>
      </c>
      <c r="F17" s="68">
        <v>2.0889473684210529</v>
      </c>
      <c r="G17" s="68">
        <v>2.1599801587301588</v>
      </c>
      <c r="H17" s="68">
        <v>2.1789999999999998</v>
      </c>
      <c r="I17" s="68">
        <v>2.02</v>
      </c>
      <c r="J17" s="68">
        <v>2.13</v>
      </c>
      <c r="K17" s="68">
        <v>2.2000000000000002</v>
      </c>
      <c r="L17" s="67">
        <v>2.2000000000000002</v>
      </c>
      <c r="M17" s="69">
        <f t="shared" si="3"/>
        <v>2.1159376259870104</v>
      </c>
      <c r="N17" s="69">
        <f t="shared" si="1"/>
        <v>0.23357142857142899</v>
      </c>
      <c r="O17" s="54">
        <v>1.9</v>
      </c>
      <c r="P17" s="55">
        <v>2.5</v>
      </c>
      <c r="Q17" s="74">
        <f t="shared" si="2"/>
        <v>99.680609140665126</v>
      </c>
      <c r="R17" s="7"/>
    </row>
    <row r="18" spans="1:18" ht="15.95" customHeight="1" x14ac:dyDescent="0.25">
      <c r="A18" s="35">
        <v>2</v>
      </c>
      <c r="B18" s="68">
        <v>2.0878125000000001</v>
      </c>
      <c r="C18" s="68">
        <v>2.186666666666667</v>
      </c>
      <c r="D18" s="175">
        <v>2.0426666666666664</v>
      </c>
      <c r="E18" s="68">
        <v>2.1393103448275861</v>
      </c>
      <c r="F18" s="68">
        <v>2.0743749999999994</v>
      </c>
      <c r="G18" s="68"/>
      <c r="H18" s="68">
        <v>2.1829999999999998</v>
      </c>
      <c r="I18" s="68"/>
      <c r="J18" s="68">
        <v>2.11</v>
      </c>
      <c r="K18" s="68">
        <v>2.1</v>
      </c>
      <c r="L18" s="67">
        <v>2.2000000000000002</v>
      </c>
      <c r="M18" s="69">
        <f t="shared" si="3"/>
        <v>2.1154788972701151</v>
      </c>
      <c r="N18" s="69">
        <f>MAX(B18:K18)-MIN(B18:K18)</f>
        <v>0.14400000000000057</v>
      </c>
      <c r="O18" s="54">
        <v>1.9</v>
      </c>
      <c r="P18" s="55">
        <v>2.5</v>
      </c>
      <c r="Q18" s="74">
        <f>M18/M$3*100</f>
        <v>99.65899869366099</v>
      </c>
      <c r="R18" s="7"/>
    </row>
    <row r="19" spans="1:18" ht="15.95" customHeight="1" x14ac:dyDescent="0.25">
      <c r="A19" s="35">
        <v>3</v>
      </c>
      <c r="B19" s="66"/>
      <c r="C19" s="198">
        <v>2.1864516129032299</v>
      </c>
      <c r="D19" s="66"/>
      <c r="E19" s="66"/>
      <c r="F19" s="66"/>
      <c r="G19" s="66"/>
      <c r="H19" s="198">
        <v>2.157</v>
      </c>
      <c r="I19" s="66"/>
      <c r="J19" s="66"/>
      <c r="K19" s="66"/>
      <c r="L19" s="67">
        <v>2.2000000000000002</v>
      </c>
      <c r="M19" s="69">
        <f t="shared" si="3"/>
        <v>2.1717258064516152</v>
      </c>
      <c r="N19" s="69">
        <f>MAX(B19:K19)-MIN(B19:K19)</f>
        <v>2.945161290322984E-2</v>
      </c>
      <c r="O19" s="54">
        <v>1.9</v>
      </c>
      <c r="P19" s="55">
        <v>2.5</v>
      </c>
      <c r="Q19" s="74">
        <f>M19/M$3*100</f>
        <v>102.30875835605949</v>
      </c>
      <c r="R19" s="7"/>
    </row>
    <row r="20" spans="1:18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>
        <v>2.173</v>
      </c>
      <c r="I20" s="64"/>
      <c r="J20" s="64"/>
      <c r="K20" s="64"/>
      <c r="L20" s="67">
        <v>2.2000000000000002</v>
      </c>
      <c r="M20" s="69"/>
      <c r="N20" s="69">
        <f>MAX(B20:K20)-MIN(B20:K20)</f>
        <v>0</v>
      </c>
      <c r="O20" s="54">
        <v>1.9</v>
      </c>
      <c r="P20" s="55">
        <v>2.5</v>
      </c>
      <c r="Q20" s="74">
        <f>M20/M$3*100</f>
        <v>0</v>
      </c>
      <c r="R20" s="7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R20"/>
  <sheetViews>
    <sheetView zoomScale="80" workbookViewId="0">
      <selection activeCell="H20" sqref="H20"/>
    </sheetView>
  </sheetViews>
  <sheetFormatPr defaultRowHeight="13.5" x14ac:dyDescent="0.15"/>
  <cols>
    <col min="1" max="1" width="3.875" customWidth="1"/>
    <col min="2" max="2" width="10.25" customWidth="1"/>
    <col min="3" max="3" width="10.5" bestFit="1" customWidth="1"/>
    <col min="4" max="4" width="9.75" customWidth="1"/>
    <col min="5" max="5" width="10.5" customWidth="1"/>
    <col min="6" max="6" width="9.5" customWidth="1"/>
    <col min="7" max="7" width="10.25" customWidth="1"/>
    <col min="8" max="8" width="9.875" customWidth="1"/>
    <col min="9" max="9" width="10.625" customWidth="1"/>
    <col min="10" max="10" width="9.875" customWidth="1"/>
    <col min="11" max="11" width="10.5" customWidth="1"/>
    <col min="12" max="12" width="8.375" style="2" customWidth="1"/>
    <col min="13" max="13" width="9.875" style="2" customWidth="1"/>
    <col min="14" max="14" width="10" style="2" customWidth="1"/>
    <col min="15" max="16" width="2.625" style="2" customWidth="1"/>
    <col min="17" max="17" width="10.125" bestFit="1" customWidth="1"/>
  </cols>
  <sheetData>
    <row r="1" spans="1:18" ht="20.100000000000001" customHeight="1" x14ac:dyDescent="0.3">
      <c r="F1" s="31" t="s">
        <v>20</v>
      </c>
    </row>
    <row r="2" spans="1:18" ht="16.5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42</v>
      </c>
      <c r="N2" s="182" t="s">
        <v>29</v>
      </c>
      <c r="O2" s="41" t="s">
        <v>30</v>
      </c>
      <c r="P2" s="42" t="s">
        <v>31</v>
      </c>
      <c r="Q2" s="30" t="s">
        <v>145</v>
      </c>
    </row>
    <row r="3" spans="1:18" ht="15.95" customHeight="1" x14ac:dyDescent="0.25">
      <c r="A3" s="35">
        <v>11</v>
      </c>
      <c r="B3" s="68"/>
      <c r="C3" s="70"/>
      <c r="D3" s="71">
        <v>1.9899333333333333</v>
      </c>
      <c r="E3" s="70"/>
      <c r="F3" s="70"/>
      <c r="G3" s="70">
        <v>1.97394</v>
      </c>
      <c r="H3" s="70"/>
      <c r="I3" s="70"/>
      <c r="J3" s="70">
        <v>1.99</v>
      </c>
      <c r="K3" s="70"/>
      <c r="L3" s="68">
        <v>1.96</v>
      </c>
      <c r="M3" s="71">
        <f t="shared" ref="M3:M12" si="0">AVERAGE(B3:K3)</f>
        <v>1.9846244444444443</v>
      </c>
      <c r="N3" s="71">
        <f t="shared" ref="N3:N20" si="1">MAX(B3:K3)-MIN(B3:K3)</f>
        <v>1.6059999999999963E-2</v>
      </c>
      <c r="O3" s="41">
        <v>1.76</v>
      </c>
      <c r="P3" s="42">
        <v>2.16</v>
      </c>
      <c r="Q3" s="74">
        <f>M3/M3*100</f>
        <v>100</v>
      </c>
    </row>
    <row r="4" spans="1:18" ht="15.95" customHeight="1" x14ac:dyDescent="0.25">
      <c r="A4" s="35">
        <v>12</v>
      </c>
      <c r="B4" s="70">
        <v>1.9479166666666661</v>
      </c>
      <c r="C4" s="70">
        <v>1.9519444444444443</v>
      </c>
      <c r="D4" s="71">
        <v>2.0405999999999995</v>
      </c>
      <c r="E4" s="70"/>
      <c r="F4" s="70">
        <v>1.9861538461538462</v>
      </c>
      <c r="G4" s="70">
        <v>1.9403809523809523</v>
      </c>
      <c r="H4" s="70">
        <v>1.9530000000000001</v>
      </c>
      <c r="I4" s="70"/>
      <c r="J4" s="70">
        <v>2</v>
      </c>
      <c r="K4" s="70"/>
      <c r="L4" s="68">
        <v>1.96</v>
      </c>
      <c r="M4" s="71">
        <f t="shared" si="0"/>
        <v>1.9742851299494153</v>
      </c>
      <c r="N4" s="71">
        <f t="shared" si="1"/>
        <v>0.10021904761904721</v>
      </c>
      <c r="O4" s="41">
        <v>1.76</v>
      </c>
      <c r="P4" s="42">
        <v>2.16</v>
      </c>
      <c r="Q4" s="74">
        <f>M4/M$3*100</f>
        <v>99.479029167257721</v>
      </c>
    </row>
    <row r="5" spans="1:18" ht="15.95" customHeight="1" x14ac:dyDescent="0.25">
      <c r="A5" s="35">
        <v>1</v>
      </c>
      <c r="B5" s="70">
        <v>1.9604166666666669</v>
      </c>
      <c r="C5" s="70">
        <v>1.9723999999999999</v>
      </c>
      <c r="D5" s="71">
        <v>2.0351875000000001</v>
      </c>
      <c r="E5" s="70"/>
      <c r="F5" s="70">
        <v>1.9755555555555553</v>
      </c>
      <c r="G5" s="70">
        <v>1.9596500000000003</v>
      </c>
      <c r="H5" s="70">
        <v>1.9179999999999999</v>
      </c>
      <c r="I5" s="70">
        <v>2.0129999999999999</v>
      </c>
      <c r="J5" s="70">
        <v>1.99</v>
      </c>
      <c r="K5" s="70">
        <v>1.94</v>
      </c>
      <c r="L5" s="68">
        <v>1.96</v>
      </c>
      <c r="M5" s="71">
        <f t="shared" si="0"/>
        <v>1.9738010802469137</v>
      </c>
      <c r="N5" s="71">
        <f t="shared" si="1"/>
        <v>0.11718750000000022</v>
      </c>
      <c r="O5" s="41">
        <v>1.76</v>
      </c>
      <c r="P5" s="42">
        <v>2.16</v>
      </c>
      <c r="Q5" s="74">
        <f t="shared" ref="Q5:Q20" si="2">M5/M$3*100</f>
        <v>99.454639177309929</v>
      </c>
    </row>
    <row r="6" spans="1:18" ht="15.95" customHeight="1" x14ac:dyDescent="0.25">
      <c r="A6" s="35">
        <v>2</v>
      </c>
      <c r="B6" s="70">
        <v>1.9584375000000001</v>
      </c>
      <c r="C6" s="70">
        <v>1.9610526315789476</v>
      </c>
      <c r="D6" s="71">
        <v>1.9915384615384615</v>
      </c>
      <c r="E6" s="70"/>
      <c r="F6" s="70">
        <v>1.9768421052631577</v>
      </c>
      <c r="G6" s="70">
        <v>1.9447559523809528</v>
      </c>
      <c r="H6" s="70">
        <v>1.911</v>
      </c>
      <c r="I6" s="70">
        <v>2.1339999999999999</v>
      </c>
      <c r="J6" s="70">
        <v>1.95</v>
      </c>
      <c r="K6" s="70">
        <v>1.92</v>
      </c>
      <c r="L6" s="68">
        <v>1.96</v>
      </c>
      <c r="M6" s="71">
        <f t="shared" si="0"/>
        <v>1.9719585167512799</v>
      </c>
      <c r="N6" s="71">
        <f t="shared" si="1"/>
        <v>0.22299999999999986</v>
      </c>
      <c r="O6" s="41">
        <v>1.76</v>
      </c>
      <c r="P6" s="42">
        <v>2.16</v>
      </c>
      <c r="Q6" s="74">
        <f t="shared" si="2"/>
        <v>99.361797254456874</v>
      </c>
    </row>
    <row r="7" spans="1:18" ht="15.95" customHeight="1" x14ac:dyDescent="0.25">
      <c r="A7" s="35">
        <v>3</v>
      </c>
      <c r="B7" s="70">
        <v>1.9071874999999996</v>
      </c>
      <c r="C7" s="70">
        <v>1.9534999999999996</v>
      </c>
      <c r="D7" s="71">
        <v>1.9379375000000001</v>
      </c>
      <c r="E7" s="70"/>
      <c r="F7" s="70">
        <v>1.953157894736842</v>
      </c>
      <c r="G7" s="70">
        <v>1.9439399999999998</v>
      </c>
      <c r="H7" s="70">
        <v>1.9450000000000001</v>
      </c>
      <c r="I7" s="70">
        <v>2.024</v>
      </c>
      <c r="J7" s="70">
        <v>1.93</v>
      </c>
      <c r="K7" s="70">
        <v>1.9</v>
      </c>
      <c r="L7" s="68">
        <v>1.96</v>
      </c>
      <c r="M7" s="71">
        <f t="shared" si="0"/>
        <v>1.9438580994152044</v>
      </c>
      <c r="N7" s="71">
        <f t="shared" si="1"/>
        <v>0.12400000000000011</v>
      </c>
      <c r="O7" s="41">
        <v>1.76</v>
      </c>
      <c r="P7" s="42">
        <v>2.16</v>
      </c>
      <c r="Q7" s="74">
        <f t="shared" si="2"/>
        <v>97.945891216680465</v>
      </c>
    </row>
    <row r="8" spans="1:18" ht="15.95" customHeight="1" x14ac:dyDescent="0.25">
      <c r="A8" s="35">
        <v>4</v>
      </c>
      <c r="B8" s="70">
        <v>1.8921875000000004</v>
      </c>
      <c r="C8" s="70">
        <v>1.9322222222222223</v>
      </c>
      <c r="D8" s="71">
        <v>1.974</v>
      </c>
      <c r="E8" s="70">
        <v>1.8947000000000001</v>
      </c>
      <c r="F8" s="70">
        <v>1.9636842105263159</v>
      </c>
      <c r="G8" s="70">
        <v>1.9774090909090909</v>
      </c>
      <c r="H8" s="70">
        <v>1.97</v>
      </c>
      <c r="I8" s="70">
        <v>2.0270000000000001</v>
      </c>
      <c r="J8" s="70">
        <v>1.94</v>
      </c>
      <c r="K8" s="70">
        <v>1.85</v>
      </c>
      <c r="L8" s="68">
        <v>1.96</v>
      </c>
      <c r="M8" s="71">
        <f t="shared" si="0"/>
        <v>1.9421203023657632</v>
      </c>
      <c r="N8" s="71">
        <f t="shared" si="1"/>
        <v>0.17700000000000005</v>
      </c>
      <c r="O8" s="41">
        <v>1.76</v>
      </c>
      <c r="P8" s="42">
        <v>2.16</v>
      </c>
      <c r="Q8" s="74">
        <f t="shared" si="2"/>
        <v>97.858328199188378</v>
      </c>
    </row>
    <row r="9" spans="1:18" ht="15.95" customHeight="1" x14ac:dyDescent="0.25">
      <c r="A9" s="35">
        <v>5</v>
      </c>
      <c r="B9" s="70">
        <v>1.8968750000000001</v>
      </c>
      <c r="C9" s="70">
        <v>1.9040499999999998</v>
      </c>
      <c r="D9" s="71">
        <v>1.99542857142857</v>
      </c>
      <c r="E9" s="70">
        <v>1.9</v>
      </c>
      <c r="F9" s="70">
        <v>1.9626315789473683</v>
      </c>
      <c r="G9" s="70">
        <v>1.9973518518518518</v>
      </c>
      <c r="H9" s="70">
        <v>1.919</v>
      </c>
      <c r="I9" s="70">
        <v>2.0609999999999999</v>
      </c>
      <c r="J9" s="70">
        <v>1.93</v>
      </c>
      <c r="K9" s="70">
        <v>1.8213000000000001</v>
      </c>
      <c r="L9" s="68">
        <v>1.96</v>
      </c>
      <c r="M9" s="71">
        <f t="shared" si="0"/>
        <v>1.9387637002227791</v>
      </c>
      <c r="N9" s="71">
        <f t="shared" si="1"/>
        <v>0.2396999999999998</v>
      </c>
      <c r="O9" s="41">
        <v>1.76</v>
      </c>
      <c r="P9" s="42">
        <v>2.16</v>
      </c>
      <c r="Q9" s="74">
        <f t="shared" si="2"/>
        <v>97.689197855541735</v>
      </c>
    </row>
    <row r="10" spans="1:18" ht="15.95" customHeight="1" x14ac:dyDescent="0.25">
      <c r="A10" s="35">
        <v>6</v>
      </c>
      <c r="B10" s="70">
        <v>1.8921874999999999</v>
      </c>
      <c r="C10" s="70">
        <v>1.8856111111111109</v>
      </c>
      <c r="D10" s="71">
        <v>1.9179999999999999</v>
      </c>
      <c r="E10" s="70">
        <v>1.8668548016067787</v>
      </c>
      <c r="F10" s="70">
        <v>1.9647368421052633</v>
      </c>
      <c r="G10" s="70">
        <v>2.0297499999999999</v>
      </c>
      <c r="H10" s="70">
        <v>1.9419999999999999</v>
      </c>
      <c r="I10" s="70">
        <v>2.044</v>
      </c>
      <c r="J10" s="70">
        <v>1.92</v>
      </c>
      <c r="K10" s="70">
        <v>1.85</v>
      </c>
      <c r="L10" s="68">
        <v>1.96</v>
      </c>
      <c r="M10" s="71">
        <f t="shared" si="0"/>
        <v>1.9313140254823153</v>
      </c>
      <c r="N10" s="71">
        <f t="shared" si="1"/>
        <v>0.19399999999999995</v>
      </c>
      <c r="O10" s="41">
        <v>1.76</v>
      </c>
      <c r="P10" s="42">
        <v>2.16</v>
      </c>
      <c r="Q10" s="74">
        <f t="shared" si="2"/>
        <v>97.313828361261969</v>
      </c>
    </row>
    <row r="11" spans="1:18" ht="15.95" customHeight="1" x14ac:dyDescent="0.25">
      <c r="A11" s="35">
        <v>7</v>
      </c>
      <c r="B11" s="70">
        <v>1.903125</v>
      </c>
      <c r="C11" s="70">
        <v>1.9019999999999999</v>
      </c>
      <c r="D11" s="71">
        <v>1.913</v>
      </c>
      <c r="E11" s="70">
        <v>1.885</v>
      </c>
      <c r="F11" s="70">
        <v>1.9577777777777778</v>
      </c>
      <c r="G11" s="70">
        <v>2.0605599999999997</v>
      </c>
      <c r="H11" s="70">
        <v>1.948</v>
      </c>
      <c r="I11" s="70">
        <v>2.016</v>
      </c>
      <c r="J11" s="70">
        <v>1.92</v>
      </c>
      <c r="K11" s="70">
        <v>1.91</v>
      </c>
      <c r="L11" s="68">
        <v>1.96</v>
      </c>
      <c r="M11" s="71">
        <f t="shared" si="0"/>
        <v>1.9415462777777777</v>
      </c>
      <c r="N11" s="71">
        <f t="shared" si="1"/>
        <v>0.17555999999999972</v>
      </c>
      <c r="O11" s="41">
        <v>1.76</v>
      </c>
      <c r="P11" s="42">
        <v>2.16</v>
      </c>
      <c r="Q11" s="74">
        <f t="shared" si="2"/>
        <v>97.82940461167577</v>
      </c>
    </row>
    <row r="12" spans="1:18" ht="15.95" customHeight="1" x14ac:dyDescent="0.25">
      <c r="A12" s="35">
        <v>8</v>
      </c>
      <c r="B12" s="70">
        <v>1.8974999999999997</v>
      </c>
      <c r="C12" s="70">
        <v>1.8887857142857143</v>
      </c>
      <c r="D12" s="71">
        <v>1.943263157894737</v>
      </c>
      <c r="E12" s="70">
        <v>1.8707540983606565</v>
      </c>
      <c r="F12" s="70">
        <v>1.9811111111111108</v>
      </c>
      <c r="G12" s="70">
        <v>2.0415000000000001</v>
      </c>
      <c r="H12" s="70">
        <v>1.9530000000000001</v>
      </c>
      <c r="I12" s="70">
        <v>1.8460000000000001</v>
      </c>
      <c r="J12" s="70">
        <v>1.96</v>
      </c>
      <c r="K12" s="70">
        <v>1.9</v>
      </c>
      <c r="L12" s="68">
        <v>1.96</v>
      </c>
      <c r="M12" s="71">
        <f t="shared" si="0"/>
        <v>1.9281914081652218</v>
      </c>
      <c r="N12" s="71">
        <f t="shared" si="1"/>
        <v>0.19550000000000001</v>
      </c>
      <c r="O12" s="41">
        <v>1.76</v>
      </c>
      <c r="P12" s="42">
        <v>2.16</v>
      </c>
      <c r="Q12" s="74">
        <f t="shared" si="2"/>
        <v>97.156487896881686</v>
      </c>
    </row>
    <row r="13" spans="1:18" ht="15.95" customHeight="1" x14ac:dyDescent="0.25">
      <c r="A13" s="35">
        <v>9</v>
      </c>
      <c r="B13" s="70">
        <v>1.8896874999999993</v>
      </c>
      <c r="C13" s="70">
        <v>1.8807500000000001</v>
      </c>
      <c r="D13" s="71">
        <v>2.0019999999999998</v>
      </c>
      <c r="E13" s="70">
        <v>1.852216666666666</v>
      </c>
      <c r="F13" s="70">
        <v>1.993125</v>
      </c>
      <c r="G13" s="70">
        <v>2.0352051282051282</v>
      </c>
      <c r="H13" s="70">
        <v>1.925</v>
      </c>
      <c r="I13" s="70">
        <v>2.056</v>
      </c>
      <c r="J13" s="70">
        <v>1.95</v>
      </c>
      <c r="K13" s="70">
        <v>1.85</v>
      </c>
      <c r="L13" s="68">
        <v>1.96</v>
      </c>
      <c r="M13" s="71">
        <f t="shared" ref="M13:M19" si="3">AVERAGE(B13:K13)</f>
        <v>1.9433984294871796</v>
      </c>
      <c r="N13" s="71">
        <f t="shared" si="1"/>
        <v>0.20599999999999996</v>
      </c>
      <c r="O13" s="41">
        <v>1.76</v>
      </c>
      <c r="P13" s="42">
        <v>2.16</v>
      </c>
      <c r="Q13" s="74">
        <f t="shared" si="2"/>
        <v>97.922729659373658</v>
      </c>
    </row>
    <row r="14" spans="1:18" ht="15.95" customHeight="1" x14ac:dyDescent="0.25">
      <c r="A14" s="35">
        <v>10</v>
      </c>
      <c r="B14" s="70">
        <v>1.8900000000000001</v>
      </c>
      <c r="C14" s="70">
        <v>1.8830952380952373</v>
      </c>
      <c r="D14" s="71">
        <v>1.9885294117647059</v>
      </c>
      <c r="E14" s="70">
        <v>1.8550312499999999</v>
      </c>
      <c r="F14" s="70">
        <v>1.9774999999999998</v>
      </c>
      <c r="G14" s="70">
        <v>1.9880833333333328</v>
      </c>
      <c r="H14" s="70">
        <v>1.911</v>
      </c>
      <c r="I14" s="70">
        <v>2.056</v>
      </c>
      <c r="J14" s="70">
        <v>1.99</v>
      </c>
      <c r="K14" s="70">
        <v>1.87</v>
      </c>
      <c r="L14" s="68">
        <v>1.96</v>
      </c>
      <c r="M14" s="71">
        <f t="shared" si="3"/>
        <v>1.9409239233193272</v>
      </c>
      <c r="N14" s="71">
        <f t="shared" si="1"/>
        <v>0.20096875000000014</v>
      </c>
      <c r="O14" s="41">
        <v>1.76</v>
      </c>
      <c r="P14" s="42">
        <v>2.16</v>
      </c>
      <c r="Q14" s="74">
        <f t="shared" si="2"/>
        <v>97.798045809248805</v>
      </c>
    </row>
    <row r="15" spans="1:18" ht="15.95" customHeight="1" x14ac:dyDescent="0.25">
      <c r="A15" s="35">
        <v>11</v>
      </c>
      <c r="B15" s="70">
        <v>1.9006249999999993</v>
      </c>
      <c r="C15" s="70">
        <v>1.9023750000000004</v>
      </c>
      <c r="D15" s="71">
        <v>1.9567333333333334</v>
      </c>
      <c r="E15" s="70">
        <v>1.8670491803278695</v>
      </c>
      <c r="F15" s="70">
        <v>1.9794444444444441</v>
      </c>
      <c r="G15" s="70">
        <v>2.0057083333333332</v>
      </c>
      <c r="H15" s="70">
        <v>1.837</v>
      </c>
      <c r="I15" s="70">
        <v>2.0640000000000001</v>
      </c>
      <c r="J15" s="70">
        <v>2</v>
      </c>
      <c r="K15" s="70">
        <v>1.85</v>
      </c>
      <c r="L15" s="68">
        <v>1.96</v>
      </c>
      <c r="M15" s="71">
        <f t="shared" si="3"/>
        <v>1.9362935291438981</v>
      </c>
      <c r="N15" s="71">
        <f t="shared" si="1"/>
        <v>0.22700000000000009</v>
      </c>
      <c r="O15" s="41">
        <v>1.76</v>
      </c>
      <c r="P15" s="42">
        <v>2.16</v>
      </c>
      <c r="Q15" s="74">
        <f t="shared" si="2"/>
        <v>97.564732439135327</v>
      </c>
      <c r="R15" s="7"/>
    </row>
    <row r="16" spans="1:18" ht="15.95" customHeight="1" x14ac:dyDescent="0.25">
      <c r="A16" s="35">
        <v>12</v>
      </c>
      <c r="B16" s="70">
        <v>1.8953125</v>
      </c>
      <c r="C16" s="70">
        <v>1.9240298507462699</v>
      </c>
      <c r="D16" s="71">
        <v>1.9910625</v>
      </c>
      <c r="E16" s="70">
        <v>1.846483870967742</v>
      </c>
      <c r="F16" s="70">
        <v>1.9886363636363633</v>
      </c>
      <c r="G16" s="70">
        <v>1.9873541666666668</v>
      </c>
      <c r="H16" s="70">
        <v>1.845</v>
      </c>
      <c r="I16" s="70">
        <v>2.0350000000000001</v>
      </c>
      <c r="J16" s="70">
        <v>2.0099999999999998</v>
      </c>
      <c r="K16" s="70">
        <v>1.78</v>
      </c>
      <c r="L16" s="68">
        <v>1.96</v>
      </c>
      <c r="M16" s="71">
        <f t="shared" si="3"/>
        <v>1.9302879252017042</v>
      </c>
      <c r="N16" s="71">
        <f t="shared" si="1"/>
        <v>0.25500000000000012</v>
      </c>
      <c r="O16" s="41">
        <v>1.76</v>
      </c>
      <c r="P16" s="42">
        <v>2.16</v>
      </c>
      <c r="Q16" s="74">
        <f t="shared" si="2"/>
        <v>97.26212586996779</v>
      </c>
      <c r="R16" s="7"/>
    </row>
    <row r="17" spans="1:18" ht="15.95" customHeight="1" x14ac:dyDescent="0.25">
      <c r="A17" s="35">
        <v>1</v>
      </c>
      <c r="B17" s="70">
        <v>1.9578124999999997</v>
      </c>
      <c r="C17" s="70">
        <v>1.9157692307692307</v>
      </c>
      <c r="D17" s="71">
        <v>1.9443333333333335</v>
      </c>
      <c r="E17" s="70">
        <v>1.9174193548387097</v>
      </c>
      <c r="F17" s="70">
        <v>1.9584210526315786</v>
      </c>
      <c r="G17" s="70">
        <v>1.971988095238095</v>
      </c>
      <c r="H17" s="70">
        <v>1.9019999999999999</v>
      </c>
      <c r="I17" s="70">
        <v>2.0619999999999998</v>
      </c>
      <c r="J17" s="70">
        <v>1.98</v>
      </c>
      <c r="K17" s="70">
        <v>1.86</v>
      </c>
      <c r="L17" s="68">
        <v>1.96</v>
      </c>
      <c r="M17" s="71">
        <f t="shared" si="3"/>
        <v>1.9469743566810944</v>
      </c>
      <c r="N17" s="71">
        <f t="shared" si="1"/>
        <v>0.20199999999999974</v>
      </c>
      <c r="O17" s="41">
        <v>1.76</v>
      </c>
      <c r="P17" s="42">
        <v>2.16</v>
      </c>
      <c r="Q17" s="74">
        <f t="shared" si="2"/>
        <v>98.102911214827387</v>
      </c>
      <c r="R17" s="7"/>
    </row>
    <row r="18" spans="1:18" ht="15.95" customHeight="1" x14ac:dyDescent="0.25">
      <c r="A18" s="35">
        <v>2</v>
      </c>
      <c r="B18" s="70">
        <v>1.9237499999999996</v>
      </c>
      <c r="C18" s="70">
        <v>1.9166666666666663</v>
      </c>
      <c r="D18" s="71">
        <v>1.973153846153846</v>
      </c>
      <c r="E18" s="70">
        <v>1.9472758620689654</v>
      </c>
      <c r="F18" s="70">
        <v>1.9493749999999999</v>
      </c>
      <c r="G18" s="70"/>
      <c r="H18" s="70">
        <v>1.905</v>
      </c>
      <c r="I18" s="70"/>
      <c r="J18" s="70">
        <v>1.95</v>
      </c>
      <c r="K18" s="70">
        <v>1.91</v>
      </c>
      <c r="L18" s="68">
        <v>1.96</v>
      </c>
      <c r="M18" s="71">
        <f t="shared" si="3"/>
        <v>1.9344026718611844</v>
      </c>
      <c r="N18" s="71">
        <f t="shared" si="1"/>
        <v>6.8153846153846009E-2</v>
      </c>
      <c r="O18" s="41">
        <v>1.76</v>
      </c>
      <c r="P18" s="42">
        <v>2.16</v>
      </c>
      <c r="Q18" s="74">
        <f t="shared" si="2"/>
        <v>97.469457119514701</v>
      </c>
      <c r="R18" s="7"/>
    </row>
    <row r="19" spans="1:18" ht="15.95" customHeight="1" x14ac:dyDescent="0.25">
      <c r="A19" s="35">
        <v>3</v>
      </c>
      <c r="B19" s="66"/>
      <c r="C19" s="199">
        <v>1.8900000000000001</v>
      </c>
      <c r="D19" s="66"/>
      <c r="E19" s="66"/>
      <c r="F19" s="66"/>
      <c r="G19" s="66"/>
      <c r="H19" s="199">
        <v>1.885</v>
      </c>
      <c r="I19" s="66"/>
      <c r="J19" s="66"/>
      <c r="K19" s="66"/>
      <c r="L19" s="68">
        <v>1.96</v>
      </c>
      <c r="M19" s="71">
        <f t="shared" si="3"/>
        <v>1.8875000000000002</v>
      </c>
      <c r="N19" s="71">
        <f t="shared" si="1"/>
        <v>5.0000000000001155E-3</v>
      </c>
      <c r="O19" s="41">
        <v>1.76</v>
      </c>
      <c r="P19" s="42">
        <v>2.16</v>
      </c>
      <c r="Q19" s="74">
        <f t="shared" si="2"/>
        <v>95.106154984822226</v>
      </c>
      <c r="R19" s="7"/>
    </row>
    <row r="20" spans="1:18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>
        <v>1.9159999999999999</v>
      </c>
      <c r="I20" s="64"/>
      <c r="J20" s="64"/>
      <c r="K20" s="64"/>
      <c r="L20" s="68">
        <v>1.96</v>
      </c>
      <c r="M20" s="71"/>
      <c r="N20" s="71">
        <f t="shared" si="1"/>
        <v>0</v>
      </c>
      <c r="O20" s="41">
        <v>1.76</v>
      </c>
      <c r="P20" s="42">
        <v>2.16</v>
      </c>
      <c r="Q20" s="74">
        <f t="shared" si="2"/>
        <v>0</v>
      </c>
      <c r="R20" s="7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R20"/>
  <sheetViews>
    <sheetView zoomScale="80" workbookViewId="0">
      <selection activeCell="H20" sqref="H20"/>
    </sheetView>
  </sheetViews>
  <sheetFormatPr defaultRowHeight="13.5" x14ac:dyDescent="0.15"/>
  <cols>
    <col min="1" max="1" width="4.125" customWidth="1"/>
    <col min="2" max="2" width="8.375" customWidth="1"/>
    <col min="4" max="4" width="8.75" customWidth="1"/>
    <col min="5" max="5" width="8.5" customWidth="1"/>
    <col min="6" max="6" width="9.5" customWidth="1"/>
    <col min="7" max="8" width="8.75" customWidth="1"/>
    <col min="9" max="9" width="9.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8.5" customWidth="1"/>
    <col min="15" max="16" width="2.625" customWidth="1"/>
    <col min="17" max="17" width="10.125" bestFit="1" customWidth="1"/>
  </cols>
  <sheetData>
    <row r="1" spans="1:18" ht="20.100000000000001" customHeight="1" x14ac:dyDescent="0.3">
      <c r="F1" s="31" t="s">
        <v>12</v>
      </c>
    </row>
    <row r="2" spans="1:18" ht="16.5" customHeight="1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42</v>
      </c>
      <c r="N2" s="182" t="s">
        <v>29</v>
      </c>
      <c r="O2" s="41" t="s">
        <v>30</v>
      </c>
      <c r="P2" s="42" t="s">
        <v>31</v>
      </c>
      <c r="Q2" s="30" t="s">
        <v>145</v>
      </c>
    </row>
    <row r="3" spans="1:18" ht="15.95" customHeight="1" x14ac:dyDescent="0.25">
      <c r="A3" s="35">
        <v>11</v>
      </c>
      <c r="B3" s="68"/>
      <c r="C3" s="68"/>
      <c r="D3" s="69">
        <v>6.5157894736842099</v>
      </c>
      <c r="E3" s="68"/>
      <c r="F3" s="68"/>
      <c r="G3" s="68">
        <v>6.4093333333333362</v>
      </c>
      <c r="H3" s="68"/>
      <c r="I3" s="68"/>
      <c r="J3" s="68">
        <v>6.42</v>
      </c>
      <c r="K3" s="68"/>
      <c r="L3" s="62">
        <v>6.5</v>
      </c>
      <c r="M3" s="69">
        <f t="shared" ref="M3:M12" si="0">AVERAGE(B3:K3)</f>
        <v>6.448374269005849</v>
      </c>
      <c r="N3" s="69">
        <f t="shared" ref="N3:N17" si="1">MAX(B3:K3)-MIN(B3:K3)</f>
        <v>0.1064561403508737</v>
      </c>
      <c r="O3" s="54">
        <v>6.2</v>
      </c>
      <c r="P3" s="42">
        <v>6.8</v>
      </c>
      <c r="Q3" s="74">
        <f>M3/M3*100</f>
        <v>100</v>
      </c>
    </row>
    <row r="4" spans="1:18" ht="15.95" customHeight="1" x14ac:dyDescent="0.25">
      <c r="A4" s="35">
        <v>12</v>
      </c>
      <c r="B4" s="68">
        <v>6.4166666666666687</v>
      </c>
      <c r="C4" s="68">
        <v>6.455277777777777</v>
      </c>
      <c r="D4" s="69">
        <v>6.431578947368422</v>
      </c>
      <c r="E4" s="68"/>
      <c r="F4" s="68">
        <v>6.5076923076923077</v>
      </c>
      <c r="G4" s="68">
        <v>6.4222222222222243</v>
      </c>
      <c r="H4" s="68">
        <v>6.42</v>
      </c>
      <c r="I4" s="68"/>
      <c r="J4" s="68">
        <v>6.45</v>
      </c>
      <c r="K4" s="68"/>
      <c r="L4" s="62">
        <v>6.5</v>
      </c>
      <c r="M4" s="69">
        <f t="shared" si="0"/>
        <v>6.4433482745324868</v>
      </c>
      <c r="N4" s="69">
        <f t="shared" si="1"/>
        <v>9.1025641025638926E-2</v>
      </c>
      <c r="O4" s="54">
        <v>6.2</v>
      </c>
      <c r="P4" s="42">
        <v>6.8</v>
      </c>
      <c r="Q4" s="74">
        <f>M4/M$3*100</f>
        <v>99.922057959670241</v>
      </c>
    </row>
    <row r="5" spans="1:18" ht="15.95" customHeight="1" x14ac:dyDescent="0.25">
      <c r="A5" s="35">
        <v>1</v>
      </c>
      <c r="B5" s="68">
        <v>6.4708333333333341</v>
      </c>
      <c r="C5" s="68">
        <v>6.4528499999999998</v>
      </c>
      <c r="D5" s="69">
        <v>6.4333333333333345</v>
      </c>
      <c r="E5" s="68"/>
      <c r="F5" s="68">
        <v>6.4944444444444445</v>
      </c>
      <c r="G5" s="68">
        <v>6.479166666666667</v>
      </c>
      <c r="H5" s="68">
        <v>6.39</v>
      </c>
      <c r="I5" s="68">
        <v>6.56</v>
      </c>
      <c r="J5" s="68">
        <v>6.46</v>
      </c>
      <c r="K5" s="68">
        <v>6.6</v>
      </c>
      <c r="L5" s="62">
        <v>6.5</v>
      </c>
      <c r="M5" s="69">
        <f t="shared" si="0"/>
        <v>6.4822919753086428</v>
      </c>
      <c r="N5" s="69">
        <f t="shared" si="1"/>
        <v>0.20999999999999996</v>
      </c>
      <c r="O5" s="54">
        <v>6.2</v>
      </c>
      <c r="P5" s="42">
        <v>6.8</v>
      </c>
      <c r="Q5" s="74">
        <f t="shared" ref="Q5:Q17" si="2">M5/M$3*100</f>
        <v>100.52598848776225</v>
      </c>
    </row>
    <row r="6" spans="1:18" ht="15.95" customHeight="1" x14ac:dyDescent="0.25">
      <c r="A6" s="35">
        <v>2</v>
      </c>
      <c r="B6" s="68">
        <v>6.5062499999999996</v>
      </c>
      <c r="C6" s="68">
        <v>6.5053684210526326</v>
      </c>
      <c r="D6" s="69">
        <v>6.4894736842105267</v>
      </c>
      <c r="E6" s="68"/>
      <c r="F6" s="68">
        <v>6.4894736842105258</v>
      </c>
      <c r="G6" s="68">
        <v>6.4500000000000011</v>
      </c>
      <c r="H6" s="68">
        <v>6.44</v>
      </c>
      <c r="I6" s="68">
        <v>6.6</v>
      </c>
      <c r="J6" s="68">
        <v>6.55</v>
      </c>
      <c r="K6" s="68">
        <v>6.5</v>
      </c>
      <c r="L6" s="62">
        <v>6.5</v>
      </c>
      <c r="M6" s="69">
        <f t="shared" si="0"/>
        <v>6.5033961988304094</v>
      </c>
      <c r="N6" s="69">
        <f t="shared" si="1"/>
        <v>0.15999999999999925</v>
      </c>
      <c r="O6" s="54">
        <v>6.2</v>
      </c>
      <c r="P6" s="42">
        <v>6.8</v>
      </c>
      <c r="Q6" s="74">
        <f t="shared" si="2"/>
        <v>100.8532682429589</v>
      </c>
    </row>
    <row r="7" spans="1:18" ht="15.95" customHeight="1" x14ac:dyDescent="0.25">
      <c r="A7" s="35">
        <v>3</v>
      </c>
      <c r="B7" s="68">
        <v>6.4812500000000011</v>
      </c>
      <c r="C7" s="68">
        <v>6.4915999999999983</v>
      </c>
      <c r="D7" s="69">
        <v>6.5105263157894697</v>
      </c>
      <c r="E7" s="68"/>
      <c r="F7" s="68">
        <v>6.5052631578947366</v>
      </c>
      <c r="G7" s="68">
        <v>6.4340000000000019</v>
      </c>
      <c r="H7" s="68">
        <v>6.48</v>
      </c>
      <c r="I7" s="68">
        <v>6.53</v>
      </c>
      <c r="J7" s="68">
        <v>6.58</v>
      </c>
      <c r="K7" s="68">
        <v>6.5</v>
      </c>
      <c r="L7" s="62">
        <v>6.5</v>
      </c>
      <c r="M7" s="69">
        <f t="shared" si="0"/>
        <v>6.5014043859649133</v>
      </c>
      <c r="N7" s="69">
        <f t="shared" si="1"/>
        <v>0.14599999999999813</v>
      </c>
      <c r="O7" s="54">
        <v>6.2</v>
      </c>
      <c r="P7" s="42">
        <v>6.8</v>
      </c>
      <c r="Q7" s="74">
        <f t="shared" si="2"/>
        <v>100.82237963782521</v>
      </c>
    </row>
    <row r="8" spans="1:18" ht="15.95" customHeight="1" x14ac:dyDescent="0.25">
      <c r="A8" s="35">
        <v>4</v>
      </c>
      <c r="B8" s="68">
        <v>6.4250000000000025</v>
      </c>
      <c r="C8" s="68">
        <v>6.4727777777777762</v>
      </c>
      <c r="D8" s="69">
        <v>6.5</v>
      </c>
      <c r="E8" s="68">
        <v>6.4065000000000003</v>
      </c>
      <c r="F8" s="68">
        <v>6.5</v>
      </c>
      <c r="G8" s="68">
        <v>6.4757575757575756</v>
      </c>
      <c r="H8" s="68">
        <v>6.43</v>
      </c>
      <c r="I8" s="68">
        <v>6.53</v>
      </c>
      <c r="J8" s="68">
        <v>6.52</v>
      </c>
      <c r="K8" s="68">
        <v>6.4</v>
      </c>
      <c r="L8" s="62">
        <v>6.5</v>
      </c>
      <c r="M8" s="69">
        <f t="shared" si="0"/>
        <v>6.4660035353535363</v>
      </c>
      <c r="N8" s="69">
        <f t="shared" si="1"/>
        <v>0.12999999999999989</v>
      </c>
      <c r="O8" s="54">
        <v>6.2</v>
      </c>
      <c r="P8" s="42">
        <v>6.8</v>
      </c>
      <c r="Q8" s="74">
        <f t="shared" si="2"/>
        <v>100.27339086740703</v>
      </c>
    </row>
    <row r="9" spans="1:18" ht="15.95" customHeight="1" x14ac:dyDescent="0.25">
      <c r="A9" s="35">
        <v>5</v>
      </c>
      <c r="B9" s="68">
        <v>6.4406250000000016</v>
      </c>
      <c r="C9" s="68">
        <v>6.4831000000000003</v>
      </c>
      <c r="D9" s="69">
        <v>6.5</v>
      </c>
      <c r="E9" s="68">
        <v>6.4</v>
      </c>
      <c r="F9" s="68">
        <v>6.5052631578947366</v>
      </c>
      <c r="G9" s="68">
        <v>6.4012345679012368</v>
      </c>
      <c r="H9" s="68">
        <v>6.484</v>
      </c>
      <c r="I9" s="68">
        <v>6.5</v>
      </c>
      <c r="J9" s="68">
        <v>6.48</v>
      </c>
      <c r="K9" s="68">
        <v>6.45</v>
      </c>
      <c r="L9" s="62">
        <v>6.5</v>
      </c>
      <c r="M9" s="69">
        <f t="shared" si="0"/>
        <v>6.4644222725795988</v>
      </c>
      <c r="N9" s="69">
        <f t="shared" si="1"/>
        <v>0.10526315789473628</v>
      </c>
      <c r="O9" s="54">
        <v>6.2</v>
      </c>
      <c r="P9" s="42">
        <v>6.8</v>
      </c>
      <c r="Q9" s="74">
        <f t="shared" si="2"/>
        <v>100.2488689847127</v>
      </c>
    </row>
    <row r="10" spans="1:18" ht="15.95" customHeight="1" x14ac:dyDescent="0.25">
      <c r="A10" s="35">
        <v>6</v>
      </c>
      <c r="B10" s="68">
        <v>6.415625000000003</v>
      </c>
      <c r="C10" s="68">
        <v>6.4600000000000009</v>
      </c>
      <c r="D10" s="69">
        <v>6.48</v>
      </c>
      <c r="E10" s="68">
        <v>6.3551434143968439</v>
      </c>
      <c r="F10" s="68">
        <v>6.5105263157894733</v>
      </c>
      <c r="G10" s="68">
        <v>6.4218253968253993</v>
      </c>
      <c r="H10" s="68">
        <v>6.492</v>
      </c>
      <c r="I10" s="68">
        <v>6.55</v>
      </c>
      <c r="J10" s="68">
        <v>6.49</v>
      </c>
      <c r="K10" s="68">
        <v>6.4</v>
      </c>
      <c r="L10" s="62">
        <v>6.5</v>
      </c>
      <c r="M10" s="69">
        <f t="shared" si="0"/>
        <v>6.4575120127011711</v>
      </c>
      <c r="N10" s="69">
        <f t="shared" si="1"/>
        <v>0.19485658560315589</v>
      </c>
      <c r="O10" s="54">
        <v>6.2</v>
      </c>
      <c r="P10" s="42">
        <v>6.8</v>
      </c>
      <c r="Q10" s="74">
        <f t="shared" si="2"/>
        <v>100.14170616211348</v>
      </c>
    </row>
    <row r="11" spans="1:18" ht="15.95" customHeight="1" x14ac:dyDescent="0.25">
      <c r="A11" s="35">
        <v>7</v>
      </c>
      <c r="B11" s="68">
        <v>6.4031250000000028</v>
      </c>
      <c r="C11" s="68">
        <v>6.4450000000000003</v>
      </c>
      <c r="D11" s="69">
        <v>6.49</v>
      </c>
      <c r="E11" s="68">
        <v>6.41</v>
      </c>
      <c r="F11" s="68">
        <v>6.4944444444444436</v>
      </c>
      <c r="G11" s="68">
        <v>6.4440000000000008</v>
      </c>
      <c r="H11" s="68">
        <v>6.5170000000000003</v>
      </c>
      <c r="I11" s="68">
        <v>6.57</v>
      </c>
      <c r="J11" s="68">
        <v>6.5</v>
      </c>
      <c r="K11" s="68">
        <v>6.4</v>
      </c>
      <c r="L11" s="62">
        <v>6.5</v>
      </c>
      <c r="M11" s="69">
        <f t="shared" si="0"/>
        <v>6.467356944444445</v>
      </c>
      <c r="N11" s="69">
        <f t="shared" si="1"/>
        <v>0.16999999999999993</v>
      </c>
      <c r="O11" s="54">
        <v>6.2</v>
      </c>
      <c r="P11" s="42">
        <v>6.8</v>
      </c>
      <c r="Q11" s="74">
        <f t="shared" si="2"/>
        <v>100.29437924423581</v>
      </c>
    </row>
    <row r="12" spans="1:18" ht="15.95" customHeight="1" x14ac:dyDescent="0.25">
      <c r="A12" s="35">
        <v>8</v>
      </c>
      <c r="B12" s="68">
        <v>6.4031250000000028</v>
      </c>
      <c r="C12" s="68">
        <v>6.4434137931034483</v>
      </c>
      <c r="D12" s="69">
        <v>6.455000000000001</v>
      </c>
      <c r="E12" s="68">
        <v>6.4163934426229465</v>
      </c>
      <c r="F12" s="68">
        <v>6.5277777777777777</v>
      </c>
      <c r="G12" s="68">
        <v>6.4653846153846164</v>
      </c>
      <c r="H12" s="68">
        <v>6.5170000000000003</v>
      </c>
      <c r="I12" s="68">
        <v>6.55</v>
      </c>
      <c r="J12" s="68">
        <v>6.5</v>
      </c>
      <c r="K12" s="68">
        <v>6.4</v>
      </c>
      <c r="L12" s="62">
        <v>6.5</v>
      </c>
      <c r="M12" s="69">
        <f t="shared" si="0"/>
        <v>6.46780946288888</v>
      </c>
      <c r="N12" s="69">
        <f t="shared" si="1"/>
        <v>0.14999999999999947</v>
      </c>
      <c r="O12" s="54">
        <v>6.2</v>
      </c>
      <c r="P12" s="42">
        <v>6.8</v>
      </c>
      <c r="Q12" s="74">
        <f t="shared" si="2"/>
        <v>100.3013968028569</v>
      </c>
    </row>
    <row r="13" spans="1:18" ht="15.95" customHeight="1" x14ac:dyDescent="0.25">
      <c r="A13" s="35">
        <v>9</v>
      </c>
      <c r="B13" s="68">
        <v>6.4156250000000021</v>
      </c>
      <c r="C13" s="68">
        <v>6.4627500000000015</v>
      </c>
      <c r="D13" s="69">
        <v>6.4823529411764698</v>
      </c>
      <c r="E13" s="68">
        <v>6.4333333333333291</v>
      </c>
      <c r="F13" s="68">
        <v>6.5062499999999996</v>
      </c>
      <c r="G13" s="68">
        <v>6.4596153846153861</v>
      </c>
      <c r="H13" s="68">
        <v>6.5209999999999999</v>
      </c>
      <c r="I13" s="68">
        <v>6.57</v>
      </c>
      <c r="J13" s="68">
        <v>6.49</v>
      </c>
      <c r="K13" s="68">
        <v>6.4</v>
      </c>
      <c r="L13" s="62">
        <v>6.5</v>
      </c>
      <c r="M13" s="69">
        <f t="shared" ref="M13:M19" si="3">AVERAGE(B13:K13)</f>
        <v>6.4740926659125195</v>
      </c>
      <c r="N13" s="69">
        <f t="shared" si="1"/>
        <v>0.16999999999999993</v>
      </c>
      <c r="O13" s="54">
        <v>6.2</v>
      </c>
      <c r="P13" s="42">
        <v>6.8</v>
      </c>
      <c r="Q13" s="74">
        <f t="shared" si="2"/>
        <v>100.39883536274074</v>
      </c>
    </row>
    <row r="14" spans="1:18" ht="15.95" customHeight="1" x14ac:dyDescent="0.25">
      <c r="A14" s="35">
        <v>10</v>
      </c>
      <c r="B14" s="68">
        <v>6.4375000000000027</v>
      </c>
      <c r="C14" s="68">
        <v>6.4475000000000016</v>
      </c>
      <c r="D14" s="175">
        <v>6.4600000000000009</v>
      </c>
      <c r="E14" s="68">
        <v>6.5121212121212153</v>
      </c>
      <c r="F14" s="68">
        <v>6.5</v>
      </c>
      <c r="G14" s="68">
        <v>6.4052083333333352</v>
      </c>
      <c r="H14" s="68">
        <v>6.49</v>
      </c>
      <c r="I14" s="68">
        <v>6.54</v>
      </c>
      <c r="J14" s="68">
        <v>6.42</v>
      </c>
      <c r="K14" s="68">
        <v>6.3</v>
      </c>
      <c r="L14" s="62">
        <v>6.5</v>
      </c>
      <c r="M14" s="69">
        <f t="shared" si="3"/>
        <v>6.4512329545454561</v>
      </c>
      <c r="N14" s="69">
        <f t="shared" si="1"/>
        <v>0.24000000000000021</v>
      </c>
      <c r="O14" s="54">
        <v>6.2</v>
      </c>
      <c r="P14" s="42">
        <v>6.8</v>
      </c>
      <c r="Q14" s="74">
        <f t="shared" si="2"/>
        <v>100.04433187994914</v>
      </c>
    </row>
    <row r="15" spans="1:18" ht="15.95" customHeight="1" x14ac:dyDescent="0.25">
      <c r="A15" s="35">
        <v>11</v>
      </c>
      <c r="B15" s="68">
        <v>6.4093750000000043</v>
      </c>
      <c r="C15" s="68">
        <v>6.4475308641975326</v>
      </c>
      <c r="D15" s="69">
        <v>6.4777777777777787</v>
      </c>
      <c r="E15" s="68">
        <v>6.5266666666666682</v>
      </c>
      <c r="F15" s="68">
        <v>6.5</v>
      </c>
      <c r="G15" s="68">
        <v>6.4196428571428603</v>
      </c>
      <c r="H15" s="68">
        <v>6.431</v>
      </c>
      <c r="I15" s="68">
        <v>6.52</v>
      </c>
      <c r="J15" s="68">
        <v>6.43</v>
      </c>
      <c r="K15" s="68">
        <v>6.4</v>
      </c>
      <c r="L15" s="62">
        <v>6.5</v>
      </c>
      <c r="M15" s="69">
        <f t="shared" si="3"/>
        <v>6.4561993165784841</v>
      </c>
      <c r="N15" s="69">
        <f t="shared" si="1"/>
        <v>0.12666666666666782</v>
      </c>
      <c r="O15" s="54">
        <v>6.2</v>
      </c>
      <c r="P15" s="42">
        <v>6.8</v>
      </c>
      <c r="Q15" s="74">
        <f t="shared" si="2"/>
        <v>100.12134915323148</v>
      </c>
      <c r="R15" s="7"/>
    </row>
    <row r="16" spans="1:18" ht="15.95" customHeight="1" x14ac:dyDescent="0.25">
      <c r="A16" s="35">
        <v>12</v>
      </c>
      <c r="B16" s="68">
        <v>6.4312500000000021</v>
      </c>
      <c r="C16" s="68">
        <v>6.5002985074626842</v>
      </c>
      <c r="D16" s="69">
        <v>6.4100000000000019</v>
      </c>
      <c r="E16" s="68">
        <v>6.5193548387096776</v>
      </c>
      <c r="F16" s="68">
        <v>6.504545454545454</v>
      </c>
      <c r="G16" s="68">
        <v>6.3992753623188436</v>
      </c>
      <c r="H16" s="68">
        <v>6.48</v>
      </c>
      <c r="I16" s="68">
        <v>6.58</v>
      </c>
      <c r="J16" s="68">
        <v>6.43</v>
      </c>
      <c r="K16" s="68">
        <v>6.4</v>
      </c>
      <c r="L16" s="62">
        <v>6.5</v>
      </c>
      <c r="M16" s="69">
        <f t="shared" si="3"/>
        <v>6.4654724163036663</v>
      </c>
      <c r="N16" s="69">
        <f t="shared" si="1"/>
        <v>0.18072463768115643</v>
      </c>
      <c r="O16" s="54">
        <v>6.2</v>
      </c>
      <c r="P16" s="42">
        <v>6.8</v>
      </c>
      <c r="Q16" s="74">
        <f t="shared" si="2"/>
        <v>100.26515438751748</v>
      </c>
      <c r="R16" s="7"/>
    </row>
    <row r="17" spans="1:18" ht="15.95" customHeight="1" x14ac:dyDescent="0.25">
      <c r="A17" s="35">
        <v>1</v>
      </c>
      <c r="B17" s="68">
        <v>6.4781250000000004</v>
      </c>
      <c r="C17" s="68">
        <v>6.5369230769230784</v>
      </c>
      <c r="D17" s="175">
        <v>6.4105263157894754</v>
      </c>
      <c r="E17" s="68">
        <v>6.5</v>
      </c>
      <c r="F17" s="68">
        <v>6.5</v>
      </c>
      <c r="G17" s="68">
        <v>6.4147058823529441</v>
      </c>
      <c r="H17" s="68">
        <v>6.4950000000000001</v>
      </c>
      <c r="I17" s="68">
        <v>6.55</v>
      </c>
      <c r="J17" s="68">
        <v>6.46</v>
      </c>
      <c r="K17" s="68">
        <v>6.4</v>
      </c>
      <c r="L17" s="62">
        <v>6.5</v>
      </c>
      <c r="M17" s="69">
        <f t="shared" si="3"/>
        <v>6.4745280275065493</v>
      </c>
      <c r="N17" s="69">
        <f t="shared" si="1"/>
        <v>0.14999999999999947</v>
      </c>
      <c r="O17" s="54">
        <v>6.2</v>
      </c>
      <c r="P17" s="42">
        <v>6.8</v>
      </c>
      <c r="Q17" s="74">
        <f t="shared" si="2"/>
        <v>100.40558685661918</v>
      </c>
      <c r="R17" s="7"/>
    </row>
    <row r="18" spans="1:18" ht="15.95" customHeight="1" x14ac:dyDescent="0.25">
      <c r="A18" s="35">
        <v>2</v>
      </c>
      <c r="B18" s="68">
        <v>6.4437500000000023</v>
      </c>
      <c r="C18" s="68">
        <v>6.5337037037037042</v>
      </c>
      <c r="D18" s="175">
        <v>6.569230769230769</v>
      </c>
      <c r="E18" s="68">
        <v>6.5448275862068943</v>
      </c>
      <c r="F18" s="68">
        <v>6.5</v>
      </c>
      <c r="G18" s="68"/>
      <c r="H18" s="68">
        <v>6.47</v>
      </c>
      <c r="I18" s="68"/>
      <c r="J18" s="68">
        <v>6.44</v>
      </c>
      <c r="K18" s="68">
        <v>6.5</v>
      </c>
      <c r="L18" s="62">
        <v>6.5</v>
      </c>
      <c r="M18" s="69">
        <f t="shared" si="3"/>
        <v>6.5001890073926702</v>
      </c>
      <c r="N18" s="69">
        <f>MAX(B18:K18)-MIN(B18:K18)</f>
        <v>0.12923076923076859</v>
      </c>
      <c r="O18" s="54">
        <v>6.2</v>
      </c>
      <c r="P18" s="42">
        <v>6.8</v>
      </c>
      <c r="Q18" s="74">
        <f>M18/M$3*100</f>
        <v>100.80353180856561</v>
      </c>
      <c r="R18" s="7"/>
    </row>
    <row r="19" spans="1:18" ht="15.95" customHeight="1" x14ac:dyDescent="0.25">
      <c r="A19" s="35">
        <v>3</v>
      </c>
      <c r="B19" s="66"/>
      <c r="C19" s="198">
        <v>6.5225806451612902</v>
      </c>
      <c r="D19" s="66"/>
      <c r="E19" s="66"/>
      <c r="F19" s="66"/>
      <c r="G19" s="66"/>
      <c r="H19" s="198">
        <v>6.4539999999999997</v>
      </c>
      <c r="I19" s="66"/>
      <c r="J19" s="66"/>
      <c r="K19" s="66"/>
      <c r="L19" s="62">
        <v>6.5</v>
      </c>
      <c r="M19" s="69">
        <f t="shared" si="3"/>
        <v>6.488290322580645</v>
      </c>
      <c r="N19" s="69">
        <f>MAX(B19:K19)-MIN(B19:K19)</f>
        <v>6.8580645161290477E-2</v>
      </c>
      <c r="O19" s="54">
        <v>6.2</v>
      </c>
      <c r="P19" s="42">
        <v>6.8</v>
      </c>
      <c r="Q19" s="74">
        <f>M19/M$3*100</f>
        <v>100.61900956597158</v>
      </c>
      <c r="R19" s="7"/>
    </row>
    <row r="20" spans="1:18" ht="15.95" customHeight="1" x14ac:dyDescent="0.25">
      <c r="A20" s="37">
        <v>4</v>
      </c>
      <c r="B20" s="66"/>
      <c r="C20" s="91"/>
      <c r="D20" s="91"/>
      <c r="E20" s="91"/>
      <c r="F20" s="91"/>
      <c r="G20" s="91"/>
      <c r="H20" s="91">
        <v>6.4349999999999996</v>
      </c>
      <c r="I20" s="91"/>
      <c r="J20" s="91"/>
      <c r="K20" s="91"/>
      <c r="L20" s="62">
        <v>6.5</v>
      </c>
      <c r="M20" s="69"/>
      <c r="N20" s="69">
        <f>MAX(B20:K20)-MIN(B20:K20)</f>
        <v>0</v>
      </c>
      <c r="O20" s="54">
        <v>6.2</v>
      </c>
      <c r="P20" s="42">
        <v>6.8</v>
      </c>
      <c r="Q20" s="74">
        <f>M20/M$3*100</f>
        <v>0</v>
      </c>
      <c r="R20" s="7"/>
    </row>
  </sheetData>
  <phoneticPr fontId="3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R20"/>
  <sheetViews>
    <sheetView zoomScale="80" workbookViewId="0">
      <selection activeCell="J44" sqref="J44"/>
    </sheetView>
  </sheetViews>
  <sheetFormatPr defaultRowHeight="13.5" x14ac:dyDescent="0.15"/>
  <cols>
    <col min="1" max="1" width="3.75" customWidth="1"/>
    <col min="2" max="2" width="7.75" customWidth="1"/>
    <col min="3" max="3" width="10.5" bestFit="1" customWidth="1"/>
    <col min="4" max="4" width="8.75" customWidth="1"/>
    <col min="5" max="5" width="9.25" customWidth="1"/>
    <col min="6" max="6" width="9.5" customWidth="1"/>
    <col min="7" max="9" width="8.7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6.375" customWidth="1"/>
    <col min="15" max="16" width="2.625" customWidth="1"/>
  </cols>
  <sheetData>
    <row r="1" spans="1:18" ht="20.100000000000001" customHeight="1" x14ac:dyDescent="0.3">
      <c r="F1" s="31" t="s">
        <v>10</v>
      </c>
    </row>
    <row r="2" spans="1:18" ht="15.95" customHeight="1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42</v>
      </c>
      <c r="N2" s="182" t="s">
        <v>29</v>
      </c>
      <c r="O2" s="41" t="s">
        <v>30</v>
      </c>
      <c r="P2" s="42" t="s">
        <v>31</v>
      </c>
      <c r="Q2" s="30" t="s">
        <v>145</v>
      </c>
    </row>
    <row r="3" spans="1:18" ht="15.95" customHeight="1" x14ac:dyDescent="0.25">
      <c r="A3" s="35">
        <v>11</v>
      </c>
      <c r="B3" s="67"/>
      <c r="C3" s="68"/>
      <c r="D3" s="62">
        <v>33.59375</v>
      </c>
      <c r="E3" s="67"/>
      <c r="F3" s="67"/>
      <c r="G3" s="67">
        <v>33.088888888888881</v>
      </c>
      <c r="H3" s="67"/>
      <c r="I3" s="67"/>
      <c r="J3" s="67">
        <v>33.450000000000003</v>
      </c>
      <c r="K3" s="167"/>
      <c r="L3" s="63">
        <v>33</v>
      </c>
      <c r="M3" s="62">
        <f t="shared" ref="M3:M12" si="0">AVERAGE(B3:K3)</f>
        <v>33.377546296296295</v>
      </c>
      <c r="N3" s="62">
        <f t="shared" ref="N3:N17" si="1">MAX(B3:K3)-MIN(B3:K3)</f>
        <v>0.50486111111111853</v>
      </c>
      <c r="O3" s="41">
        <v>31</v>
      </c>
      <c r="P3" s="42">
        <v>35</v>
      </c>
      <c r="Q3" s="74">
        <f>M3/M3*100</f>
        <v>100</v>
      </c>
    </row>
    <row r="4" spans="1:18" ht="15.95" customHeight="1" x14ac:dyDescent="0.25">
      <c r="A4" s="35">
        <v>12</v>
      </c>
      <c r="B4" s="67">
        <v>33.470833333333339</v>
      </c>
      <c r="C4" s="67">
        <v>33.362777777777779</v>
      </c>
      <c r="D4" s="62">
        <v>33.131250000000001</v>
      </c>
      <c r="E4" s="67"/>
      <c r="F4" s="67">
        <v>33.307692307692307</v>
      </c>
      <c r="G4" s="67">
        <v>33.040079365079364</v>
      </c>
      <c r="H4" s="67">
        <v>33.5</v>
      </c>
      <c r="I4" s="167"/>
      <c r="J4" s="67">
        <v>33.700000000000003</v>
      </c>
      <c r="K4" s="167"/>
      <c r="L4" s="63">
        <v>33</v>
      </c>
      <c r="M4" s="62">
        <f t="shared" si="0"/>
        <v>33.358947540554674</v>
      </c>
      <c r="N4" s="62">
        <f t="shared" si="1"/>
        <v>0.65992063492063835</v>
      </c>
      <c r="O4" s="41">
        <v>31</v>
      </c>
      <c r="P4" s="42">
        <v>35</v>
      </c>
      <c r="Q4" s="74">
        <f>M4/M$3*100</f>
        <v>99.944277642291269</v>
      </c>
    </row>
    <row r="5" spans="1:18" ht="15.95" customHeight="1" x14ac:dyDescent="0.25">
      <c r="A5" s="35">
        <v>1</v>
      </c>
      <c r="B5" s="67">
        <v>33.554166666666667</v>
      </c>
      <c r="C5" s="67">
        <v>33.502099999999999</v>
      </c>
      <c r="D5" s="62">
        <v>33.221428571428575</v>
      </c>
      <c r="E5" s="67"/>
      <c r="F5" s="67">
        <v>33.444444444444443</v>
      </c>
      <c r="G5" s="67">
        <v>33.106944444444444</v>
      </c>
      <c r="H5" s="67">
        <v>33.4</v>
      </c>
      <c r="I5" s="67">
        <v>33.9</v>
      </c>
      <c r="J5" s="67">
        <v>33.47</v>
      </c>
      <c r="K5" s="67">
        <v>34.130000000000003</v>
      </c>
      <c r="L5" s="63">
        <v>33</v>
      </c>
      <c r="M5" s="62">
        <f t="shared" si="0"/>
        <v>33.525453791887131</v>
      </c>
      <c r="N5" s="62">
        <f t="shared" si="1"/>
        <v>1.0230555555555583</v>
      </c>
      <c r="O5" s="41">
        <v>31</v>
      </c>
      <c r="P5" s="42">
        <v>35</v>
      </c>
      <c r="Q5" s="74">
        <f t="shared" ref="Q5:Q17" si="2">M5/M$3*100</f>
        <v>100.44313471780653</v>
      </c>
    </row>
    <row r="6" spans="1:18" ht="15.95" customHeight="1" x14ac:dyDescent="0.25">
      <c r="A6" s="35">
        <v>2</v>
      </c>
      <c r="B6" s="67">
        <v>33.459375000000001</v>
      </c>
      <c r="C6" s="67">
        <v>33.395263157894739</v>
      </c>
      <c r="D6" s="62">
        <v>33.858823529411765</v>
      </c>
      <c r="E6" s="67"/>
      <c r="F6" s="67">
        <v>33.473684210526315</v>
      </c>
      <c r="G6" s="67">
        <v>33.253571428571433</v>
      </c>
      <c r="H6" s="67">
        <v>33.9</v>
      </c>
      <c r="I6" s="67">
        <v>33.9</v>
      </c>
      <c r="J6" s="67">
        <v>33.76</v>
      </c>
      <c r="K6" s="67">
        <v>33.43</v>
      </c>
      <c r="L6" s="63">
        <v>33</v>
      </c>
      <c r="M6" s="62">
        <f t="shared" si="0"/>
        <v>33.603413036267142</v>
      </c>
      <c r="N6" s="62">
        <f t="shared" si="1"/>
        <v>0.64642857142856514</v>
      </c>
      <c r="O6" s="41">
        <v>31</v>
      </c>
      <c r="P6" s="42">
        <v>35</v>
      </c>
      <c r="Q6" s="74">
        <f t="shared" si="2"/>
        <v>100.67670264903779</v>
      </c>
    </row>
    <row r="7" spans="1:18" ht="15.95" customHeight="1" x14ac:dyDescent="0.25">
      <c r="A7" s="35">
        <v>3</v>
      </c>
      <c r="B7" s="67">
        <v>33.243749999999991</v>
      </c>
      <c r="C7" s="67">
        <v>33.433250000000001</v>
      </c>
      <c r="D7" s="62">
        <v>33.487499999999997</v>
      </c>
      <c r="E7" s="67"/>
      <c r="F7" s="67">
        <v>33.210526315789473</v>
      </c>
      <c r="G7" s="67">
        <v>32.745333333333335</v>
      </c>
      <c r="H7" s="67">
        <v>33.6</v>
      </c>
      <c r="I7" s="67">
        <v>33.6</v>
      </c>
      <c r="J7" s="67">
        <v>33.33</v>
      </c>
      <c r="K7" s="67">
        <v>34.299999999999997</v>
      </c>
      <c r="L7" s="63">
        <v>33</v>
      </c>
      <c r="M7" s="62">
        <f t="shared" si="0"/>
        <v>33.438928849902531</v>
      </c>
      <c r="N7" s="62">
        <f t="shared" si="1"/>
        <v>1.5546666666666624</v>
      </c>
      <c r="O7" s="41">
        <v>31</v>
      </c>
      <c r="P7" s="42">
        <v>35</v>
      </c>
      <c r="Q7" s="74">
        <f t="shared" si="2"/>
        <v>100.1839037329507</v>
      </c>
    </row>
    <row r="8" spans="1:18" ht="15.95" customHeight="1" x14ac:dyDescent="0.25">
      <c r="A8" s="35">
        <v>4</v>
      </c>
      <c r="B8" s="67">
        <v>33.206249999999997</v>
      </c>
      <c r="C8" s="67">
        <v>33.489888888888892</v>
      </c>
      <c r="D8" s="62">
        <v>33.488</v>
      </c>
      <c r="E8" s="67">
        <v>32.6</v>
      </c>
      <c r="F8" s="67">
        <v>33.368421052631582</v>
      </c>
      <c r="G8" s="67">
        <v>33.353968253968247</v>
      </c>
      <c r="H8" s="67">
        <v>33.9</v>
      </c>
      <c r="I8" s="67">
        <v>33.700000000000003</v>
      </c>
      <c r="J8" s="67">
        <v>33.46</v>
      </c>
      <c r="K8" s="67">
        <v>33.25</v>
      </c>
      <c r="L8" s="63">
        <v>33</v>
      </c>
      <c r="M8" s="62">
        <f t="shared" si="0"/>
        <v>33.381652819548876</v>
      </c>
      <c r="N8" s="62">
        <f t="shared" si="1"/>
        <v>1.2999999999999972</v>
      </c>
      <c r="O8" s="41">
        <v>31</v>
      </c>
      <c r="P8" s="42">
        <v>35</v>
      </c>
      <c r="Q8" s="74">
        <f t="shared" si="2"/>
        <v>100.0123032508625</v>
      </c>
    </row>
    <row r="9" spans="1:18" ht="15.95" customHeight="1" x14ac:dyDescent="0.25">
      <c r="A9" s="35">
        <v>5</v>
      </c>
      <c r="B9" s="67">
        <v>33.115624999999994</v>
      </c>
      <c r="C9" s="67">
        <v>33.283349999999999</v>
      </c>
      <c r="D9" s="62">
        <v>33.3642857142857</v>
      </c>
      <c r="E9" s="67">
        <v>32.5</v>
      </c>
      <c r="F9" s="67">
        <v>33.526315789473685</v>
      </c>
      <c r="G9" s="67">
        <v>33.274382716049381</v>
      </c>
      <c r="H9" s="67">
        <v>33.783000000000001</v>
      </c>
      <c r="I9" s="67">
        <v>33.700000000000003</v>
      </c>
      <c r="J9" s="67">
        <v>33.47</v>
      </c>
      <c r="K9" s="67">
        <v>33.940000000000005</v>
      </c>
      <c r="L9" s="63">
        <v>33</v>
      </c>
      <c r="M9" s="62">
        <f t="shared" si="0"/>
        <v>33.395695921980874</v>
      </c>
      <c r="N9" s="62">
        <f t="shared" si="1"/>
        <v>1.4400000000000048</v>
      </c>
      <c r="O9" s="41">
        <v>31</v>
      </c>
      <c r="P9" s="42">
        <v>35</v>
      </c>
      <c r="Q9" s="74">
        <f t="shared" si="2"/>
        <v>100.05437675233362</v>
      </c>
    </row>
    <row r="10" spans="1:18" ht="15.95" customHeight="1" x14ac:dyDescent="0.25">
      <c r="A10" s="35">
        <v>6</v>
      </c>
      <c r="B10" s="67">
        <v>33.053124999999994</v>
      </c>
      <c r="C10" s="67">
        <v>33.508857142857153</v>
      </c>
      <c r="D10" s="62">
        <v>33.700000000000003</v>
      </c>
      <c r="E10" s="67">
        <v>32.149605403230069</v>
      </c>
      <c r="F10" s="67">
        <v>33.578947368421055</v>
      </c>
      <c r="G10" s="67">
        <v>33.078571428571436</v>
      </c>
      <c r="H10" s="67">
        <v>33.723999999999997</v>
      </c>
      <c r="I10" s="67">
        <v>33.9</v>
      </c>
      <c r="J10" s="67">
        <v>33.630000000000003</v>
      </c>
      <c r="K10" s="67">
        <v>33.659999999999997</v>
      </c>
      <c r="L10" s="63">
        <v>33</v>
      </c>
      <c r="M10" s="62">
        <f t="shared" si="0"/>
        <v>33.398310634307961</v>
      </c>
      <c r="N10" s="62">
        <f t="shared" si="1"/>
        <v>1.7503945967699295</v>
      </c>
      <c r="O10" s="41">
        <v>31</v>
      </c>
      <c r="P10" s="42">
        <v>35</v>
      </c>
      <c r="Q10" s="74">
        <f t="shared" si="2"/>
        <v>100.06221049872073</v>
      </c>
    </row>
    <row r="11" spans="1:18" ht="15.95" customHeight="1" x14ac:dyDescent="0.25">
      <c r="A11" s="35">
        <v>7</v>
      </c>
      <c r="B11" s="67">
        <v>33.081249999999997</v>
      </c>
      <c r="C11" s="67">
        <v>33.481000000000002</v>
      </c>
      <c r="D11" s="62">
        <v>33.799999999999997</v>
      </c>
      <c r="E11" s="67">
        <v>32.55176499152099</v>
      </c>
      <c r="F11" s="67">
        <v>33.666666666666664</v>
      </c>
      <c r="G11" s="67">
        <v>33.121527777777779</v>
      </c>
      <c r="H11" s="67">
        <v>33.667999999999999</v>
      </c>
      <c r="I11" s="67">
        <v>34.1</v>
      </c>
      <c r="J11" s="67">
        <v>34.03</v>
      </c>
      <c r="K11" s="67">
        <v>33.9</v>
      </c>
      <c r="L11" s="63">
        <v>33</v>
      </c>
      <c r="M11" s="62">
        <f t="shared" si="0"/>
        <v>33.540020943596538</v>
      </c>
      <c r="N11" s="62">
        <f t="shared" si="1"/>
        <v>1.5482350084790113</v>
      </c>
      <c r="O11" s="41">
        <v>31</v>
      </c>
      <c r="P11" s="42">
        <v>35</v>
      </c>
      <c r="Q11" s="74">
        <f t="shared" si="2"/>
        <v>100.48677828459269</v>
      </c>
    </row>
    <row r="12" spans="1:18" ht="15.95" customHeight="1" x14ac:dyDescent="0.25">
      <c r="A12" s="35">
        <v>8</v>
      </c>
      <c r="B12" s="67">
        <v>33.281250000000007</v>
      </c>
      <c r="C12" s="67">
        <v>33.1381724137931</v>
      </c>
      <c r="D12" s="62">
        <v>33.752631578947366</v>
      </c>
      <c r="E12" s="67">
        <v>33.034426229508199</v>
      </c>
      <c r="F12" s="67">
        <v>33.666666666666664</v>
      </c>
      <c r="G12" s="67">
        <v>33.094230769230769</v>
      </c>
      <c r="H12" s="67">
        <v>33.893999999999998</v>
      </c>
      <c r="I12" s="67">
        <v>33.9</v>
      </c>
      <c r="J12" s="67">
        <v>33.65</v>
      </c>
      <c r="K12" s="67">
        <v>34.24</v>
      </c>
      <c r="L12" s="63">
        <v>33</v>
      </c>
      <c r="M12" s="62">
        <f t="shared" si="0"/>
        <v>33.565137765814612</v>
      </c>
      <c r="N12" s="62">
        <f t="shared" si="1"/>
        <v>1.205573770491803</v>
      </c>
      <c r="O12" s="41">
        <v>31</v>
      </c>
      <c r="P12" s="42">
        <v>35</v>
      </c>
      <c r="Q12" s="74">
        <f t="shared" si="2"/>
        <v>100.56202893961421</v>
      </c>
    </row>
    <row r="13" spans="1:18" ht="15.95" customHeight="1" x14ac:dyDescent="0.25">
      <c r="A13" s="35">
        <v>9</v>
      </c>
      <c r="B13" s="67">
        <v>33.243750000000006</v>
      </c>
      <c r="C13" s="67">
        <v>33.041012658227842</v>
      </c>
      <c r="D13" s="62">
        <v>34.358333333333341</v>
      </c>
      <c r="E13" s="67">
        <v>32.815000000000005</v>
      </c>
      <c r="F13" s="67">
        <v>33.9375</v>
      </c>
      <c r="G13" s="67">
        <v>32.991666666666667</v>
      </c>
      <c r="H13" s="67">
        <v>33.838999999999999</v>
      </c>
      <c r="I13" s="67">
        <v>33.700000000000003</v>
      </c>
      <c r="J13" s="67">
        <v>33.409999999999997</v>
      </c>
      <c r="K13" s="67">
        <v>33.4</v>
      </c>
      <c r="L13" s="63">
        <v>33</v>
      </c>
      <c r="M13" s="62">
        <f t="shared" ref="M13:M19" si="3">AVERAGE(B13:K13)</f>
        <v>33.47362626582278</v>
      </c>
      <c r="N13" s="62">
        <f t="shared" si="1"/>
        <v>1.5433333333333366</v>
      </c>
      <c r="O13" s="41">
        <v>31</v>
      </c>
      <c r="P13" s="42">
        <v>35</v>
      </c>
      <c r="Q13" s="74">
        <f t="shared" si="2"/>
        <v>100.28785809679827</v>
      </c>
    </row>
    <row r="14" spans="1:18" ht="15.95" customHeight="1" x14ac:dyDescent="0.25">
      <c r="A14" s="35">
        <v>10</v>
      </c>
      <c r="B14" s="67">
        <v>33.265625</v>
      </c>
      <c r="C14" s="67">
        <v>32.95435294117646</v>
      </c>
      <c r="D14" s="62">
        <v>33.352941176470594</v>
      </c>
      <c r="E14" s="67">
        <v>32.807692307692314</v>
      </c>
      <c r="F14" s="67">
        <v>33.450000000000003</v>
      </c>
      <c r="G14" s="67">
        <v>32.974218749999991</v>
      </c>
      <c r="H14" s="67">
        <v>33.9</v>
      </c>
      <c r="I14" s="67">
        <v>34</v>
      </c>
      <c r="J14" s="67">
        <v>33.299999999999997</v>
      </c>
      <c r="K14" s="67">
        <v>33.15</v>
      </c>
      <c r="L14" s="63">
        <v>33</v>
      </c>
      <c r="M14" s="62">
        <f t="shared" si="3"/>
        <v>33.315483017533936</v>
      </c>
      <c r="N14" s="62">
        <f t="shared" si="1"/>
        <v>1.1923076923076863</v>
      </c>
      <c r="O14" s="41">
        <v>31</v>
      </c>
      <c r="P14" s="42">
        <v>35</v>
      </c>
      <c r="Q14" s="74">
        <f t="shared" si="2"/>
        <v>99.814056796711725</v>
      </c>
    </row>
    <row r="15" spans="1:18" ht="15.95" customHeight="1" x14ac:dyDescent="0.25">
      <c r="A15" s="35">
        <v>11</v>
      </c>
      <c r="B15" s="67">
        <v>32.918750000000003</v>
      </c>
      <c r="C15" s="67">
        <v>32.937625000000004</v>
      </c>
      <c r="D15" s="62">
        <v>32.83846153846153</v>
      </c>
      <c r="E15" s="67">
        <v>32.657377049180326</v>
      </c>
      <c r="F15" s="67">
        <v>33.444444444444443</v>
      </c>
      <c r="G15" s="67">
        <v>33.020238095238099</v>
      </c>
      <c r="H15" s="67">
        <v>33.94</v>
      </c>
      <c r="I15" s="67">
        <v>34</v>
      </c>
      <c r="J15" s="67">
        <v>33.71</v>
      </c>
      <c r="K15" s="67">
        <v>33.369999999999997</v>
      </c>
      <c r="L15" s="63">
        <v>33</v>
      </c>
      <c r="M15" s="62">
        <f t="shared" si="3"/>
        <v>33.283689612732438</v>
      </c>
      <c r="N15" s="62">
        <f t="shared" si="1"/>
        <v>1.3426229508196741</v>
      </c>
      <c r="O15" s="41">
        <v>31</v>
      </c>
      <c r="P15" s="42">
        <v>35</v>
      </c>
      <c r="Q15" s="74">
        <f t="shared" si="2"/>
        <v>99.718802925982999</v>
      </c>
      <c r="R15" s="7"/>
    </row>
    <row r="16" spans="1:18" ht="15.95" customHeight="1" x14ac:dyDescent="0.25">
      <c r="A16" s="35">
        <v>12</v>
      </c>
      <c r="B16" s="67">
        <v>33.449999999999996</v>
      </c>
      <c r="C16" s="67">
        <v>32.93492537313432</v>
      </c>
      <c r="D16" s="62">
        <v>33.273684210526319</v>
      </c>
      <c r="E16" s="67">
        <v>32.593548387096781</v>
      </c>
      <c r="F16" s="67">
        <v>33.727272727272727</v>
      </c>
      <c r="G16" s="67">
        <v>33.110144927536226</v>
      </c>
      <c r="H16" s="67">
        <v>33.799999999999997</v>
      </c>
      <c r="I16" s="67">
        <v>34</v>
      </c>
      <c r="J16" s="67">
        <v>34</v>
      </c>
      <c r="K16" s="67">
        <v>33.880000000000003</v>
      </c>
      <c r="L16" s="63">
        <v>33</v>
      </c>
      <c r="M16" s="62">
        <f t="shared" si="3"/>
        <v>33.476957562556635</v>
      </c>
      <c r="N16" s="62">
        <f t="shared" si="1"/>
        <v>1.4064516129032185</v>
      </c>
      <c r="O16" s="41">
        <v>31</v>
      </c>
      <c r="P16" s="42">
        <v>35</v>
      </c>
      <c r="Q16" s="74">
        <f t="shared" si="2"/>
        <v>100.29783874877396</v>
      </c>
      <c r="R16" s="7"/>
    </row>
    <row r="17" spans="1:18" ht="15.95" customHeight="1" x14ac:dyDescent="0.25">
      <c r="A17" s="35">
        <v>1</v>
      </c>
      <c r="B17" s="67">
        <v>33.425000000000004</v>
      </c>
      <c r="C17" s="67">
        <v>32.998461538461534</v>
      </c>
      <c r="D17" s="62">
        <v>33.299999999999997</v>
      </c>
      <c r="E17" s="67">
        <v>32.587096774193547</v>
      </c>
      <c r="F17" s="67">
        <v>33.789473684210527</v>
      </c>
      <c r="G17" s="67">
        <v>33.158974358974355</v>
      </c>
      <c r="H17" s="67">
        <v>33.902000000000001</v>
      </c>
      <c r="I17" s="67">
        <v>34</v>
      </c>
      <c r="J17" s="67">
        <v>33.659999999999997</v>
      </c>
      <c r="K17" s="67">
        <v>33.409999999999997</v>
      </c>
      <c r="L17" s="63">
        <v>33</v>
      </c>
      <c r="M17" s="62">
        <f t="shared" si="3"/>
        <v>33.423100635583992</v>
      </c>
      <c r="N17" s="62">
        <f t="shared" si="1"/>
        <v>1.4129032258064527</v>
      </c>
      <c r="O17" s="41">
        <v>31</v>
      </c>
      <c r="P17" s="42">
        <v>35</v>
      </c>
      <c r="Q17" s="74">
        <f t="shared" si="2"/>
        <v>100.13648198966847</v>
      </c>
      <c r="R17" s="7"/>
    </row>
    <row r="18" spans="1:18" ht="15.95" customHeight="1" x14ac:dyDescent="0.25">
      <c r="A18" s="35">
        <v>2</v>
      </c>
      <c r="B18" s="67">
        <v>33.049999999999997</v>
      </c>
      <c r="C18" s="67">
        <v>33.045185185185183</v>
      </c>
      <c r="D18" s="62">
        <v>33.739999999999988</v>
      </c>
      <c r="E18" s="67">
        <v>32.66551724137932</v>
      </c>
      <c r="F18" s="67">
        <v>33.8125</v>
      </c>
      <c r="G18" s="67"/>
      <c r="H18" s="67">
        <v>33.893000000000001</v>
      </c>
      <c r="I18" s="67"/>
      <c r="J18" s="67">
        <v>33.1</v>
      </c>
      <c r="K18" s="67">
        <v>33.57</v>
      </c>
      <c r="L18" s="63">
        <v>33</v>
      </c>
      <c r="M18" s="62">
        <f t="shared" si="3"/>
        <v>33.359525303320559</v>
      </c>
      <c r="N18" s="62">
        <f>MAX(B18:K18)-MIN(B18:K18)</f>
        <v>1.2274827586206811</v>
      </c>
      <c r="O18" s="41">
        <v>31</v>
      </c>
      <c r="P18" s="42">
        <v>35</v>
      </c>
      <c r="Q18" s="74">
        <f>M18/M$3*100</f>
        <v>99.946008634619929</v>
      </c>
      <c r="R18" s="7"/>
    </row>
    <row r="19" spans="1:18" ht="15.95" customHeight="1" x14ac:dyDescent="0.25">
      <c r="A19" s="35">
        <v>3</v>
      </c>
      <c r="B19" s="66"/>
      <c r="C19" s="66">
        <v>33.054838709677426</v>
      </c>
      <c r="D19" s="66"/>
      <c r="E19" s="66"/>
      <c r="F19" s="66"/>
      <c r="G19" s="66"/>
      <c r="H19" s="66">
        <v>33.616999999999997</v>
      </c>
      <c r="I19" s="66"/>
      <c r="J19" s="66"/>
      <c r="K19" s="66"/>
      <c r="L19" s="63">
        <v>33</v>
      </c>
      <c r="M19" s="62">
        <f t="shared" si="3"/>
        <v>33.335919354838708</v>
      </c>
      <c r="N19" s="62">
        <f>MAX(B19:K19)-MIN(B19:K19)</f>
        <v>0.56216129032257101</v>
      </c>
      <c r="O19" s="41">
        <v>31</v>
      </c>
      <c r="P19" s="42">
        <v>35</v>
      </c>
      <c r="Q19" s="74">
        <f>M19/M$3*100</f>
        <v>99.87528459675238</v>
      </c>
      <c r="R19" s="7"/>
    </row>
    <row r="20" spans="1:18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>
        <v>33.543999999999997</v>
      </c>
      <c r="I20" s="64"/>
      <c r="J20" s="64"/>
      <c r="K20" s="64"/>
      <c r="L20" s="63">
        <v>33</v>
      </c>
      <c r="M20" s="62"/>
      <c r="N20" s="62">
        <f>MAX(B20:K20)-MIN(B20:K20)</f>
        <v>0</v>
      </c>
      <c r="O20" s="41">
        <v>31</v>
      </c>
      <c r="P20" s="42">
        <v>35</v>
      </c>
      <c r="Q20" s="74">
        <f>M20/M$3*100</f>
        <v>0</v>
      </c>
      <c r="R20" s="7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21"/>
  <sheetViews>
    <sheetView zoomScale="80" workbookViewId="0">
      <selection activeCell="H20" sqref="H20"/>
    </sheetView>
  </sheetViews>
  <sheetFormatPr defaultRowHeight="13.5" x14ac:dyDescent="0.15"/>
  <cols>
    <col min="1" max="1" width="3.75" customWidth="1"/>
    <col min="2" max="2" width="9.625" customWidth="1"/>
    <col min="3" max="3" width="10.5" bestFit="1" customWidth="1"/>
    <col min="4" max="4" width="10.875" customWidth="1"/>
    <col min="5" max="5" width="10" customWidth="1"/>
    <col min="6" max="6" width="9.5" customWidth="1"/>
    <col min="7" max="7" width="10.375" customWidth="1"/>
    <col min="8" max="8" width="9.75" customWidth="1"/>
    <col min="9" max="9" width="10.625" customWidth="1"/>
    <col min="10" max="10" width="9.625" customWidth="1"/>
    <col min="11" max="11" width="10.5" style="2" customWidth="1"/>
    <col min="12" max="12" width="8.625" customWidth="1"/>
    <col min="13" max="13" width="9.75" customWidth="1"/>
    <col min="14" max="14" width="9.5" customWidth="1"/>
    <col min="15" max="16" width="2.625" customWidth="1"/>
    <col min="17" max="17" width="10.125" bestFit="1" customWidth="1"/>
  </cols>
  <sheetData>
    <row r="1" spans="1:19" ht="20.100000000000001" customHeight="1" x14ac:dyDescent="0.3">
      <c r="F1" s="31" t="s">
        <v>11</v>
      </c>
    </row>
    <row r="2" spans="1:19" ht="15.95" customHeight="1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42</v>
      </c>
      <c r="N2" s="182" t="s">
        <v>29</v>
      </c>
      <c r="O2" s="41" t="s">
        <v>30</v>
      </c>
      <c r="P2" s="42" t="s">
        <v>31</v>
      </c>
      <c r="Q2" s="30" t="s">
        <v>145</v>
      </c>
      <c r="R2" s="43"/>
      <c r="S2" s="43"/>
    </row>
    <row r="3" spans="1:19" ht="15.95" customHeight="1" x14ac:dyDescent="0.25">
      <c r="A3" s="35">
        <v>11</v>
      </c>
      <c r="B3" s="70"/>
      <c r="C3" s="70"/>
      <c r="D3" s="71">
        <v>3</v>
      </c>
      <c r="E3" s="70"/>
      <c r="F3" s="70"/>
      <c r="G3" s="70">
        <v>2.9448958333333337</v>
      </c>
      <c r="H3" s="70"/>
      <c r="I3" s="70"/>
      <c r="J3" s="70">
        <v>3</v>
      </c>
      <c r="K3" s="70"/>
      <c r="L3" s="68">
        <v>2.94</v>
      </c>
      <c r="M3" s="71">
        <f t="shared" ref="M3:M12" si="0">AVERAGE(B3:K3)</f>
        <v>2.9816319444444446</v>
      </c>
      <c r="N3" s="71">
        <f t="shared" ref="N3:N17" si="1">MAX(B3:K3)-MIN(B3:K3)</f>
        <v>5.5104166666666288E-2</v>
      </c>
      <c r="O3" s="41">
        <v>2.74</v>
      </c>
      <c r="P3" s="42">
        <v>3.14</v>
      </c>
      <c r="Q3" s="74">
        <f>M3/M3*100</f>
        <v>100</v>
      </c>
      <c r="R3" s="43"/>
      <c r="S3" s="43"/>
    </row>
    <row r="4" spans="1:19" ht="15.95" customHeight="1" x14ac:dyDescent="0.25">
      <c r="A4" s="35">
        <v>12</v>
      </c>
      <c r="B4" s="70">
        <v>2.9737499999999994</v>
      </c>
      <c r="C4" s="70">
        <v>2.9519444444444449</v>
      </c>
      <c r="D4" s="71">
        <v>3.0281249999999997</v>
      </c>
      <c r="E4" s="70"/>
      <c r="F4" s="70">
        <v>2.9576923076923078</v>
      </c>
      <c r="G4" s="70">
        <v>2.9255701754385961</v>
      </c>
      <c r="H4" s="70">
        <v>2.95</v>
      </c>
      <c r="I4" s="70"/>
      <c r="J4" s="70">
        <v>2.99</v>
      </c>
      <c r="K4" s="70"/>
      <c r="L4" s="68">
        <v>2.94</v>
      </c>
      <c r="M4" s="71">
        <f t="shared" si="0"/>
        <v>2.968154561082192</v>
      </c>
      <c r="N4" s="71">
        <f t="shared" si="1"/>
        <v>0.10255482456140363</v>
      </c>
      <c r="O4" s="41">
        <v>2.74</v>
      </c>
      <c r="P4" s="42">
        <v>3.14</v>
      </c>
      <c r="Q4" s="74">
        <f>M4/M$3*100</f>
        <v>99.547986350650547</v>
      </c>
      <c r="R4" s="43"/>
      <c r="S4" s="43"/>
    </row>
    <row r="5" spans="1:19" ht="15.95" customHeight="1" x14ac:dyDescent="0.25">
      <c r="A5" s="35">
        <v>1</v>
      </c>
      <c r="B5" s="70">
        <v>2.9791666666666661</v>
      </c>
      <c r="C5" s="70">
        <v>2.9548999999999999</v>
      </c>
      <c r="D5" s="71">
        <v>3.0452631578947367</v>
      </c>
      <c r="E5" s="70"/>
      <c r="F5" s="70">
        <v>2.9527777777777775</v>
      </c>
      <c r="G5" s="70">
        <v>2.9691666666666667</v>
      </c>
      <c r="H5" s="70">
        <v>2.944</v>
      </c>
      <c r="I5" s="70">
        <v>2.9220000000000002</v>
      </c>
      <c r="J5" s="70">
        <v>2.97</v>
      </c>
      <c r="K5" s="70">
        <v>3.05</v>
      </c>
      <c r="L5" s="68">
        <v>2.94</v>
      </c>
      <c r="M5" s="71">
        <f t="shared" si="0"/>
        <v>2.9763638076673167</v>
      </c>
      <c r="N5" s="71">
        <f t="shared" si="1"/>
        <v>0.12799999999999967</v>
      </c>
      <c r="O5" s="41">
        <v>2.74</v>
      </c>
      <c r="P5" s="42">
        <v>3.14</v>
      </c>
      <c r="Q5" s="74">
        <f t="shared" ref="Q5:Q17" si="2">M5/M$3*100</f>
        <v>99.823313645839363</v>
      </c>
      <c r="R5" s="43"/>
      <c r="S5" s="43"/>
    </row>
    <row r="6" spans="1:19" ht="15.95" customHeight="1" x14ac:dyDescent="0.25">
      <c r="A6" s="35">
        <v>2</v>
      </c>
      <c r="B6" s="70">
        <v>2.9900000000000007</v>
      </c>
      <c r="C6" s="70">
        <v>2.9660526315789468</v>
      </c>
      <c r="D6" s="71">
        <v>3.0094444444444446</v>
      </c>
      <c r="E6" s="70"/>
      <c r="F6" s="70">
        <v>2.9447368421052631</v>
      </c>
      <c r="G6" s="70">
        <v>2.945267857142857</v>
      </c>
      <c r="H6" s="70">
        <v>2.9409999999999998</v>
      </c>
      <c r="I6" s="70">
        <v>2.8959999999999999</v>
      </c>
      <c r="J6" s="70">
        <v>2.99</v>
      </c>
      <c r="K6" s="70">
        <v>3.01</v>
      </c>
      <c r="L6" s="68">
        <v>2.94</v>
      </c>
      <c r="M6" s="71">
        <f t="shared" si="0"/>
        <v>2.9658335305857233</v>
      </c>
      <c r="N6" s="71">
        <f t="shared" si="1"/>
        <v>0.11399999999999988</v>
      </c>
      <c r="O6" s="41">
        <v>2.74</v>
      </c>
      <c r="P6" s="42">
        <v>3.14</v>
      </c>
      <c r="Q6" s="74">
        <f t="shared" si="2"/>
        <v>99.470142051296506</v>
      </c>
      <c r="R6" s="43"/>
      <c r="S6" s="43"/>
    </row>
    <row r="7" spans="1:19" ht="15.95" customHeight="1" x14ac:dyDescent="0.25">
      <c r="A7" s="35">
        <v>3</v>
      </c>
      <c r="B7" s="70">
        <v>2.9793749999999988</v>
      </c>
      <c r="C7" s="70">
        <v>2.9624999999999999</v>
      </c>
      <c r="D7" s="71">
        <v>3.0473684210526302</v>
      </c>
      <c r="E7" s="70"/>
      <c r="F7" s="70">
        <v>2.9478947368421049</v>
      </c>
      <c r="G7" s="70">
        <v>2.9419097222222219</v>
      </c>
      <c r="H7" s="70">
        <v>2.972</v>
      </c>
      <c r="I7" s="70">
        <v>2.891</v>
      </c>
      <c r="J7" s="70">
        <v>2.98</v>
      </c>
      <c r="K7" s="70">
        <v>3.01</v>
      </c>
      <c r="L7" s="68">
        <v>2.94</v>
      </c>
      <c r="M7" s="71">
        <f t="shared" si="0"/>
        <v>2.9702275422352176</v>
      </c>
      <c r="N7" s="71">
        <f t="shared" si="1"/>
        <v>0.15636842105263016</v>
      </c>
      <c r="O7" s="41">
        <v>2.74</v>
      </c>
      <c r="P7" s="42">
        <v>3.14</v>
      </c>
      <c r="Q7" s="74">
        <f t="shared" si="2"/>
        <v>99.617511402422537</v>
      </c>
      <c r="R7" s="43"/>
      <c r="S7" s="43"/>
    </row>
    <row r="8" spans="1:19" ht="15.95" customHeight="1" x14ac:dyDescent="0.25">
      <c r="A8" s="35">
        <v>4</v>
      </c>
      <c r="B8" s="70">
        <v>2.9825000000000004</v>
      </c>
      <c r="C8" s="70">
        <v>2.9573333333333331</v>
      </c>
      <c r="D8" s="71">
        <v>3.0459999999999998</v>
      </c>
      <c r="E8" s="70">
        <v>2.8439999999999999</v>
      </c>
      <c r="F8" s="70">
        <v>2.9389473684210525</v>
      </c>
      <c r="G8" s="70">
        <v>2.9172807017543865</v>
      </c>
      <c r="H8" s="70">
        <v>2.9590000000000001</v>
      </c>
      <c r="I8" s="70">
        <v>2.8519999999999999</v>
      </c>
      <c r="J8" s="70">
        <v>2.99</v>
      </c>
      <c r="K8" s="70">
        <v>2.99</v>
      </c>
      <c r="L8" s="68">
        <v>2.94</v>
      </c>
      <c r="M8" s="71">
        <f t="shared" si="0"/>
        <v>2.9477061403508777</v>
      </c>
      <c r="N8" s="71">
        <f t="shared" si="1"/>
        <v>0.20199999999999996</v>
      </c>
      <c r="O8" s="41">
        <v>2.74</v>
      </c>
      <c r="P8" s="42">
        <v>3.14</v>
      </c>
      <c r="Q8" s="74">
        <f t="shared" si="2"/>
        <v>98.862173308923005</v>
      </c>
      <c r="R8" s="43"/>
      <c r="S8" s="43"/>
    </row>
    <row r="9" spans="1:19" ht="15.95" customHeight="1" x14ac:dyDescent="0.25">
      <c r="A9" s="35">
        <v>5</v>
      </c>
      <c r="B9" s="70">
        <v>2.9824999999999999</v>
      </c>
      <c r="C9" s="70">
        <v>2.9472000000000005</v>
      </c>
      <c r="D9" s="71">
        <v>3.0506250000000001</v>
      </c>
      <c r="E9" s="70">
        <v>2.8</v>
      </c>
      <c r="F9" s="70">
        <v>2.9431578947368418</v>
      </c>
      <c r="G9" s="70">
        <v>2.9158950617283952</v>
      </c>
      <c r="H9" s="70">
        <v>2.9630000000000001</v>
      </c>
      <c r="I9" s="70">
        <v>2.8580000000000001</v>
      </c>
      <c r="J9" s="70">
        <v>2.99</v>
      </c>
      <c r="K9" s="70">
        <v>2.9769999999999999</v>
      </c>
      <c r="L9" s="68">
        <v>2.94</v>
      </c>
      <c r="M9" s="71">
        <f t="shared" si="0"/>
        <v>2.9427377956465239</v>
      </c>
      <c r="N9" s="71">
        <f t="shared" si="1"/>
        <v>0.25062500000000032</v>
      </c>
      <c r="O9" s="41">
        <v>2.74</v>
      </c>
      <c r="P9" s="42">
        <v>3.14</v>
      </c>
      <c r="Q9" s="74">
        <f t="shared" si="2"/>
        <v>98.695541585191606</v>
      </c>
      <c r="R9" s="43"/>
      <c r="S9" s="43"/>
    </row>
    <row r="10" spans="1:19" ht="15.95" customHeight="1" x14ac:dyDescent="0.25">
      <c r="A10" s="35">
        <v>6</v>
      </c>
      <c r="B10" s="70">
        <v>2.9887499999999996</v>
      </c>
      <c r="C10" s="70">
        <v>2.955735294117646</v>
      </c>
      <c r="D10" s="184">
        <v>3.0190000000000001</v>
      </c>
      <c r="E10" s="70">
        <v>2.812262742836162</v>
      </c>
      <c r="F10" s="70">
        <v>2.9410526315789474</v>
      </c>
      <c r="G10" s="70">
        <v>2.9352083333333336</v>
      </c>
      <c r="H10" s="70">
        <v>2.9750000000000001</v>
      </c>
      <c r="I10" s="70">
        <v>2.863</v>
      </c>
      <c r="J10" s="70">
        <v>2.98</v>
      </c>
      <c r="K10" s="70">
        <v>2.97</v>
      </c>
      <c r="L10" s="68">
        <v>2.94</v>
      </c>
      <c r="M10" s="71">
        <f t="shared" si="0"/>
        <v>2.9440009001866092</v>
      </c>
      <c r="N10" s="71">
        <f t="shared" si="1"/>
        <v>0.20673725716383817</v>
      </c>
      <c r="O10" s="41">
        <v>2.74</v>
      </c>
      <c r="P10" s="42">
        <v>3.14</v>
      </c>
      <c r="Q10" s="74">
        <f t="shared" si="2"/>
        <v>98.737904444311056</v>
      </c>
      <c r="R10" s="43"/>
      <c r="S10" s="43"/>
    </row>
    <row r="11" spans="1:19" ht="15.95" customHeight="1" x14ac:dyDescent="0.25">
      <c r="A11" s="35">
        <v>7</v>
      </c>
      <c r="B11" s="70">
        <v>2.9853124999999996</v>
      </c>
      <c r="C11" s="70">
        <v>2.9460000000000002</v>
      </c>
      <c r="D11" s="184">
        <v>3.0150000000000001</v>
      </c>
      <c r="E11" s="70">
        <v>2.8013775341388851</v>
      </c>
      <c r="F11" s="70">
        <v>2.9533333333333336</v>
      </c>
      <c r="G11" s="70">
        <v>2.9103124999999999</v>
      </c>
      <c r="H11" s="70">
        <v>2.9830000000000001</v>
      </c>
      <c r="I11" s="70">
        <v>2.871</v>
      </c>
      <c r="J11" s="70">
        <v>2.99</v>
      </c>
      <c r="K11" s="70">
        <v>2.97</v>
      </c>
      <c r="L11" s="68">
        <v>2.94</v>
      </c>
      <c r="M11" s="71">
        <f t="shared" si="0"/>
        <v>2.9425335867472215</v>
      </c>
      <c r="N11" s="71">
        <f t="shared" si="1"/>
        <v>0.213622465861115</v>
      </c>
      <c r="O11" s="41">
        <v>2.74</v>
      </c>
      <c r="P11" s="42">
        <v>3.14</v>
      </c>
      <c r="Q11" s="74">
        <f t="shared" si="2"/>
        <v>98.688692688241645</v>
      </c>
      <c r="R11" s="43"/>
      <c r="S11" s="43"/>
    </row>
    <row r="12" spans="1:19" ht="15.95" customHeight="1" x14ac:dyDescent="0.25">
      <c r="A12" s="35">
        <v>8</v>
      </c>
      <c r="B12" s="70">
        <v>2.9812499999999993</v>
      </c>
      <c r="C12" s="70">
        <v>2.9484827586206896</v>
      </c>
      <c r="D12" s="71">
        <v>3.0086363636363633</v>
      </c>
      <c r="E12" s="70">
        <v>2.8453333333333335</v>
      </c>
      <c r="F12" s="70">
        <v>2.9550000000000005</v>
      </c>
      <c r="G12" s="70">
        <v>2.9388580246913585</v>
      </c>
      <c r="H12" s="70">
        <v>2.9830000000000001</v>
      </c>
      <c r="I12" s="70">
        <v>2.8780000000000001</v>
      </c>
      <c r="J12" s="70">
        <v>3</v>
      </c>
      <c r="K12" s="70">
        <v>2.97</v>
      </c>
      <c r="L12" s="68">
        <v>2.94</v>
      </c>
      <c r="M12" s="71">
        <f t="shared" si="0"/>
        <v>2.9508560480281742</v>
      </c>
      <c r="N12" s="71">
        <f t="shared" si="1"/>
        <v>0.16330303030302984</v>
      </c>
      <c r="O12" s="41">
        <v>2.74</v>
      </c>
      <c r="P12" s="42">
        <v>3.14</v>
      </c>
      <c r="Q12" s="74">
        <f t="shared" si="2"/>
        <v>98.967817054897949</v>
      </c>
      <c r="R12" s="43"/>
      <c r="S12" s="43"/>
    </row>
    <row r="13" spans="1:19" ht="15.95" customHeight="1" x14ac:dyDescent="0.25">
      <c r="A13" s="35">
        <v>9</v>
      </c>
      <c r="B13" s="70">
        <v>2.9799999999999991</v>
      </c>
      <c r="C13" s="70">
        <v>2.959625</v>
      </c>
      <c r="D13" s="71">
        <v>3.02</v>
      </c>
      <c r="E13" s="70">
        <v>2.8456666666666672</v>
      </c>
      <c r="F13" s="70">
        <v>2.9512500000000004</v>
      </c>
      <c r="G13" s="70">
        <v>2.9175000000000004</v>
      </c>
      <c r="H13" s="70">
        <v>2.9849999999999999</v>
      </c>
      <c r="I13" s="70">
        <v>2.8940000000000001</v>
      </c>
      <c r="J13" s="70">
        <v>2.97</v>
      </c>
      <c r="K13" s="70">
        <v>2.98</v>
      </c>
      <c r="L13" s="68">
        <v>2.94</v>
      </c>
      <c r="M13" s="71">
        <f t="shared" ref="M13:M19" si="3">AVERAGE(B13:K13)</f>
        <v>2.9503041666666663</v>
      </c>
      <c r="N13" s="71">
        <f t="shared" si="1"/>
        <v>0.17433333333333279</v>
      </c>
      <c r="O13" s="41">
        <v>2.74</v>
      </c>
      <c r="P13" s="42">
        <v>3.14</v>
      </c>
      <c r="Q13" s="74">
        <f t="shared" si="2"/>
        <v>98.949307682453892</v>
      </c>
      <c r="R13" s="43"/>
      <c r="S13" s="43"/>
    </row>
    <row r="14" spans="1:19" ht="15.95" customHeight="1" x14ac:dyDescent="0.25">
      <c r="A14" s="35">
        <v>10</v>
      </c>
      <c r="B14" s="70">
        <v>2.9803124999999997</v>
      </c>
      <c r="C14" s="70">
        <v>2.9462790697674412</v>
      </c>
      <c r="D14" s="71">
        <v>3.02</v>
      </c>
      <c r="E14" s="70">
        <v>2.8581538461538476</v>
      </c>
      <c r="F14" s="70">
        <v>2.9440000000000004</v>
      </c>
      <c r="G14" s="70">
        <v>2.9547311827956988</v>
      </c>
      <c r="H14" s="70">
        <v>2.9780000000000002</v>
      </c>
      <c r="I14" s="70">
        <v>2.923</v>
      </c>
      <c r="J14" s="70">
        <v>2.98</v>
      </c>
      <c r="K14" s="70">
        <v>2.97</v>
      </c>
      <c r="L14" s="68">
        <v>2.94</v>
      </c>
      <c r="M14" s="71">
        <f t="shared" si="3"/>
        <v>2.9554476598716986</v>
      </c>
      <c r="N14" s="71">
        <f t="shared" si="1"/>
        <v>0.16184615384615242</v>
      </c>
      <c r="O14" s="41">
        <v>2.74</v>
      </c>
      <c r="P14" s="42">
        <v>3.14</v>
      </c>
      <c r="Q14" s="74">
        <f t="shared" si="2"/>
        <v>99.121813655721851</v>
      </c>
      <c r="R14" s="43"/>
      <c r="S14" s="43"/>
    </row>
    <row r="15" spans="1:19" ht="15.95" customHeight="1" x14ac:dyDescent="0.25">
      <c r="A15" s="35">
        <v>11</v>
      </c>
      <c r="B15" s="70">
        <v>2.9743749999999998</v>
      </c>
      <c r="C15" s="70">
        <v>2.9687058823529404</v>
      </c>
      <c r="D15" s="71">
        <v>3.0158823529411762</v>
      </c>
      <c r="E15" s="70">
        <v>2.8711475409836069</v>
      </c>
      <c r="F15" s="70">
        <v>2.9511111111111115</v>
      </c>
      <c r="G15" s="70">
        <v>2.9466369047619052</v>
      </c>
      <c r="H15" s="70">
        <v>2.9820000000000002</v>
      </c>
      <c r="I15" s="70">
        <v>2.919</v>
      </c>
      <c r="J15" s="70">
        <v>2.98</v>
      </c>
      <c r="K15" s="70">
        <v>2.97</v>
      </c>
      <c r="L15" s="68">
        <v>2.94</v>
      </c>
      <c r="M15" s="71">
        <f t="shared" si="3"/>
        <v>2.9578858792150742</v>
      </c>
      <c r="N15" s="71">
        <f t="shared" si="1"/>
        <v>0.14473481195756932</v>
      </c>
      <c r="O15" s="41">
        <v>2.74</v>
      </c>
      <c r="P15" s="42">
        <v>3.14</v>
      </c>
      <c r="Q15" s="74">
        <f t="shared" si="2"/>
        <v>99.203588314325131</v>
      </c>
      <c r="R15" s="50"/>
      <c r="S15" s="43"/>
    </row>
    <row r="16" spans="1:19" ht="15.95" customHeight="1" x14ac:dyDescent="0.25">
      <c r="A16" s="35">
        <v>12</v>
      </c>
      <c r="B16" s="70">
        <v>2.9774999999999991</v>
      </c>
      <c r="C16" s="70">
        <v>2.9771830985915497</v>
      </c>
      <c r="D16" s="71">
        <v>2.9695000000000009</v>
      </c>
      <c r="E16" s="70">
        <v>2.870645161290323</v>
      </c>
      <c r="F16" s="70">
        <v>2.9459090909090908</v>
      </c>
      <c r="G16" s="70">
        <v>2.9290277777777782</v>
      </c>
      <c r="H16" s="70">
        <v>2.9809999999999999</v>
      </c>
      <c r="I16" s="70">
        <v>2.9209999999999998</v>
      </c>
      <c r="J16" s="70">
        <v>2.98</v>
      </c>
      <c r="K16" s="70">
        <v>2.99</v>
      </c>
      <c r="L16" s="68">
        <v>2.94</v>
      </c>
      <c r="M16" s="71">
        <f t="shared" si="3"/>
        <v>2.9541765128568742</v>
      </c>
      <c r="N16" s="71">
        <f t="shared" si="1"/>
        <v>0.11935483870967722</v>
      </c>
      <c r="O16" s="41">
        <v>2.74</v>
      </c>
      <c r="P16" s="42">
        <v>3.14</v>
      </c>
      <c r="Q16" s="74">
        <f t="shared" si="2"/>
        <v>99.079181062614822</v>
      </c>
      <c r="R16" s="50"/>
      <c r="S16" s="43"/>
    </row>
    <row r="17" spans="1:19" ht="15.95" customHeight="1" x14ac:dyDescent="0.25">
      <c r="A17" s="35">
        <v>1</v>
      </c>
      <c r="B17" s="70">
        <v>2.9931249999999996</v>
      </c>
      <c r="C17" s="70">
        <v>2.9780769230769226</v>
      </c>
      <c r="D17" s="71">
        <v>2.9661111111111111</v>
      </c>
      <c r="E17" s="70">
        <v>2.86774193548387</v>
      </c>
      <c r="F17" s="70">
        <v>2.9489473684210532</v>
      </c>
      <c r="G17" s="70">
        <v>2.9191025641025643</v>
      </c>
      <c r="H17" s="70">
        <v>2.9860000000000002</v>
      </c>
      <c r="I17" s="70">
        <v>2.9359999999999999</v>
      </c>
      <c r="J17" s="70">
        <v>2.97</v>
      </c>
      <c r="K17" s="70">
        <v>2.99</v>
      </c>
      <c r="L17" s="68">
        <v>2.94</v>
      </c>
      <c r="M17" s="71">
        <f t="shared" si="3"/>
        <v>2.9555104902195515</v>
      </c>
      <c r="N17" s="71">
        <f t="shared" si="1"/>
        <v>0.12538306451612957</v>
      </c>
      <c r="O17" s="41">
        <v>2.74</v>
      </c>
      <c r="P17" s="42">
        <v>3.14</v>
      </c>
      <c r="Q17" s="74">
        <f t="shared" si="2"/>
        <v>99.123920902659904</v>
      </c>
      <c r="R17" s="50"/>
      <c r="S17" s="43"/>
    </row>
    <row r="18" spans="1:19" ht="15.95" customHeight="1" x14ac:dyDescent="0.25">
      <c r="A18" s="35">
        <v>2</v>
      </c>
      <c r="B18" s="70">
        <v>2.9946874999999999</v>
      </c>
      <c r="C18" s="70">
        <v>2.9870370370370369</v>
      </c>
      <c r="D18" s="71">
        <v>3.0093333333333336</v>
      </c>
      <c r="E18" s="70">
        <v>2.911724137931035</v>
      </c>
      <c r="F18" s="70">
        <v>2.9475000000000007</v>
      </c>
      <c r="G18" s="70"/>
      <c r="H18" s="70">
        <v>2.9740000000000002</v>
      </c>
      <c r="I18" s="70"/>
      <c r="J18" s="70">
        <v>2.96</v>
      </c>
      <c r="K18" s="70">
        <v>3.02</v>
      </c>
      <c r="L18" s="68">
        <v>2.94</v>
      </c>
      <c r="M18" s="71">
        <f t="shared" si="3"/>
        <v>2.9755352510376758</v>
      </c>
      <c r="N18" s="71">
        <f>MAX(B18:K18)-MIN(B18:K18)</f>
        <v>0.108275862068965</v>
      </c>
      <c r="O18" s="41">
        <v>2.74</v>
      </c>
      <c r="P18" s="42">
        <v>3.14</v>
      </c>
      <c r="Q18" s="74">
        <f>M18/M$3*100</f>
        <v>99.795524950082168</v>
      </c>
      <c r="R18" s="50"/>
      <c r="S18" s="43"/>
    </row>
    <row r="19" spans="1:19" ht="15.95" customHeight="1" x14ac:dyDescent="0.25">
      <c r="A19" s="35">
        <v>3</v>
      </c>
      <c r="B19" s="66"/>
      <c r="C19" s="199">
        <v>3</v>
      </c>
      <c r="D19" s="66"/>
      <c r="E19" s="66"/>
      <c r="F19" s="66"/>
      <c r="G19" s="66"/>
      <c r="H19" s="199">
        <v>2.9620000000000002</v>
      </c>
      <c r="I19" s="66"/>
      <c r="J19" s="66"/>
      <c r="K19" s="66"/>
      <c r="L19" s="68">
        <v>2.94</v>
      </c>
      <c r="M19" s="71">
        <f t="shared" si="3"/>
        <v>2.9809999999999999</v>
      </c>
      <c r="N19" s="71">
        <f>MAX(B19:K19)-MIN(B19:K19)</f>
        <v>3.7999999999999812E-2</v>
      </c>
      <c r="O19" s="41">
        <v>2.74</v>
      </c>
      <c r="P19" s="42">
        <v>3.14</v>
      </c>
      <c r="Q19" s="74">
        <f>M19/M$3*100</f>
        <v>99.978805417428461</v>
      </c>
      <c r="R19" s="50"/>
      <c r="S19" s="43"/>
    </row>
    <row r="20" spans="1:19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>
        <v>2.9449999999999998</v>
      </c>
      <c r="I20" s="64"/>
      <c r="J20" s="64"/>
      <c r="K20" s="64"/>
      <c r="L20" s="68">
        <v>2.94</v>
      </c>
      <c r="M20" s="71"/>
      <c r="N20" s="71">
        <f>MAX(B20:K20)-MIN(B20:K20)</f>
        <v>0</v>
      </c>
      <c r="O20" s="41">
        <v>2.74</v>
      </c>
      <c r="P20" s="42">
        <v>3.14</v>
      </c>
      <c r="Q20" s="74">
        <f>M20/M$3*100</f>
        <v>0</v>
      </c>
      <c r="R20" s="50"/>
      <c r="S20" s="43"/>
    </row>
    <row r="21" spans="1:19" ht="15.95" customHeight="1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56"/>
      <c r="L21" s="43"/>
      <c r="M21" s="43"/>
      <c r="N21" s="43"/>
      <c r="O21" s="43"/>
      <c r="P21" s="43"/>
      <c r="Q21" s="43"/>
      <c r="R21" s="43"/>
      <c r="S21" s="43"/>
    </row>
  </sheetData>
  <phoneticPr fontId="3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20"/>
  <sheetViews>
    <sheetView zoomScale="80" workbookViewId="0">
      <selection activeCell="H20" sqref="H20"/>
    </sheetView>
  </sheetViews>
  <sheetFormatPr defaultRowHeight="13.5" x14ac:dyDescent="0.15"/>
  <cols>
    <col min="1" max="1" width="3.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6.25" customWidth="1"/>
    <col min="15" max="16" width="2.625" customWidth="1"/>
  </cols>
  <sheetData>
    <row r="1" spans="1:18" ht="20.100000000000001" customHeight="1" x14ac:dyDescent="0.3">
      <c r="A1" s="30"/>
      <c r="B1" s="30"/>
      <c r="C1" s="30"/>
      <c r="D1" s="30"/>
      <c r="E1" s="30"/>
      <c r="F1" s="31" t="s">
        <v>56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5.95" customHeight="1" x14ac:dyDescent="0.25">
      <c r="A2" s="32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42</v>
      </c>
      <c r="N2" s="182" t="s">
        <v>29</v>
      </c>
      <c r="O2" s="33" t="s">
        <v>30</v>
      </c>
      <c r="P2" s="34" t="s">
        <v>31</v>
      </c>
      <c r="Q2" s="30" t="s">
        <v>145</v>
      </c>
    </row>
    <row r="3" spans="1:18" ht="15.95" customHeight="1" x14ac:dyDescent="0.25">
      <c r="A3" s="35">
        <v>11</v>
      </c>
      <c r="B3" s="66"/>
      <c r="C3" s="67"/>
      <c r="D3" s="62">
        <v>95.473684210526315</v>
      </c>
      <c r="E3" s="66"/>
      <c r="F3" s="66"/>
      <c r="G3" s="66">
        <v>96.726190476190482</v>
      </c>
      <c r="H3" s="66"/>
      <c r="I3" s="66"/>
      <c r="J3" s="66">
        <v>96.32</v>
      </c>
      <c r="K3" s="66"/>
      <c r="L3" s="64">
        <v>96</v>
      </c>
      <c r="M3" s="62">
        <f t="shared" ref="M3:M12" si="0">AVERAGE(B3:K3)</f>
        <v>96.17329156223893</v>
      </c>
      <c r="N3" s="62">
        <f>MAX(B3:K3)-MIN(B3:K3)</f>
        <v>1.2525062656641666</v>
      </c>
      <c r="O3" s="33">
        <v>91</v>
      </c>
      <c r="P3" s="34">
        <v>101</v>
      </c>
      <c r="Q3" s="74">
        <f>M3/M3*100</f>
        <v>100</v>
      </c>
    </row>
    <row r="4" spans="1:18" ht="15.95" customHeight="1" x14ac:dyDescent="0.25">
      <c r="A4" s="35">
        <v>12</v>
      </c>
      <c r="B4" s="66">
        <v>97.75</v>
      </c>
      <c r="C4" s="67">
        <v>95.847222222222229</v>
      </c>
      <c r="D4" s="62">
        <v>95.235294117647058</v>
      </c>
      <c r="E4" s="66"/>
      <c r="F4" s="66">
        <v>95.615384615384613</v>
      </c>
      <c r="G4" s="66">
        <v>96.670833333333334</v>
      </c>
      <c r="H4" s="66">
        <v>96.6</v>
      </c>
      <c r="I4" s="66"/>
      <c r="J4" s="66">
        <v>95.4</v>
      </c>
      <c r="K4" s="66"/>
      <c r="L4" s="64">
        <v>96</v>
      </c>
      <c r="M4" s="62">
        <f t="shared" si="0"/>
        <v>96.159819184083887</v>
      </c>
      <c r="N4" s="62">
        <f>MAX(B4:K4)-MIN(B4:K4)</f>
        <v>2.514705882352942</v>
      </c>
      <c r="O4" s="33">
        <v>91</v>
      </c>
      <c r="P4" s="34">
        <v>101</v>
      </c>
      <c r="Q4" s="74">
        <f>M4/M4*100</f>
        <v>100</v>
      </c>
    </row>
    <row r="5" spans="1:18" ht="15.95" customHeight="1" x14ac:dyDescent="0.25">
      <c r="A5" s="35">
        <v>1</v>
      </c>
      <c r="B5" s="66">
        <v>96.625</v>
      </c>
      <c r="C5" s="67">
        <v>96.116649999999993</v>
      </c>
      <c r="D5" s="62">
        <v>94.611111111111114</v>
      </c>
      <c r="E5" s="66"/>
      <c r="F5" s="66">
        <v>95.888888888888886</v>
      </c>
      <c r="G5" s="66">
        <v>97.222222222222214</v>
      </c>
      <c r="H5" s="66">
        <v>95.7</v>
      </c>
      <c r="I5" s="66">
        <v>95.3</v>
      </c>
      <c r="J5" s="66">
        <v>95.31</v>
      </c>
      <c r="K5" s="66">
        <v>95</v>
      </c>
      <c r="L5" s="64">
        <v>96</v>
      </c>
      <c r="M5" s="62">
        <f t="shared" si="0"/>
        <v>95.752652469135811</v>
      </c>
      <c r="N5" s="62">
        <f>MAX(B5:K5)-MIN(B5:K5)</f>
        <v>2.6111111111111001</v>
      </c>
      <c r="O5" s="33">
        <v>91</v>
      </c>
      <c r="P5" s="34">
        <v>101</v>
      </c>
      <c r="Q5" s="74">
        <f t="shared" ref="Q5:Q20" si="1">M5/M$3*100</f>
        <v>99.562623794745647</v>
      </c>
    </row>
    <row r="6" spans="1:18" ht="15.95" customHeight="1" x14ac:dyDescent="0.25">
      <c r="A6" s="35">
        <v>2</v>
      </c>
      <c r="B6" s="66">
        <v>96.71875</v>
      </c>
      <c r="C6" s="67">
        <v>96.104368421052627</v>
      </c>
      <c r="D6" s="62">
        <v>95.588235294117652</v>
      </c>
      <c r="E6" s="66"/>
      <c r="F6" s="66">
        <v>96.21052631578948</v>
      </c>
      <c r="G6" s="66">
        <v>97.154761904761912</v>
      </c>
      <c r="H6" s="66">
        <v>96.8</v>
      </c>
      <c r="I6" s="66">
        <v>97.2</v>
      </c>
      <c r="J6" s="66">
        <v>95.37</v>
      </c>
      <c r="K6" s="66">
        <v>95</v>
      </c>
      <c r="L6" s="64">
        <v>96</v>
      </c>
      <c r="M6" s="62">
        <f t="shared" si="0"/>
        <v>96.238515770635743</v>
      </c>
      <c r="N6" s="62">
        <f>MAX(B6:K6)-MIN(B6:K6)</f>
        <v>2.2000000000000028</v>
      </c>
      <c r="O6" s="33">
        <v>91</v>
      </c>
      <c r="P6" s="34">
        <v>101</v>
      </c>
      <c r="Q6" s="74">
        <f t="shared" si="1"/>
        <v>100.06781946145058</v>
      </c>
    </row>
    <row r="7" spans="1:18" ht="15.95" customHeight="1" x14ac:dyDescent="0.25">
      <c r="A7" s="35">
        <v>3</v>
      </c>
      <c r="B7" s="66">
        <v>95.8125</v>
      </c>
      <c r="C7" s="67">
        <v>96.173349999999999</v>
      </c>
      <c r="D7" s="62">
        <v>95.05</v>
      </c>
      <c r="E7" s="66"/>
      <c r="F7" s="66">
        <v>96.578947368421055</v>
      </c>
      <c r="G7" s="66">
        <v>97.156249999999986</v>
      </c>
      <c r="H7" s="66">
        <v>97.6</v>
      </c>
      <c r="I7" s="66">
        <v>98.3</v>
      </c>
      <c r="J7" s="66">
        <v>94.92</v>
      </c>
      <c r="K7" s="66">
        <v>96.1</v>
      </c>
      <c r="L7" s="64">
        <v>96</v>
      </c>
      <c r="M7" s="62">
        <f t="shared" si="0"/>
        <v>96.410116374268995</v>
      </c>
      <c r="N7" s="62">
        <f>MAX(B5:K5)-MIN(B5:K5)</f>
        <v>2.6111111111111001</v>
      </c>
      <c r="O7" s="33">
        <v>91</v>
      </c>
      <c r="P7" s="34">
        <v>101</v>
      </c>
      <c r="Q7" s="74">
        <f t="shared" si="1"/>
        <v>100.24624800522379</v>
      </c>
    </row>
    <row r="8" spans="1:18" ht="15.95" customHeight="1" x14ac:dyDescent="0.25">
      <c r="A8" s="35">
        <v>4</v>
      </c>
      <c r="B8" s="66">
        <v>95.9375</v>
      </c>
      <c r="C8" s="67">
        <v>96.460166666666666</v>
      </c>
      <c r="D8" s="62">
        <v>95.65</v>
      </c>
      <c r="E8" s="66">
        <v>96.6</v>
      </c>
      <c r="F8" s="66">
        <v>96.421052631578945</v>
      </c>
      <c r="G8" s="66">
        <v>97.515151515151501</v>
      </c>
      <c r="H8" s="66">
        <v>97</v>
      </c>
      <c r="I8" s="66">
        <v>97.7</v>
      </c>
      <c r="J8" s="66">
        <v>95.1</v>
      </c>
      <c r="K8" s="66">
        <v>95</v>
      </c>
      <c r="L8" s="64">
        <v>96</v>
      </c>
      <c r="M8" s="62">
        <f t="shared" si="0"/>
        <v>96.338387081339732</v>
      </c>
      <c r="N8" s="62">
        <f t="shared" ref="N8:N20" si="2">MAX(B8:K8)-MIN(B8:K8)</f>
        <v>2.7000000000000028</v>
      </c>
      <c r="O8" s="33">
        <v>91</v>
      </c>
      <c r="P8" s="34">
        <v>101</v>
      </c>
      <c r="Q8" s="74">
        <f t="shared" si="1"/>
        <v>100.17166462374219</v>
      </c>
    </row>
    <row r="9" spans="1:18" ht="15.95" customHeight="1" x14ac:dyDescent="0.25">
      <c r="A9" s="35">
        <v>5</v>
      </c>
      <c r="B9" s="66">
        <v>95.21875</v>
      </c>
      <c r="C9" s="67">
        <v>96.421700000000001</v>
      </c>
      <c r="D9" s="62">
        <v>95.5</v>
      </c>
      <c r="E9" s="66">
        <v>96.8</v>
      </c>
      <c r="F9" s="66">
        <v>96.84210526315789</v>
      </c>
      <c r="G9" s="66">
        <v>96.641975308641975</v>
      </c>
      <c r="H9" s="66">
        <v>96.8</v>
      </c>
      <c r="I9" s="66">
        <v>96.1</v>
      </c>
      <c r="J9" s="66">
        <v>94.98</v>
      </c>
      <c r="K9" s="66">
        <v>94.7</v>
      </c>
      <c r="L9" s="64">
        <v>96</v>
      </c>
      <c r="M9" s="62">
        <f t="shared" si="0"/>
        <v>96.000453057179982</v>
      </c>
      <c r="N9" s="62">
        <f t="shared" si="2"/>
        <v>2.1421052631578874</v>
      </c>
      <c r="O9" s="33">
        <v>91</v>
      </c>
      <c r="P9" s="34">
        <v>101</v>
      </c>
      <c r="Q9" s="74">
        <f t="shared" si="1"/>
        <v>99.820284299048765</v>
      </c>
    </row>
    <row r="10" spans="1:18" ht="15.95" customHeight="1" thickBot="1" x14ac:dyDescent="0.3">
      <c r="A10" s="35">
        <v>6</v>
      </c>
      <c r="B10" s="66">
        <v>95.4375</v>
      </c>
      <c r="C10" s="67">
        <v>96.075000000000017</v>
      </c>
      <c r="D10" s="62">
        <v>94.6</v>
      </c>
      <c r="E10" s="66">
        <v>95.258629732836297</v>
      </c>
      <c r="F10" s="66">
        <v>95.473684210526315</v>
      </c>
      <c r="G10" s="66">
        <v>96.367424242424235</v>
      </c>
      <c r="H10" s="66">
        <v>96.805999999999997</v>
      </c>
      <c r="I10" s="66">
        <v>95.5</v>
      </c>
      <c r="J10" s="66">
        <v>95</v>
      </c>
      <c r="K10" s="66">
        <v>94.8</v>
      </c>
      <c r="L10" s="64">
        <v>96</v>
      </c>
      <c r="M10" s="62">
        <f t="shared" si="0"/>
        <v>95.531823818578687</v>
      </c>
      <c r="N10" s="62">
        <f t="shared" si="2"/>
        <v>2.2060000000000031</v>
      </c>
      <c r="O10" s="33">
        <v>91</v>
      </c>
      <c r="P10" s="34">
        <v>101</v>
      </c>
      <c r="Q10" s="74">
        <f t="shared" si="1"/>
        <v>99.333008433796692</v>
      </c>
    </row>
    <row r="11" spans="1:18" ht="15.95" customHeight="1" thickTop="1" thickBot="1" x14ac:dyDescent="0.3">
      <c r="A11" s="35">
        <v>7</v>
      </c>
      <c r="B11" s="66">
        <v>95.875</v>
      </c>
      <c r="C11" s="67">
        <v>95.594999999999999</v>
      </c>
      <c r="D11" s="62">
        <v>94.3</v>
      </c>
      <c r="E11" s="185">
        <v>97</v>
      </c>
      <c r="F11" s="66">
        <v>95.666666666666671</v>
      </c>
      <c r="G11" s="66">
        <v>97.659420289855092</v>
      </c>
      <c r="H11" s="66">
        <v>97.138999999999996</v>
      </c>
      <c r="I11" s="66">
        <v>95.8</v>
      </c>
      <c r="J11" s="66">
        <v>94.39</v>
      </c>
      <c r="K11" s="66">
        <v>94.9</v>
      </c>
      <c r="L11" s="64">
        <v>96</v>
      </c>
      <c r="M11" s="62">
        <f t="shared" si="0"/>
        <v>95.832508695652166</v>
      </c>
      <c r="N11" s="62">
        <f t="shared" si="2"/>
        <v>3.3594202898550947</v>
      </c>
      <c r="O11" s="33">
        <v>91</v>
      </c>
      <c r="P11" s="34">
        <v>101</v>
      </c>
      <c r="Q11" s="74">
        <f t="shared" si="1"/>
        <v>99.645657478234256</v>
      </c>
    </row>
    <row r="12" spans="1:18" ht="15.95" customHeight="1" thickTop="1" thickBot="1" x14ac:dyDescent="0.3">
      <c r="A12" s="35">
        <v>8</v>
      </c>
      <c r="B12" s="66">
        <v>95.84375</v>
      </c>
      <c r="C12" s="67">
        <v>94.332172413793103</v>
      </c>
      <c r="D12" s="62">
        <v>94.428571428571431</v>
      </c>
      <c r="E12" s="185">
        <v>97.393442622950815</v>
      </c>
      <c r="F12" s="66">
        <v>95.944444444444443</v>
      </c>
      <c r="G12" s="66">
        <v>96.924242424242408</v>
      </c>
      <c r="H12" s="66">
        <v>96.278999999999996</v>
      </c>
      <c r="I12" s="66">
        <v>96.3</v>
      </c>
      <c r="J12" s="66">
        <v>94.57</v>
      </c>
      <c r="K12" s="66">
        <v>94.8</v>
      </c>
      <c r="L12" s="64">
        <v>96</v>
      </c>
      <c r="M12" s="62">
        <f t="shared" si="0"/>
        <v>95.681562333400208</v>
      </c>
      <c r="N12" s="62">
        <f t="shared" si="2"/>
        <v>3.061270209157712</v>
      </c>
      <c r="O12" s="33">
        <v>91</v>
      </c>
      <c r="P12" s="34">
        <v>101</v>
      </c>
      <c r="Q12" s="74">
        <f t="shared" si="1"/>
        <v>99.488705002344133</v>
      </c>
    </row>
    <row r="13" spans="1:18" ht="15.95" customHeight="1" thickTop="1" thickBot="1" x14ac:dyDescent="0.3">
      <c r="A13" s="35">
        <v>9</v>
      </c>
      <c r="B13" s="66">
        <v>96.1875</v>
      </c>
      <c r="C13" s="67">
        <v>95.250632911392387</v>
      </c>
      <c r="D13" s="62">
        <v>94.375</v>
      </c>
      <c r="E13" s="185">
        <v>96.372881355932208</v>
      </c>
      <c r="F13" s="66">
        <v>95.875</v>
      </c>
      <c r="G13" s="66">
        <v>97.071969696969688</v>
      </c>
      <c r="H13" s="66">
        <v>96.171999999999997</v>
      </c>
      <c r="I13" s="66">
        <v>96.7</v>
      </c>
      <c r="J13" s="66">
        <v>96.03</v>
      </c>
      <c r="K13" s="66">
        <v>95.6</v>
      </c>
      <c r="L13" s="64">
        <v>96</v>
      </c>
      <c r="M13" s="62">
        <f t="shared" ref="M13:M19" si="3">AVERAGE(B13:K13)</f>
        <v>95.963498396429429</v>
      </c>
      <c r="N13" s="62">
        <f t="shared" si="2"/>
        <v>2.6969696969696884</v>
      </c>
      <c r="O13" s="33">
        <v>91</v>
      </c>
      <c r="P13" s="34">
        <v>101</v>
      </c>
      <c r="Q13" s="74">
        <f t="shared" si="1"/>
        <v>99.781859222657744</v>
      </c>
    </row>
    <row r="14" spans="1:18" ht="15.95" customHeight="1" thickTop="1" thickBot="1" x14ac:dyDescent="0.3">
      <c r="A14" s="35">
        <v>10</v>
      </c>
      <c r="B14" s="66">
        <v>96.375</v>
      </c>
      <c r="C14" s="67">
        <v>95.867857142857162</v>
      </c>
      <c r="D14" s="62">
        <v>95.35</v>
      </c>
      <c r="E14" s="185">
        <v>96</v>
      </c>
      <c r="F14" s="66">
        <v>95.65</v>
      </c>
      <c r="G14" s="66">
        <v>95.79301075268819</v>
      </c>
      <c r="H14" s="66">
        <v>96.5</v>
      </c>
      <c r="I14" s="66">
        <v>96.2</v>
      </c>
      <c r="J14" s="66">
        <v>97.14</v>
      </c>
      <c r="K14" s="66">
        <v>94.7</v>
      </c>
      <c r="L14" s="64">
        <v>96</v>
      </c>
      <c r="M14" s="62">
        <f t="shared" si="3"/>
        <v>95.95758678955454</v>
      </c>
      <c r="N14" s="62">
        <f t="shared" si="2"/>
        <v>2.4399999999999977</v>
      </c>
      <c r="O14" s="33">
        <v>91</v>
      </c>
      <c r="P14" s="34">
        <v>101</v>
      </c>
      <c r="Q14" s="74">
        <f t="shared" si="1"/>
        <v>99.77571239459472</v>
      </c>
    </row>
    <row r="15" spans="1:18" ht="15.95" customHeight="1" thickTop="1" thickBot="1" x14ac:dyDescent="0.3">
      <c r="A15" s="35">
        <v>11</v>
      </c>
      <c r="B15" s="66">
        <v>96.0625</v>
      </c>
      <c r="C15" s="67">
        <v>96.796385542168665</v>
      </c>
      <c r="D15" s="62">
        <v>94.78947368421052</v>
      </c>
      <c r="E15" s="185">
        <v>96.344262295081961</v>
      </c>
      <c r="F15" s="66">
        <v>95.777777777777771</v>
      </c>
      <c r="G15" s="66">
        <v>96.358024691358025</v>
      </c>
      <c r="H15" s="66">
        <v>96.667000000000002</v>
      </c>
      <c r="I15" s="66">
        <v>95.8</v>
      </c>
      <c r="J15" s="66">
        <v>97.33</v>
      </c>
      <c r="K15" s="66">
        <v>93.7</v>
      </c>
      <c r="L15" s="64">
        <v>96</v>
      </c>
      <c r="M15" s="62">
        <f t="shared" si="3"/>
        <v>95.9625423990597</v>
      </c>
      <c r="N15" s="62">
        <f t="shared" si="2"/>
        <v>3.6299999999999955</v>
      </c>
      <c r="O15" s="33">
        <v>91</v>
      </c>
      <c r="P15" s="34">
        <v>101</v>
      </c>
      <c r="Q15" s="74">
        <f t="shared" si="1"/>
        <v>99.780865186419405</v>
      </c>
      <c r="R15" s="7"/>
    </row>
    <row r="16" spans="1:18" ht="15.95" customHeight="1" thickTop="1" thickBot="1" x14ac:dyDescent="0.3">
      <c r="A16" s="35">
        <v>12</v>
      </c>
      <c r="B16" s="66">
        <v>96.03125</v>
      </c>
      <c r="C16" s="67">
        <v>94.991176470588258</v>
      </c>
      <c r="D16" s="62">
        <v>94.315789473684205</v>
      </c>
      <c r="E16" s="185">
        <v>96.387096774193552</v>
      </c>
      <c r="F16" s="66">
        <v>95.681818181818187</v>
      </c>
      <c r="G16" s="66">
        <v>96.439393939393952</v>
      </c>
      <c r="H16" s="66">
        <v>96.9</v>
      </c>
      <c r="I16" s="66">
        <v>95.7</v>
      </c>
      <c r="J16" s="66">
        <v>97.9</v>
      </c>
      <c r="K16" s="66">
        <v>94.2</v>
      </c>
      <c r="L16" s="64">
        <v>96</v>
      </c>
      <c r="M16" s="62">
        <f t="shared" si="3"/>
        <v>95.854652483967826</v>
      </c>
      <c r="N16" s="62">
        <f t="shared" si="2"/>
        <v>3.7000000000000028</v>
      </c>
      <c r="O16" s="33">
        <v>91</v>
      </c>
      <c r="P16" s="34">
        <v>101</v>
      </c>
      <c r="Q16" s="74">
        <f t="shared" si="1"/>
        <v>99.668682361708605</v>
      </c>
      <c r="R16" s="7"/>
    </row>
    <row r="17" spans="1:18" ht="15.95" customHeight="1" thickTop="1" thickBot="1" x14ac:dyDescent="0.3">
      <c r="A17" s="35">
        <v>1</v>
      </c>
      <c r="B17" s="66">
        <v>95.90625</v>
      </c>
      <c r="C17" s="67">
        <v>95.615384615384613</v>
      </c>
      <c r="D17" s="62">
        <v>94.75</v>
      </c>
      <c r="E17" s="185">
        <v>96.258064516129039</v>
      </c>
      <c r="F17" s="66">
        <v>96.736842105263165</v>
      </c>
      <c r="G17" s="66">
        <v>96.263513513513516</v>
      </c>
      <c r="H17" s="66">
        <v>97.316999999999993</v>
      </c>
      <c r="I17" s="66">
        <v>95.7</v>
      </c>
      <c r="J17" s="66">
        <v>97.08</v>
      </c>
      <c r="K17" s="66">
        <v>94.6</v>
      </c>
      <c r="L17" s="64">
        <v>96</v>
      </c>
      <c r="M17" s="62">
        <f t="shared" si="3"/>
        <v>96.022705475029042</v>
      </c>
      <c r="N17" s="62">
        <f t="shared" si="2"/>
        <v>2.7169999999999987</v>
      </c>
      <c r="O17" s="33">
        <v>91</v>
      </c>
      <c r="P17" s="34">
        <v>101</v>
      </c>
      <c r="Q17" s="74">
        <f t="shared" si="1"/>
        <v>99.843422134395354</v>
      </c>
      <c r="R17" s="7"/>
    </row>
    <row r="18" spans="1:18" ht="15.95" customHeight="1" thickTop="1" x14ac:dyDescent="0.25">
      <c r="A18" s="35">
        <v>2</v>
      </c>
      <c r="B18" s="66">
        <v>95.875</v>
      </c>
      <c r="C18" s="67">
        <v>95.43703703703703</v>
      </c>
      <c r="D18" s="62">
        <v>94.82352941176471</v>
      </c>
      <c r="E18" s="185">
        <v>96.34482758620689</v>
      </c>
      <c r="F18" s="66">
        <v>97.0625</v>
      </c>
      <c r="G18" s="66"/>
      <c r="H18" s="66">
        <v>97.055000000000007</v>
      </c>
      <c r="I18" s="66"/>
      <c r="J18" s="66">
        <v>96.19</v>
      </c>
      <c r="K18" s="66">
        <v>94.8</v>
      </c>
      <c r="L18" s="64">
        <v>96</v>
      </c>
      <c r="M18" s="62">
        <f t="shared" si="3"/>
        <v>95.948486754376091</v>
      </c>
      <c r="N18" s="62">
        <f t="shared" si="2"/>
        <v>2.2625000000000028</v>
      </c>
      <c r="O18" s="33">
        <v>91</v>
      </c>
      <c r="P18" s="34">
        <v>101</v>
      </c>
      <c r="Q18" s="74">
        <f t="shared" si="1"/>
        <v>99.766250271555535</v>
      </c>
      <c r="R18" s="7"/>
    </row>
    <row r="19" spans="1:18" ht="15.95" customHeight="1" x14ac:dyDescent="0.25">
      <c r="A19" s="35">
        <v>3</v>
      </c>
      <c r="B19" s="66"/>
      <c r="C19" s="66">
        <v>95</v>
      </c>
      <c r="D19" s="66"/>
      <c r="E19" s="66"/>
      <c r="F19" s="66"/>
      <c r="G19" s="66"/>
      <c r="H19" s="66">
        <v>97.063000000000002</v>
      </c>
      <c r="I19" s="66"/>
      <c r="J19" s="66"/>
      <c r="K19" s="66"/>
      <c r="L19" s="64">
        <v>96</v>
      </c>
      <c r="M19" s="62">
        <f t="shared" si="3"/>
        <v>96.031499999999994</v>
      </c>
      <c r="N19" s="62">
        <f t="shared" si="2"/>
        <v>2.0630000000000024</v>
      </c>
      <c r="O19" s="33">
        <v>91</v>
      </c>
      <c r="P19" s="34">
        <v>101</v>
      </c>
      <c r="Q19" s="74">
        <f t="shared" si="1"/>
        <v>99.85256659106112</v>
      </c>
    </row>
    <row r="20" spans="1:18" ht="15.95" customHeight="1" x14ac:dyDescent="0.25">
      <c r="A20" s="37">
        <v>4</v>
      </c>
      <c r="B20" s="66"/>
      <c r="C20" s="91"/>
      <c r="D20" s="91"/>
      <c r="E20" s="91"/>
      <c r="F20" s="91"/>
      <c r="G20" s="91"/>
      <c r="H20" s="64">
        <v>96.563000000000002</v>
      </c>
      <c r="I20" s="91"/>
      <c r="J20" s="91"/>
      <c r="K20" s="91"/>
      <c r="L20" s="64">
        <v>96</v>
      </c>
      <c r="M20" s="62"/>
      <c r="N20" s="62">
        <f t="shared" si="2"/>
        <v>0</v>
      </c>
      <c r="O20" s="33">
        <v>91</v>
      </c>
      <c r="P20" s="34">
        <v>101</v>
      </c>
      <c r="Q20" s="74">
        <f t="shared" si="1"/>
        <v>0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20"/>
  <sheetViews>
    <sheetView zoomScale="80" workbookViewId="0">
      <selection activeCell="H20" sqref="H20"/>
    </sheetView>
  </sheetViews>
  <sheetFormatPr defaultRowHeight="13.5" x14ac:dyDescent="0.15"/>
  <cols>
    <col min="1" max="1" width="3.625" customWidth="1"/>
    <col min="2" max="2" width="7.875" customWidth="1"/>
    <col min="4" max="5" width="8.625" customWidth="1"/>
    <col min="6" max="6" width="9.5" customWidth="1"/>
    <col min="7" max="8" width="8.625" customWidth="1"/>
    <col min="9" max="9" width="10.62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6.125" customWidth="1"/>
    <col min="15" max="16" width="2.625" customWidth="1"/>
  </cols>
  <sheetData>
    <row r="1" spans="1:18" ht="20.100000000000001" customHeight="1" x14ac:dyDescent="0.3">
      <c r="F1" s="31" t="s">
        <v>66</v>
      </c>
    </row>
    <row r="2" spans="1:18" ht="15.95" customHeight="1" x14ac:dyDescent="0.25">
      <c r="A2" s="32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42</v>
      </c>
      <c r="N2" s="182" t="s">
        <v>29</v>
      </c>
      <c r="O2" s="33" t="s">
        <v>30</v>
      </c>
      <c r="P2" s="34" t="s">
        <v>31</v>
      </c>
      <c r="Q2" s="30" t="s">
        <v>145</v>
      </c>
    </row>
    <row r="3" spans="1:18" ht="15.95" customHeight="1" x14ac:dyDescent="0.25">
      <c r="A3" s="35">
        <v>11</v>
      </c>
      <c r="B3" s="67"/>
      <c r="C3" s="67"/>
      <c r="D3" s="62">
        <v>70.933333333333337</v>
      </c>
      <c r="E3" s="67"/>
      <c r="F3" s="67"/>
      <c r="G3" s="67">
        <v>71.861111111111114</v>
      </c>
      <c r="H3" s="66"/>
      <c r="I3" s="67"/>
      <c r="J3" s="67">
        <v>71.03</v>
      </c>
      <c r="K3" s="67"/>
      <c r="L3" s="63">
        <v>72</v>
      </c>
      <c r="M3" s="62">
        <f t="shared" ref="M3:M12" si="0">AVERAGE(B3:K3)</f>
        <v>71.274814814814818</v>
      </c>
      <c r="N3" s="62">
        <f t="shared" ref="N3:N17" si="1">MAX(B3:K3)-MIN(B3:K3)</f>
        <v>0.92777777777777715</v>
      </c>
      <c r="O3" s="33">
        <v>68</v>
      </c>
      <c r="P3" s="34">
        <v>76</v>
      </c>
      <c r="Q3" s="74">
        <f>M3/M3*100</f>
        <v>100</v>
      </c>
    </row>
    <row r="4" spans="1:18" ht="15.95" customHeight="1" x14ac:dyDescent="0.25">
      <c r="A4" s="35">
        <v>12</v>
      </c>
      <c r="B4" s="67">
        <v>72.083333333333329</v>
      </c>
      <c r="C4" s="67">
        <v>73.16483333333332</v>
      </c>
      <c r="D4" s="62">
        <v>71.5</v>
      </c>
      <c r="E4" s="67"/>
      <c r="F4" s="67">
        <v>70</v>
      </c>
      <c r="G4" s="67">
        <v>72.26666666666668</v>
      </c>
      <c r="H4" s="66">
        <v>70</v>
      </c>
      <c r="I4" s="67"/>
      <c r="J4" s="67">
        <v>71.319999999999993</v>
      </c>
      <c r="K4" s="67"/>
      <c r="L4" s="63">
        <v>72</v>
      </c>
      <c r="M4" s="62">
        <f t="shared" si="0"/>
        <v>71.47640476190476</v>
      </c>
      <c r="N4" s="62">
        <f t="shared" si="1"/>
        <v>3.1648333333333198</v>
      </c>
      <c r="O4" s="33">
        <v>68</v>
      </c>
      <c r="P4" s="34">
        <v>76</v>
      </c>
      <c r="Q4" s="74">
        <f>M4/M4*100</f>
        <v>100</v>
      </c>
    </row>
    <row r="5" spans="1:18" ht="15.95" customHeight="1" x14ac:dyDescent="0.25">
      <c r="A5" s="35">
        <v>1</v>
      </c>
      <c r="B5" s="67">
        <v>72.041666666666671</v>
      </c>
      <c r="C5" s="67">
        <v>73.209999999999994</v>
      </c>
      <c r="D5" s="62">
        <v>71.466666666666669</v>
      </c>
      <c r="E5" s="67"/>
      <c r="F5" s="67">
        <v>69.333333333333329</v>
      </c>
      <c r="G5" s="67">
        <v>72.125</v>
      </c>
      <c r="H5" s="66">
        <v>70.8</v>
      </c>
      <c r="I5" s="67">
        <v>72.2</v>
      </c>
      <c r="J5" s="67">
        <v>70.98</v>
      </c>
      <c r="K5" s="67">
        <v>71.2</v>
      </c>
      <c r="L5" s="63">
        <v>72</v>
      </c>
      <c r="M5" s="62">
        <f t="shared" si="0"/>
        <v>71.484074074074073</v>
      </c>
      <c r="N5" s="62">
        <f t="shared" si="1"/>
        <v>3.8766666666666652</v>
      </c>
      <c r="O5" s="33">
        <v>68</v>
      </c>
      <c r="P5" s="34">
        <v>76</v>
      </c>
      <c r="Q5" s="74">
        <f t="shared" ref="Q5:Q17" si="2">M5/M$3*100</f>
        <v>100.29359495328463</v>
      </c>
    </row>
    <row r="6" spans="1:18" ht="15.95" customHeight="1" x14ac:dyDescent="0.25">
      <c r="A6" s="35">
        <v>2</v>
      </c>
      <c r="B6" s="67">
        <v>72.03125</v>
      </c>
      <c r="C6" s="67">
        <v>73.007000000000019</v>
      </c>
      <c r="D6" s="62">
        <v>71.25</v>
      </c>
      <c r="E6" s="67"/>
      <c r="F6" s="67">
        <v>70.315789473684205</v>
      </c>
      <c r="G6" s="67">
        <v>71.928571428571431</v>
      </c>
      <c r="H6" s="66">
        <v>71.099999999999994</v>
      </c>
      <c r="I6" s="67">
        <v>71.400000000000006</v>
      </c>
      <c r="J6" s="67">
        <v>70.739999999999995</v>
      </c>
      <c r="K6" s="67">
        <v>71.7</v>
      </c>
      <c r="L6" s="63">
        <v>72</v>
      </c>
      <c r="M6" s="62">
        <f t="shared" si="0"/>
        <v>71.496956766917307</v>
      </c>
      <c r="N6" s="62">
        <f t="shared" si="1"/>
        <v>2.6912105263158139</v>
      </c>
      <c r="O6" s="33">
        <v>68</v>
      </c>
      <c r="P6" s="34">
        <v>76</v>
      </c>
      <c r="Q6" s="74">
        <f t="shared" si="2"/>
        <v>100.31166963068183</v>
      </c>
    </row>
    <row r="7" spans="1:18" ht="15.95" customHeight="1" x14ac:dyDescent="0.25">
      <c r="A7" s="35">
        <v>3</v>
      </c>
      <c r="B7" s="67">
        <v>71.59375</v>
      </c>
      <c r="C7" s="67">
        <v>72.969149999999999</v>
      </c>
      <c r="D7" s="62">
        <v>71.599999999999994</v>
      </c>
      <c r="E7" s="67"/>
      <c r="F7" s="67">
        <v>70.578947368421055</v>
      </c>
      <c r="G7" s="67">
        <v>71.06</v>
      </c>
      <c r="H7" s="66">
        <v>72.5</v>
      </c>
      <c r="I7" s="67">
        <v>70.900000000000006</v>
      </c>
      <c r="J7" s="67">
        <v>70.52</v>
      </c>
      <c r="K7" s="67">
        <v>70.8</v>
      </c>
      <c r="L7" s="63">
        <v>72</v>
      </c>
      <c r="M7" s="62">
        <f t="shared" si="0"/>
        <v>71.39131637426901</v>
      </c>
      <c r="N7" s="62">
        <f t="shared" si="1"/>
        <v>2.449150000000003</v>
      </c>
      <c r="O7" s="33">
        <v>68</v>
      </c>
      <c r="P7" s="34">
        <v>76</v>
      </c>
      <c r="Q7" s="74">
        <f t="shared" si="2"/>
        <v>100.16345403317692</v>
      </c>
    </row>
    <row r="8" spans="1:18" ht="15.95" customHeight="1" x14ac:dyDescent="0.25">
      <c r="A8" s="35">
        <v>4</v>
      </c>
      <c r="B8" s="67">
        <v>71.75</v>
      </c>
      <c r="C8" s="67">
        <v>72.716666666666669</v>
      </c>
      <c r="D8" s="62">
        <v>71.875</v>
      </c>
      <c r="E8" s="67">
        <v>73.2</v>
      </c>
      <c r="F8" s="67">
        <v>70.368421052631575</v>
      </c>
      <c r="G8" s="67">
        <v>71.412698412698418</v>
      </c>
      <c r="H8" s="66">
        <v>71.8</v>
      </c>
      <c r="I8" s="67">
        <v>71.900000000000006</v>
      </c>
      <c r="J8" s="67">
        <v>70.77</v>
      </c>
      <c r="K8" s="67">
        <v>70.7</v>
      </c>
      <c r="L8" s="63">
        <v>72</v>
      </c>
      <c r="M8" s="62">
        <f t="shared" si="0"/>
        <v>71.64927861319967</v>
      </c>
      <c r="N8" s="62">
        <f t="shared" si="1"/>
        <v>2.8315789473684276</v>
      </c>
      <c r="O8" s="33">
        <v>68</v>
      </c>
      <c r="P8" s="34">
        <v>76</v>
      </c>
      <c r="Q8" s="74">
        <f t="shared" si="2"/>
        <v>100.52538024736756</v>
      </c>
    </row>
    <row r="9" spans="1:18" ht="15.95" customHeight="1" x14ac:dyDescent="0.25">
      <c r="A9" s="35">
        <v>5</v>
      </c>
      <c r="B9" s="67">
        <v>71.75</v>
      </c>
      <c r="C9" s="67">
        <v>72.264699999999991</v>
      </c>
      <c r="D9" s="62">
        <v>70.6666666666667</v>
      </c>
      <c r="E9" s="67">
        <v>73.2</v>
      </c>
      <c r="F9" s="67">
        <v>70.631578947368425</v>
      </c>
      <c r="G9" s="67">
        <v>72.120370370370367</v>
      </c>
      <c r="H9" s="66">
        <v>71.8</v>
      </c>
      <c r="I9" s="67">
        <v>71.5</v>
      </c>
      <c r="J9" s="67">
        <v>70.5</v>
      </c>
      <c r="K9" s="67">
        <v>70.900000000000006</v>
      </c>
      <c r="L9" s="63">
        <v>72</v>
      </c>
      <c r="M9" s="62">
        <f t="shared" si="0"/>
        <v>71.53333159844054</v>
      </c>
      <c r="N9" s="62">
        <f t="shared" si="1"/>
        <v>2.7000000000000028</v>
      </c>
      <c r="O9" s="33">
        <v>68</v>
      </c>
      <c r="P9" s="34">
        <v>76</v>
      </c>
      <c r="Q9" s="74">
        <f t="shared" si="2"/>
        <v>100.36270425156121</v>
      </c>
    </row>
    <row r="10" spans="1:18" ht="15.95" customHeight="1" x14ac:dyDescent="0.25">
      <c r="A10" s="35">
        <v>6</v>
      </c>
      <c r="B10" s="67">
        <v>72.46875</v>
      </c>
      <c r="C10" s="67">
        <v>72.014705882352942</v>
      </c>
      <c r="D10" s="62">
        <v>72.5</v>
      </c>
      <c r="E10" s="67">
        <v>72.020840780802558</v>
      </c>
      <c r="F10" s="67">
        <v>71.315789473684205</v>
      </c>
      <c r="G10" s="67">
        <v>72.087121212121218</v>
      </c>
      <c r="H10" s="66">
        <v>72.078999999999994</v>
      </c>
      <c r="I10" s="67">
        <v>71.900000000000006</v>
      </c>
      <c r="J10" s="67">
        <v>70.5</v>
      </c>
      <c r="K10" s="67">
        <v>70.599999999999994</v>
      </c>
      <c r="L10" s="63">
        <v>72</v>
      </c>
      <c r="M10" s="62">
        <f t="shared" si="0"/>
        <v>71.748620734896093</v>
      </c>
      <c r="N10" s="62">
        <f t="shared" si="1"/>
        <v>2</v>
      </c>
      <c r="O10" s="33">
        <v>68</v>
      </c>
      <c r="P10" s="34">
        <v>76</v>
      </c>
      <c r="Q10" s="74">
        <f t="shared" si="2"/>
        <v>100.66475924393814</v>
      </c>
    </row>
    <row r="11" spans="1:18" ht="15.95" customHeight="1" x14ac:dyDescent="0.25">
      <c r="A11" s="35">
        <v>7</v>
      </c>
      <c r="B11" s="67">
        <v>72.03125</v>
      </c>
      <c r="C11" s="67">
        <v>72.242999999999995</v>
      </c>
      <c r="D11" s="62">
        <v>71.5</v>
      </c>
      <c r="E11" s="67">
        <v>73.099999999999994</v>
      </c>
      <c r="F11" s="67">
        <v>71.111111111111114</v>
      </c>
      <c r="G11" s="67">
        <v>71.62</v>
      </c>
      <c r="H11" s="66">
        <v>72.096999999999994</v>
      </c>
      <c r="I11" s="67">
        <v>72.400000000000006</v>
      </c>
      <c r="J11" s="67">
        <v>70.61</v>
      </c>
      <c r="K11" s="67">
        <v>71.3</v>
      </c>
      <c r="L11" s="63">
        <v>72</v>
      </c>
      <c r="M11" s="62">
        <f t="shared" si="0"/>
        <v>71.801236111111095</v>
      </c>
      <c r="N11" s="62">
        <f t="shared" si="1"/>
        <v>2.4899999999999949</v>
      </c>
      <c r="O11" s="33">
        <v>68</v>
      </c>
      <c r="P11" s="34">
        <v>76</v>
      </c>
      <c r="Q11" s="74">
        <f t="shared" si="2"/>
        <v>100.73857967595427</v>
      </c>
    </row>
    <row r="12" spans="1:18" ht="15.95" customHeight="1" x14ac:dyDescent="0.25">
      <c r="A12" s="35">
        <v>8</v>
      </c>
      <c r="B12" s="67">
        <v>72.125</v>
      </c>
      <c r="C12" s="67">
        <v>71.809827586206907</v>
      </c>
      <c r="D12" s="62">
        <v>71</v>
      </c>
      <c r="E12" s="67">
        <v>72.885245901639351</v>
      </c>
      <c r="F12" s="67">
        <v>71.166666666666671</v>
      </c>
      <c r="G12" s="67">
        <v>72.099358974358978</v>
      </c>
      <c r="H12" s="66">
        <v>71.471000000000004</v>
      </c>
      <c r="I12" s="67">
        <v>71.400000000000006</v>
      </c>
      <c r="J12" s="67">
        <v>70.739999999999995</v>
      </c>
      <c r="K12" s="67">
        <v>70.7</v>
      </c>
      <c r="L12" s="63">
        <v>72</v>
      </c>
      <c r="M12" s="62">
        <f t="shared" si="0"/>
        <v>71.53970991288719</v>
      </c>
      <c r="N12" s="62">
        <f t="shared" si="1"/>
        <v>2.1852459016393482</v>
      </c>
      <c r="O12" s="33">
        <v>68</v>
      </c>
      <c r="P12" s="34">
        <v>76</v>
      </c>
      <c r="Q12" s="74">
        <f t="shared" si="2"/>
        <v>100.37165315513006</v>
      </c>
    </row>
    <row r="13" spans="1:18" ht="15.95" customHeight="1" x14ac:dyDescent="0.25">
      <c r="A13" s="35">
        <v>9</v>
      </c>
      <c r="B13" s="67">
        <v>71.84375</v>
      </c>
      <c r="C13" s="67">
        <v>72.198734177215229</v>
      </c>
      <c r="D13" s="62">
        <v>72</v>
      </c>
      <c r="E13" s="67">
        <v>72.05</v>
      </c>
      <c r="F13" s="67">
        <v>71.1875</v>
      </c>
      <c r="G13" s="67">
        <v>71.743589743589752</v>
      </c>
      <c r="H13" s="66">
        <v>71.75</v>
      </c>
      <c r="I13" s="67">
        <v>71.5</v>
      </c>
      <c r="J13" s="67">
        <v>72.040000000000006</v>
      </c>
      <c r="K13" s="67">
        <v>70.900000000000006</v>
      </c>
      <c r="L13" s="63">
        <v>72</v>
      </c>
      <c r="M13" s="62">
        <f t="shared" ref="M13:M19" si="3">AVERAGE(B13:K13)</f>
        <v>71.721357392080492</v>
      </c>
      <c r="N13" s="62">
        <f t="shared" si="1"/>
        <v>1.2987341772152234</v>
      </c>
      <c r="O13" s="33">
        <v>68</v>
      </c>
      <c r="P13" s="34">
        <v>76</v>
      </c>
      <c r="Q13" s="74">
        <f t="shared" si="2"/>
        <v>100.62650822513658</v>
      </c>
    </row>
    <row r="14" spans="1:18" ht="15.95" customHeight="1" x14ac:dyDescent="0.25">
      <c r="A14" s="35">
        <v>10</v>
      </c>
      <c r="B14" s="67">
        <v>72.28125</v>
      </c>
      <c r="C14" s="67">
        <v>72.269047619047612</v>
      </c>
      <c r="D14" s="62">
        <v>71.785714285714292</v>
      </c>
      <c r="E14" s="67">
        <v>71.969230769230762</v>
      </c>
      <c r="F14" s="67">
        <v>70.900000000000006</v>
      </c>
      <c r="G14" s="67">
        <v>71.312500000000014</v>
      </c>
      <c r="H14" s="66">
        <v>71.7</v>
      </c>
      <c r="I14" s="67">
        <v>72</v>
      </c>
      <c r="J14" s="67">
        <v>72.739999999999995</v>
      </c>
      <c r="K14" s="67">
        <v>70.400000000000006</v>
      </c>
      <c r="L14" s="63">
        <v>72</v>
      </c>
      <c r="M14" s="62">
        <f t="shared" si="3"/>
        <v>71.735774267399265</v>
      </c>
      <c r="N14" s="62">
        <f t="shared" si="1"/>
        <v>2.3399999999999892</v>
      </c>
      <c r="O14" s="33">
        <v>68</v>
      </c>
      <c r="P14" s="34">
        <v>76</v>
      </c>
      <c r="Q14" s="74">
        <f t="shared" si="2"/>
        <v>100.64673539143118</v>
      </c>
    </row>
    <row r="15" spans="1:18" ht="15.95" customHeight="1" x14ac:dyDescent="0.25">
      <c r="A15" s="35">
        <v>11</v>
      </c>
      <c r="B15" s="67">
        <v>72.28125</v>
      </c>
      <c r="C15" s="67">
        <v>71.99499999999999</v>
      </c>
      <c r="D15" s="62">
        <v>71.777777777777771</v>
      </c>
      <c r="E15" s="67">
        <v>71.901639344262293</v>
      </c>
      <c r="F15" s="67">
        <v>71</v>
      </c>
      <c r="G15" s="67">
        <v>71.106666666666669</v>
      </c>
      <c r="H15" s="66">
        <v>71.822999999999993</v>
      </c>
      <c r="I15" s="67">
        <v>73.400000000000006</v>
      </c>
      <c r="J15" s="67">
        <v>72.94</v>
      </c>
      <c r="K15" s="67">
        <v>70.099999999999994</v>
      </c>
      <c r="L15" s="63">
        <v>72</v>
      </c>
      <c r="M15" s="62">
        <f t="shared" si="3"/>
        <v>71.832533378870664</v>
      </c>
      <c r="N15" s="62">
        <f t="shared" si="1"/>
        <v>3.3000000000000114</v>
      </c>
      <c r="O15" s="33">
        <v>68</v>
      </c>
      <c r="P15" s="34">
        <v>76</v>
      </c>
      <c r="Q15" s="74">
        <f t="shared" si="2"/>
        <v>100.78249037265815</v>
      </c>
      <c r="R15" s="7"/>
    </row>
    <row r="16" spans="1:18" ht="15.95" customHeight="1" x14ac:dyDescent="0.25">
      <c r="A16" s="35">
        <v>12</v>
      </c>
      <c r="B16" s="67">
        <v>72.5</v>
      </c>
      <c r="C16" s="67">
        <v>71.994029850746244</v>
      </c>
      <c r="D16" s="62">
        <v>71.4375</v>
      </c>
      <c r="E16" s="67">
        <v>72.290322580645167</v>
      </c>
      <c r="F16" s="67">
        <v>70.954545454545453</v>
      </c>
      <c r="G16" s="67">
        <v>71.637681159420282</v>
      </c>
      <c r="H16" s="66">
        <v>72.099999999999994</v>
      </c>
      <c r="I16" s="67">
        <v>73</v>
      </c>
      <c r="J16" s="67">
        <v>73.19</v>
      </c>
      <c r="K16" s="67">
        <v>69.900000000000006</v>
      </c>
      <c r="L16" s="63">
        <v>72</v>
      </c>
      <c r="M16" s="62">
        <f t="shared" si="3"/>
        <v>71.900407904535712</v>
      </c>
      <c r="N16" s="62">
        <f t="shared" si="1"/>
        <v>3.289999999999992</v>
      </c>
      <c r="O16" s="33">
        <v>68</v>
      </c>
      <c r="P16" s="34">
        <v>76</v>
      </c>
      <c r="Q16" s="74">
        <f t="shared" si="2"/>
        <v>100.87771969853068</v>
      </c>
      <c r="R16" s="7"/>
    </row>
    <row r="17" spans="1:18" ht="15.95" customHeight="1" x14ac:dyDescent="0.25">
      <c r="A17" s="35">
        <v>1</v>
      </c>
      <c r="B17" s="67">
        <v>72.25</v>
      </c>
      <c r="C17" s="67">
        <v>72.265384615384619</v>
      </c>
      <c r="D17" s="62">
        <v>72.25</v>
      </c>
      <c r="E17" s="67">
        <v>71.967741935483872</v>
      </c>
      <c r="F17" s="67">
        <v>70.94736842105263</v>
      </c>
      <c r="G17" s="67">
        <v>70.855158730158735</v>
      </c>
      <c r="H17" s="66">
        <v>71.933000000000007</v>
      </c>
      <c r="I17" s="67">
        <v>70.3</v>
      </c>
      <c r="J17" s="67">
        <v>72.78</v>
      </c>
      <c r="K17" s="67">
        <v>69.599999999999994</v>
      </c>
      <c r="L17" s="63">
        <v>72</v>
      </c>
      <c r="M17" s="62">
        <f t="shared" si="3"/>
        <v>71.514865370207986</v>
      </c>
      <c r="N17" s="62">
        <f t="shared" si="1"/>
        <v>3.1800000000000068</v>
      </c>
      <c r="O17" s="33">
        <v>68</v>
      </c>
      <c r="P17" s="34">
        <v>76</v>
      </c>
      <c r="Q17" s="74">
        <f t="shared" si="2"/>
        <v>100.33679576161209</v>
      </c>
      <c r="R17" s="7"/>
    </row>
    <row r="18" spans="1:18" ht="15.95" customHeight="1" x14ac:dyDescent="0.25">
      <c r="A18" s="35">
        <v>2</v>
      </c>
      <c r="B18" s="67">
        <v>72.15625</v>
      </c>
      <c r="C18" s="67">
        <v>72.311111111111103</v>
      </c>
      <c r="D18" s="62">
        <v>70.461538461538467</v>
      </c>
      <c r="E18" s="67">
        <v>71.862068965517238</v>
      </c>
      <c r="F18" s="67">
        <v>71.25</v>
      </c>
      <c r="G18" s="67"/>
      <c r="H18" s="66">
        <v>72.326999999999998</v>
      </c>
      <c r="I18" s="67"/>
      <c r="J18" s="67">
        <v>72.459999999999994</v>
      </c>
      <c r="K18" s="67">
        <v>69.5</v>
      </c>
      <c r="L18" s="63">
        <v>72</v>
      </c>
      <c r="M18" s="62">
        <f t="shared" si="3"/>
        <v>71.540996067270839</v>
      </c>
      <c r="N18" s="62">
        <f>MAX(B18:K18)-MIN(B18:K18)</f>
        <v>2.9599999999999937</v>
      </c>
      <c r="O18" s="33">
        <v>68</v>
      </c>
      <c r="P18" s="34">
        <v>76</v>
      </c>
      <c r="Q18" s="74">
        <f>M18/M$3*100</f>
        <v>100.37345765562158</v>
      </c>
    </row>
    <row r="19" spans="1:18" ht="15.95" customHeight="1" x14ac:dyDescent="0.25">
      <c r="A19" s="35">
        <v>3</v>
      </c>
      <c r="B19" s="66"/>
      <c r="C19" s="66">
        <v>71.609677419354824</v>
      </c>
      <c r="D19" s="66"/>
      <c r="E19" s="66"/>
      <c r="F19" s="66"/>
      <c r="G19" s="66"/>
      <c r="H19" s="66">
        <v>71.667000000000002</v>
      </c>
      <c r="I19" s="66"/>
      <c r="J19" s="66"/>
      <c r="K19" s="66"/>
      <c r="L19" s="63">
        <v>72</v>
      </c>
      <c r="M19" s="62">
        <f t="shared" si="3"/>
        <v>71.638338709677413</v>
      </c>
      <c r="N19" s="62">
        <f>MAX(B19:K19)-MIN(B19:K19)</f>
        <v>5.7322580645177368E-2</v>
      </c>
      <c r="O19" s="33">
        <v>68</v>
      </c>
      <c r="P19" s="34">
        <v>76</v>
      </c>
      <c r="Q19" s="74">
        <f>M19/M$3*100</f>
        <v>100.51003134249747</v>
      </c>
    </row>
    <row r="20" spans="1:18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>
        <v>71.156000000000006</v>
      </c>
      <c r="I20" s="64"/>
      <c r="J20" s="64"/>
      <c r="K20" s="64"/>
      <c r="L20" s="63">
        <v>72</v>
      </c>
      <c r="M20" s="62"/>
      <c r="N20" s="62">
        <f>MAX(B20:K20)-MIN(B20:K20)</f>
        <v>0</v>
      </c>
      <c r="O20" s="33">
        <v>68</v>
      </c>
      <c r="P20" s="34">
        <v>76</v>
      </c>
      <c r="Q20" s="74">
        <f>M20/M$3*100</f>
        <v>0</v>
      </c>
    </row>
  </sheetData>
  <phoneticPr fontId="3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20"/>
  <sheetViews>
    <sheetView zoomScale="80" workbookViewId="0">
      <selection activeCell="H20" sqref="H20"/>
    </sheetView>
  </sheetViews>
  <sheetFormatPr defaultRowHeight="13.5" x14ac:dyDescent="0.15"/>
  <cols>
    <col min="1" max="1" width="3.625" customWidth="1"/>
    <col min="2" max="2" width="7.875" customWidth="1"/>
    <col min="4" max="5" width="8.625" customWidth="1"/>
    <col min="6" max="6" width="9.5" customWidth="1"/>
    <col min="7" max="8" width="8.625" customWidth="1"/>
    <col min="9" max="9" width="8.875" customWidth="1"/>
    <col min="10" max="10" width="8.625" customWidth="1"/>
    <col min="11" max="11" width="9.375" customWidth="1"/>
    <col min="12" max="12" width="6.875" customWidth="1"/>
    <col min="13" max="13" width="9.75" customWidth="1"/>
    <col min="14" max="14" width="5.875" customWidth="1"/>
    <col min="15" max="16" width="2.625" customWidth="1"/>
  </cols>
  <sheetData>
    <row r="1" spans="1:18" ht="20.100000000000001" customHeight="1" x14ac:dyDescent="0.3">
      <c r="F1" s="31" t="s">
        <v>7</v>
      </c>
    </row>
    <row r="2" spans="1:18" s="46" customFormat="1" ht="15.95" customHeight="1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42</v>
      </c>
      <c r="N2" s="182" t="s">
        <v>29</v>
      </c>
      <c r="O2" s="41" t="s">
        <v>30</v>
      </c>
      <c r="P2" s="42" t="s">
        <v>31</v>
      </c>
      <c r="Q2" s="30" t="s">
        <v>145</v>
      </c>
    </row>
    <row r="3" spans="1:18" s="46" customFormat="1" ht="15.95" customHeight="1" x14ac:dyDescent="0.25">
      <c r="A3" s="35">
        <v>11</v>
      </c>
      <c r="B3" s="67"/>
      <c r="C3" s="67"/>
      <c r="D3" s="62">
        <v>66.705882352941174</v>
      </c>
      <c r="E3" s="67"/>
      <c r="F3" s="67"/>
      <c r="G3" s="67">
        <v>66.392361111111114</v>
      </c>
      <c r="H3" s="67"/>
      <c r="I3" s="67"/>
      <c r="J3" s="67">
        <v>68.08</v>
      </c>
      <c r="K3" s="67"/>
      <c r="L3" s="63">
        <v>67</v>
      </c>
      <c r="M3" s="62">
        <f t="shared" ref="M3:M12" si="0">AVERAGE(B3:K3)</f>
        <v>67.059414488017424</v>
      </c>
      <c r="N3" s="62">
        <f t="shared" ref="N3:N17" si="1">MAX(B3:K3)-MIN(B3:K3)</f>
        <v>1.687638888888884</v>
      </c>
      <c r="O3" s="41">
        <v>63</v>
      </c>
      <c r="P3" s="42">
        <v>71</v>
      </c>
      <c r="Q3" s="74">
        <f>M3/M3*100</f>
        <v>100</v>
      </c>
    </row>
    <row r="4" spans="1:18" s="46" customFormat="1" ht="15.95" customHeight="1" x14ac:dyDescent="0.25">
      <c r="A4" s="35">
        <v>12</v>
      </c>
      <c r="B4" s="67">
        <v>67.958333333333329</v>
      </c>
      <c r="C4" s="67">
        <v>66.553722222222234</v>
      </c>
      <c r="D4" s="62">
        <v>67.647058823529406</v>
      </c>
      <c r="E4" s="67"/>
      <c r="F4" s="67">
        <v>67</v>
      </c>
      <c r="G4" s="67">
        <v>66.253968253968267</v>
      </c>
      <c r="H4" s="67">
        <v>66.8</v>
      </c>
      <c r="I4" s="67"/>
      <c r="J4" s="67">
        <v>67.44</v>
      </c>
      <c r="K4" s="82"/>
      <c r="L4" s="63">
        <v>67</v>
      </c>
      <c r="M4" s="62">
        <f t="shared" si="0"/>
        <v>67.093297519007606</v>
      </c>
      <c r="N4" s="62">
        <f t="shared" si="1"/>
        <v>1.7043650793650613</v>
      </c>
      <c r="O4" s="41">
        <v>63</v>
      </c>
      <c r="P4" s="42">
        <v>71</v>
      </c>
      <c r="Q4" s="74">
        <f>M4/M$3*100</f>
        <v>100.050526881645</v>
      </c>
    </row>
    <row r="5" spans="1:18" s="46" customFormat="1" ht="15.95" customHeight="1" x14ac:dyDescent="0.25">
      <c r="A5" s="35">
        <v>1</v>
      </c>
      <c r="B5" s="67">
        <v>67.791666666666671</v>
      </c>
      <c r="C5" s="67">
        <v>66.467500000000001</v>
      </c>
      <c r="D5" s="62">
        <v>67.315789473684205</v>
      </c>
      <c r="E5" s="67"/>
      <c r="F5" s="67">
        <v>66.611111111111114</v>
      </c>
      <c r="G5" s="67">
        <v>66.805555555555557</v>
      </c>
      <c r="H5" s="67">
        <v>66.099999999999994</v>
      </c>
      <c r="I5" s="67">
        <v>67.099999999999994</v>
      </c>
      <c r="J5" s="67">
        <v>66.75</v>
      </c>
      <c r="K5" s="67">
        <v>68.3</v>
      </c>
      <c r="L5" s="63">
        <v>67</v>
      </c>
      <c r="M5" s="62">
        <f t="shared" si="0"/>
        <v>67.026846978557501</v>
      </c>
      <c r="N5" s="62">
        <f t="shared" si="1"/>
        <v>2.2000000000000028</v>
      </c>
      <c r="O5" s="41">
        <v>63</v>
      </c>
      <c r="P5" s="42">
        <v>71</v>
      </c>
      <c r="Q5" s="74">
        <f t="shared" ref="Q5:Q17" si="2">M5/M$3*100</f>
        <v>99.951434843700071</v>
      </c>
    </row>
    <row r="6" spans="1:18" s="46" customFormat="1" ht="15.95" customHeight="1" x14ac:dyDescent="0.25">
      <c r="A6" s="35">
        <v>2</v>
      </c>
      <c r="B6" s="67">
        <v>67.9375</v>
      </c>
      <c r="C6" s="67">
        <v>66.802631578947384</v>
      </c>
      <c r="D6" s="62">
        <v>67.736842105263165</v>
      </c>
      <c r="E6" s="67"/>
      <c r="F6" s="67">
        <v>67</v>
      </c>
      <c r="G6" s="67">
        <v>66.642857142857139</v>
      </c>
      <c r="H6" s="67">
        <v>66.5</v>
      </c>
      <c r="I6" s="67">
        <v>67.3</v>
      </c>
      <c r="J6" s="67">
        <v>66.75</v>
      </c>
      <c r="K6" s="67">
        <v>68.8</v>
      </c>
      <c r="L6" s="63">
        <v>67</v>
      </c>
      <c r="M6" s="62">
        <f t="shared" si="0"/>
        <v>67.274425647451963</v>
      </c>
      <c r="N6" s="62">
        <f t="shared" si="1"/>
        <v>2.2999999999999972</v>
      </c>
      <c r="O6" s="41">
        <v>63</v>
      </c>
      <c r="P6" s="42">
        <v>71</v>
      </c>
      <c r="Q6" s="74">
        <f t="shared" si="2"/>
        <v>100.3206278508038</v>
      </c>
    </row>
    <row r="7" spans="1:18" s="46" customFormat="1" ht="15.95" customHeight="1" x14ac:dyDescent="0.25">
      <c r="A7" s="35">
        <v>3</v>
      </c>
      <c r="B7" s="67">
        <v>67.6875</v>
      </c>
      <c r="C7" s="67">
        <v>66.743349999999992</v>
      </c>
      <c r="D7" s="62">
        <v>67.411764705882305</v>
      </c>
      <c r="E7" s="67"/>
      <c r="F7" s="67">
        <v>66.89473684210526</v>
      </c>
      <c r="G7" s="67">
        <v>66.466666666666669</v>
      </c>
      <c r="H7" s="67">
        <v>66.7</v>
      </c>
      <c r="I7" s="67">
        <v>68.3</v>
      </c>
      <c r="J7" s="67">
        <v>66.62</v>
      </c>
      <c r="K7" s="67">
        <v>69.2</v>
      </c>
      <c r="L7" s="63">
        <v>67</v>
      </c>
      <c r="M7" s="62">
        <f t="shared" si="0"/>
        <v>67.336002023850469</v>
      </c>
      <c r="N7" s="62">
        <f t="shared" si="1"/>
        <v>2.7333333333333343</v>
      </c>
      <c r="O7" s="41">
        <v>63</v>
      </c>
      <c r="P7" s="42">
        <v>71</v>
      </c>
      <c r="Q7" s="74">
        <f t="shared" si="2"/>
        <v>100.41245146254963</v>
      </c>
    </row>
    <row r="8" spans="1:18" s="46" customFormat="1" ht="15.95" customHeight="1" x14ac:dyDescent="0.25">
      <c r="A8" s="35">
        <v>4</v>
      </c>
      <c r="B8" s="67">
        <v>67.71875</v>
      </c>
      <c r="C8" s="67">
        <v>66.5</v>
      </c>
      <c r="D8" s="62">
        <v>67.7</v>
      </c>
      <c r="E8" s="67">
        <v>66.400000000000006</v>
      </c>
      <c r="F8" s="67">
        <v>67.473684210526315</v>
      </c>
      <c r="G8" s="67">
        <v>66.506060606060615</v>
      </c>
      <c r="H8" s="67">
        <v>66.8</v>
      </c>
      <c r="I8" s="67">
        <v>68.3</v>
      </c>
      <c r="J8" s="67">
        <v>67.02</v>
      </c>
      <c r="K8" s="67">
        <v>67.7</v>
      </c>
      <c r="L8" s="63">
        <v>67</v>
      </c>
      <c r="M8" s="62">
        <f t="shared" si="0"/>
        <v>67.211849481658689</v>
      </c>
      <c r="N8" s="62">
        <f t="shared" si="1"/>
        <v>1.8999999999999915</v>
      </c>
      <c r="O8" s="41">
        <v>63</v>
      </c>
      <c r="P8" s="42">
        <v>71</v>
      </c>
      <c r="Q8" s="74">
        <f t="shared" si="2"/>
        <v>100.22731333818685</v>
      </c>
    </row>
    <row r="9" spans="1:18" s="46" customFormat="1" ht="15.95" customHeight="1" x14ac:dyDescent="0.25">
      <c r="A9" s="35">
        <v>5</v>
      </c>
      <c r="B9" s="67">
        <v>67.59375</v>
      </c>
      <c r="C9" s="67">
        <v>66.702450000000013</v>
      </c>
      <c r="D9" s="62">
        <v>67.882352941176507</v>
      </c>
      <c r="E9" s="67">
        <v>66.7</v>
      </c>
      <c r="F9" s="67">
        <v>67.21052631578948</v>
      </c>
      <c r="G9" s="67">
        <v>66.299382716049394</v>
      </c>
      <c r="H9" s="67">
        <v>66.867000000000004</v>
      </c>
      <c r="I9" s="67">
        <v>67.099999999999994</v>
      </c>
      <c r="J9" s="67">
        <v>66.92</v>
      </c>
      <c r="K9" s="67">
        <v>67.599999999999994</v>
      </c>
      <c r="L9" s="63">
        <v>67</v>
      </c>
      <c r="M9" s="62">
        <f t="shared" si="0"/>
        <v>67.087546197301535</v>
      </c>
      <c r="N9" s="62">
        <f t="shared" si="1"/>
        <v>1.5829702251271129</v>
      </c>
      <c r="O9" s="41">
        <v>63</v>
      </c>
      <c r="P9" s="42">
        <v>71</v>
      </c>
      <c r="Q9" s="74">
        <f t="shared" si="2"/>
        <v>100.04195042485667</v>
      </c>
    </row>
    <row r="10" spans="1:18" s="46" customFormat="1" ht="15.95" customHeight="1" x14ac:dyDescent="0.25">
      <c r="A10" s="35">
        <v>6</v>
      </c>
      <c r="B10" s="67">
        <v>67.71875</v>
      </c>
      <c r="C10" s="67">
        <v>66.652941176470577</v>
      </c>
      <c r="D10" s="62">
        <v>66.5</v>
      </c>
      <c r="E10" s="67">
        <v>65.721648267777553</v>
      </c>
      <c r="F10" s="67">
        <v>66.631578947368425</v>
      </c>
      <c r="G10" s="67">
        <v>66.289682539682545</v>
      </c>
      <c r="H10" s="67">
        <v>66.483999999999995</v>
      </c>
      <c r="I10" s="67">
        <v>67</v>
      </c>
      <c r="J10" s="67">
        <v>67.48</v>
      </c>
      <c r="K10" s="67">
        <v>68.5</v>
      </c>
      <c r="L10" s="63">
        <v>67</v>
      </c>
      <c r="M10" s="62">
        <f t="shared" si="0"/>
        <v>66.897860093129907</v>
      </c>
      <c r="N10" s="62">
        <f t="shared" si="1"/>
        <v>2.7783517322224469</v>
      </c>
      <c r="O10" s="41">
        <v>63</v>
      </c>
      <c r="P10" s="42">
        <v>71</v>
      </c>
      <c r="Q10" s="74">
        <f t="shared" si="2"/>
        <v>99.759087674533177</v>
      </c>
    </row>
    <row r="11" spans="1:18" s="46" customFormat="1" ht="15.95" customHeight="1" x14ac:dyDescent="0.25">
      <c r="A11" s="35">
        <v>7</v>
      </c>
      <c r="B11" s="67">
        <v>67.78125</v>
      </c>
      <c r="C11" s="67">
        <v>66.658000000000001</v>
      </c>
      <c r="D11" s="62">
        <v>66.7</v>
      </c>
      <c r="E11" s="67">
        <v>66.7</v>
      </c>
      <c r="F11" s="67">
        <v>67.444444444444443</v>
      </c>
      <c r="G11" s="67">
        <v>66.31</v>
      </c>
      <c r="H11" s="67">
        <v>66.403000000000006</v>
      </c>
      <c r="I11" s="67">
        <v>67.2</v>
      </c>
      <c r="J11" s="67">
        <v>67.11</v>
      </c>
      <c r="K11" s="67">
        <v>68.400000000000006</v>
      </c>
      <c r="L11" s="63">
        <v>67</v>
      </c>
      <c r="M11" s="62">
        <f t="shared" si="0"/>
        <v>67.070669444444448</v>
      </c>
      <c r="N11" s="62">
        <f t="shared" si="1"/>
        <v>2.0900000000000034</v>
      </c>
      <c r="O11" s="41">
        <v>63</v>
      </c>
      <c r="P11" s="42">
        <v>71</v>
      </c>
      <c r="Q11" s="74">
        <f t="shared" si="2"/>
        <v>100.01678355904677</v>
      </c>
    </row>
    <row r="12" spans="1:18" s="46" customFormat="1" ht="15.95" customHeight="1" x14ac:dyDescent="0.25">
      <c r="A12" s="35">
        <v>8</v>
      </c>
      <c r="B12" s="67">
        <v>67.78125</v>
      </c>
      <c r="C12" s="67">
        <v>66.499137931034483</v>
      </c>
      <c r="D12" s="62">
        <v>66.285714285714292</v>
      </c>
      <c r="E12" s="67">
        <v>66.491803278688522</v>
      </c>
      <c r="F12" s="67">
        <v>67.055555555555557</v>
      </c>
      <c r="G12" s="67">
        <v>66.083333333333343</v>
      </c>
      <c r="H12" s="67">
        <v>66.515000000000001</v>
      </c>
      <c r="I12" s="67">
        <v>67.2</v>
      </c>
      <c r="J12" s="67">
        <v>67.040000000000006</v>
      </c>
      <c r="K12" s="67">
        <v>68.900000000000006</v>
      </c>
      <c r="L12" s="63">
        <v>67</v>
      </c>
      <c r="M12" s="62">
        <f t="shared" si="0"/>
        <v>66.98517943843261</v>
      </c>
      <c r="N12" s="62">
        <f t="shared" si="1"/>
        <v>2.8166666666666629</v>
      </c>
      <c r="O12" s="41">
        <v>63</v>
      </c>
      <c r="P12" s="42">
        <v>71</v>
      </c>
      <c r="Q12" s="74">
        <f t="shared" si="2"/>
        <v>99.889299585820154</v>
      </c>
    </row>
    <row r="13" spans="1:18" s="46" customFormat="1" ht="15.95" customHeight="1" x14ac:dyDescent="0.25">
      <c r="A13" s="35">
        <v>9</v>
      </c>
      <c r="B13" s="67">
        <v>67.71875</v>
      </c>
      <c r="C13" s="67">
        <v>66.782278481012639</v>
      </c>
      <c r="D13" s="62">
        <v>66.2</v>
      </c>
      <c r="E13" s="67">
        <v>66.316666666666663</v>
      </c>
      <c r="F13" s="67">
        <v>67.125</v>
      </c>
      <c r="G13" s="67">
        <v>66.07692307692308</v>
      </c>
      <c r="H13" s="67">
        <v>66.918999999999997</v>
      </c>
      <c r="I13" s="67">
        <v>66.900000000000006</v>
      </c>
      <c r="J13" s="67">
        <v>67.459999999999994</v>
      </c>
      <c r="K13" s="67">
        <v>68.599999999999994</v>
      </c>
      <c r="L13" s="63">
        <v>67</v>
      </c>
      <c r="M13" s="62">
        <f t="shared" ref="M13:M19" si="3">AVERAGE(B13:K13)</f>
        <v>67.009861822460238</v>
      </c>
      <c r="N13" s="62">
        <f t="shared" si="1"/>
        <v>2.5230769230769141</v>
      </c>
      <c r="O13" s="41">
        <v>63</v>
      </c>
      <c r="P13" s="42">
        <v>71</v>
      </c>
      <c r="Q13" s="74">
        <f t="shared" si="2"/>
        <v>99.926106325360124</v>
      </c>
    </row>
    <row r="14" spans="1:18" s="46" customFormat="1" ht="15.95" customHeight="1" x14ac:dyDescent="0.25">
      <c r="A14" s="35">
        <v>10</v>
      </c>
      <c r="B14" s="67">
        <v>67.9375</v>
      </c>
      <c r="C14" s="67">
        <v>66.972619047619048</v>
      </c>
      <c r="D14" s="62">
        <v>65.533333333333331</v>
      </c>
      <c r="E14" s="67">
        <v>66.58461538461539</v>
      </c>
      <c r="F14" s="67">
        <v>67.05</v>
      </c>
      <c r="G14" s="67">
        <v>66.489583333333329</v>
      </c>
      <c r="H14" s="67">
        <v>66.900000000000006</v>
      </c>
      <c r="I14" s="67">
        <v>67.3</v>
      </c>
      <c r="J14" s="67">
        <v>68.37</v>
      </c>
      <c r="K14" s="67">
        <v>67.5</v>
      </c>
      <c r="L14" s="63">
        <v>67</v>
      </c>
      <c r="M14" s="62">
        <f t="shared" si="3"/>
        <v>67.063765109890113</v>
      </c>
      <c r="N14" s="62">
        <f t="shared" si="1"/>
        <v>2.8366666666666731</v>
      </c>
      <c r="O14" s="41">
        <v>63</v>
      </c>
      <c r="P14" s="42">
        <v>71</v>
      </c>
      <c r="Q14" s="74">
        <f t="shared" si="2"/>
        <v>100.00648771228605</v>
      </c>
    </row>
    <row r="15" spans="1:18" s="46" customFormat="1" ht="15.95" customHeight="1" x14ac:dyDescent="0.25">
      <c r="A15" s="35">
        <v>11</v>
      </c>
      <c r="B15" s="67">
        <v>67.8125</v>
      </c>
      <c r="C15" s="67">
        <v>66.730000000000032</v>
      </c>
      <c r="D15" s="62">
        <v>66.411764705882348</v>
      </c>
      <c r="E15" s="67">
        <v>66.573770491803273</v>
      </c>
      <c r="F15" s="67">
        <v>66.944444444444443</v>
      </c>
      <c r="G15" s="67">
        <v>66.488095238095241</v>
      </c>
      <c r="H15" s="67">
        <v>66.444000000000003</v>
      </c>
      <c r="I15" s="67">
        <v>66.8</v>
      </c>
      <c r="J15" s="67">
        <v>68.63</v>
      </c>
      <c r="K15" s="67">
        <v>66.900000000000006</v>
      </c>
      <c r="L15" s="63">
        <v>67</v>
      </c>
      <c r="M15" s="62">
        <f t="shared" si="3"/>
        <v>66.973457488022532</v>
      </c>
      <c r="N15" s="62">
        <f t="shared" si="1"/>
        <v>2.2182352941176475</v>
      </c>
      <c r="O15" s="41">
        <v>63</v>
      </c>
      <c r="P15" s="42">
        <v>71</v>
      </c>
      <c r="Q15" s="74">
        <f t="shared" si="2"/>
        <v>99.871819638374191</v>
      </c>
      <c r="R15" s="47"/>
    </row>
    <row r="16" spans="1:18" s="46" customFormat="1" ht="15.95" customHeight="1" x14ac:dyDescent="0.25">
      <c r="A16" s="35">
        <v>12</v>
      </c>
      <c r="B16" s="67">
        <v>67.8125</v>
      </c>
      <c r="C16" s="67">
        <v>66.477611940298502</v>
      </c>
      <c r="D16" s="62">
        <v>66.777777777777771</v>
      </c>
      <c r="E16" s="67">
        <v>66.903225806451616</v>
      </c>
      <c r="F16" s="67">
        <v>67.045454545454547</v>
      </c>
      <c r="G16" s="67">
        <v>66.365942028985515</v>
      </c>
      <c r="H16" s="67">
        <v>66.599999999999994</v>
      </c>
      <c r="I16" s="67">
        <v>66.5</v>
      </c>
      <c r="J16" s="67">
        <v>69</v>
      </c>
      <c r="K16" s="67">
        <v>66.400000000000006</v>
      </c>
      <c r="L16" s="63">
        <v>67</v>
      </c>
      <c r="M16" s="62">
        <f t="shared" si="3"/>
        <v>66.988251209896788</v>
      </c>
      <c r="N16" s="62">
        <f t="shared" si="1"/>
        <v>2.6340579710144851</v>
      </c>
      <c r="O16" s="41">
        <v>63</v>
      </c>
      <c r="P16" s="42">
        <v>71</v>
      </c>
      <c r="Q16" s="74">
        <f t="shared" si="2"/>
        <v>99.893880257285346</v>
      </c>
      <c r="R16" s="47"/>
    </row>
    <row r="17" spans="1:18" s="46" customFormat="1" ht="15.95" customHeight="1" x14ac:dyDescent="0.25">
      <c r="A17" s="35">
        <v>1</v>
      </c>
      <c r="B17" s="67">
        <v>67.90625</v>
      </c>
      <c r="C17" s="67">
        <v>66.876923076923077</v>
      </c>
      <c r="D17" s="62">
        <v>66.529411764705884</v>
      </c>
      <c r="E17" s="67">
        <v>67.064516129032256</v>
      </c>
      <c r="F17" s="67">
        <v>67</v>
      </c>
      <c r="G17" s="67">
        <v>66.367063492063494</v>
      </c>
      <c r="H17" s="67">
        <v>66.150000000000006</v>
      </c>
      <c r="I17" s="67">
        <v>67.3</v>
      </c>
      <c r="J17" s="67">
        <v>67.739999999999995</v>
      </c>
      <c r="K17" s="67">
        <v>67</v>
      </c>
      <c r="L17" s="63">
        <v>67</v>
      </c>
      <c r="M17" s="62">
        <f t="shared" si="3"/>
        <v>66.993416446272462</v>
      </c>
      <c r="N17" s="62">
        <f t="shared" si="1"/>
        <v>1.7562499999999943</v>
      </c>
      <c r="O17" s="41">
        <v>63</v>
      </c>
      <c r="P17" s="42">
        <v>71</v>
      </c>
      <c r="Q17" s="74">
        <f t="shared" si="2"/>
        <v>99.90158273487944</v>
      </c>
      <c r="R17" s="47"/>
    </row>
    <row r="18" spans="1:18" s="46" customFormat="1" ht="15.95" customHeight="1" x14ac:dyDescent="0.25">
      <c r="A18" s="35">
        <v>2</v>
      </c>
      <c r="B18" s="67">
        <v>67.78125</v>
      </c>
      <c r="C18" s="67">
        <v>67.214814814814801</v>
      </c>
      <c r="D18" s="62">
        <v>66.400000000000006</v>
      </c>
      <c r="E18" s="67">
        <v>67.241379310344826</v>
      </c>
      <c r="F18" s="67">
        <v>67.1875</v>
      </c>
      <c r="G18" s="67"/>
      <c r="H18" s="67">
        <v>65.891000000000005</v>
      </c>
      <c r="I18" s="67"/>
      <c r="J18" s="67">
        <v>67</v>
      </c>
      <c r="K18" s="67">
        <v>67.3</v>
      </c>
      <c r="L18" s="63">
        <v>67</v>
      </c>
      <c r="M18" s="62">
        <f t="shared" si="3"/>
        <v>67.001993015644956</v>
      </c>
      <c r="N18" s="62">
        <f>MAX(B18:K18)-MIN(B18:K18)</f>
        <v>1.8902499999999947</v>
      </c>
      <c r="O18" s="41">
        <v>63</v>
      </c>
      <c r="P18" s="42">
        <v>71</v>
      </c>
      <c r="Q18" s="74">
        <f>M18/M$3*100</f>
        <v>99.91437224316546</v>
      </c>
      <c r="R18" s="47"/>
    </row>
    <row r="19" spans="1:18" s="46" customFormat="1" ht="15.95" customHeight="1" x14ac:dyDescent="0.25">
      <c r="A19" s="35">
        <v>3</v>
      </c>
      <c r="B19" s="66"/>
      <c r="C19" s="66">
        <v>66.867741935483878</v>
      </c>
      <c r="D19" s="66"/>
      <c r="E19" s="66"/>
      <c r="F19" s="66"/>
      <c r="G19" s="66"/>
      <c r="H19" s="66">
        <v>66.016000000000005</v>
      </c>
      <c r="I19" s="66"/>
      <c r="J19" s="66"/>
      <c r="K19" s="66"/>
      <c r="L19" s="63">
        <v>67</v>
      </c>
      <c r="M19" s="62">
        <f t="shared" si="3"/>
        <v>66.441870967741949</v>
      </c>
      <c r="N19" s="62">
        <f>MAX(B19:K19)-MIN(B19:K19)</f>
        <v>0.85174193548387223</v>
      </c>
      <c r="O19" s="41">
        <v>63</v>
      </c>
      <c r="P19" s="42">
        <v>71</v>
      </c>
      <c r="Q19" s="74">
        <f>M19/M$3*100</f>
        <v>99.079109883391808</v>
      </c>
    </row>
    <row r="20" spans="1:18" s="46" customFormat="1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>
        <v>66.813000000000002</v>
      </c>
      <c r="I20" s="64"/>
      <c r="J20" s="64"/>
      <c r="K20" s="64"/>
      <c r="L20" s="63">
        <v>67</v>
      </c>
      <c r="M20" s="62"/>
      <c r="N20" s="62">
        <f>MAX(B20:K20)-MIN(B20:K20)</f>
        <v>0</v>
      </c>
      <c r="O20" s="41">
        <v>63</v>
      </c>
      <c r="P20" s="42">
        <v>71</v>
      </c>
      <c r="Q20" s="74">
        <f>M20/M$3*100</f>
        <v>0</v>
      </c>
    </row>
  </sheetData>
  <phoneticPr fontId="3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R20"/>
  <sheetViews>
    <sheetView zoomScale="80" zoomScaleNormal="80" workbookViewId="0">
      <selection activeCell="H20" sqref="H20"/>
    </sheetView>
  </sheetViews>
  <sheetFormatPr defaultRowHeight="13.5" x14ac:dyDescent="0.15"/>
  <cols>
    <col min="1" max="1" width="3.75" customWidth="1"/>
    <col min="2" max="2" width="10.125" customWidth="1"/>
    <col min="3" max="3" width="10.5" bestFit="1" customWidth="1"/>
    <col min="4" max="4" width="9.875" customWidth="1"/>
    <col min="5" max="5" width="10.5" customWidth="1"/>
    <col min="6" max="6" width="9.5" customWidth="1"/>
    <col min="7" max="7" width="9.625" customWidth="1"/>
    <col min="8" max="8" width="10.25" customWidth="1"/>
    <col min="9" max="9" width="9.5" customWidth="1"/>
    <col min="10" max="10" width="9.75" customWidth="1"/>
    <col min="11" max="11" width="10.375" customWidth="1"/>
    <col min="12" max="12" width="6.875" customWidth="1"/>
    <col min="13" max="13" width="9.75" customWidth="1"/>
    <col min="14" max="14" width="6.75" customWidth="1"/>
    <col min="15" max="16" width="2.625" customWidth="1"/>
    <col min="17" max="17" width="10.125" bestFit="1" customWidth="1"/>
  </cols>
  <sheetData>
    <row r="1" spans="1:18" ht="20.100000000000001" customHeight="1" x14ac:dyDescent="0.3">
      <c r="F1" s="31" t="s">
        <v>14</v>
      </c>
    </row>
    <row r="2" spans="1:18" ht="15.95" customHeight="1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42</v>
      </c>
      <c r="N2" s="182" t="s">
        <v>29</v>
      </c>
      <c r="O2" s="41" t="s">
        <v>30</v>
      </c>
      <c r="P2" s="42" t="s">
        <v>31</v>
      </c>
      <c r="Q2" s="30" t="s">
        <v>144</v>
      </c>
    </row>
    <row r="3" spans="1:18" ht="15.95" customHeight="1" x14ac:dyDescent="0.25">
      <c r="A3" s="35">
        <v>11</v>
      </c>
      <c r="B3" s="67"/>
      <c r="C3" s="67"/>
      <c r="D3" s="62">
        <v>144.16875000000002</v>
      </c>
      <c r="E3" s="67"/>
      <c r="F3" s="67"/>
      <c r="G3" s="67">
        <v>144.87727272727273</v>
      </c>
      <c r="H3" s="67"/>
      <c r="I3" s="67"/>
      <c r="J3" s="67">
        <v>145.41</v>
      </c>
      <c r="K3" s="67"/>
      <c r="L3" s="65">
        <v>145</v>
      </c>
      <c r="M3" s="62">
        <f t="shared" ref="M3:M5" si="0">AVERAGE(B3:K3)</f>
        <v>144.81867424242424</v>
      </c>
      <c r="N3" s="62">
        <f t="shared" ref="N3:N20" si="1">MAX(B3:K3)-MIN(B3:K3)</f>
        <v>1.2412499999999795</v>
      </c>
      <c r="O3" s="41">
        <v>143</v>
      </c>
      <c r="P3" s="42">
        <v>147</v>
      </c>
      <c r="Q3" s="74">
        <f>M3/M3*100</f>
        <v>100</v>
      </c>
    </row>
    <row r="4" spans="1:18" ht="15.95" customHeight="1" x14ac:dyDescent="0.25">
      <c r="A4" s="35">
        <v>12</v>
      </c>
      <c r="B4" s="67">
        <v>144.6583333333333</v>
      </c>
      <c r="C4" s="67">
        <v>146.40094444444446</v>
      </c>
      <c r="D4" s="62">
        <v>145.25624999999999</v>
      </c>
      <c r="E4" s="67"/>
      <c r="F4" s="67">
        <v>145.61538461538461</v>
      </c>
      <c r="G4" s="67">
        <v>144.72857142857146</v>
      </c>
      <c r="H4" s="67">
        <v>145.69999999999999</v>
      </c>
      <c r="I4" s="67"/>
      <c r="J4" s="67">
        <v>145.02000000000001</v>
      </c>
      <c r="K4" s="67"/>
      <c r="L4" s="65">
        <v>145</v>
      </c>
      <c r="M4" s="62">
        <f t="shared" si="0"/>
        <v>145.33992626024769</v>
      </c>
      <c r="N4" s="62">
        <f t="shared" si="1"/>
        <v>1.7426111111111595</v>
      </c>
      <c r="O4" s="41">
        <v>143</v>
      </c>
      <c r="P4" s="42">
        <v>147</v>
      </c>
      <c r="Q4" s="74">
        <f>M4/M$3*100</f>
        <v>100.35993425609662</v>
      </c>
    </row>
    <row r="5" spans="1:18" ht="15.95" customHeight="1" x14ac:dyDescent="0.25">
      <c r="A5" s="35">
        <v>1</v>
      </c>
      <c r="B5" s="67">
        <v>144.79583333333329</v>
      </c>
      <c r="C5" s="67">
        <v>146.31380000000001</v>
      </c>
      <c r="D5" s="62">
        <v>144.28749999999999</v>
      </c>
      <c r="E5" s="67"/>
      <c r="F5" s="67">
        <v>145.55555555555554</v>
      </c>
      <c r="G5" s="67">
        <v>144.95833333333334</v>
      </c>
      <c r="H5" s="67">
        <v>145.1</v>
      </c>
      <c r="I5" s="67">
        <v>146</v>
      </c>
      <c r="J5" s="67">
        <v>145</v>
      </c>
      <c r="K5" s="67">
        <v>144.1</v>
      </c>
      <c r="L5" s="65">
        <v>145</v>
      </c>
      <c r="M5" s="62">
        <f t="shared" si="0"/>
        <v>145.12344691358024</v>
      </c>
      <c r="N5" s="62">
        <f t="shared" si="1"/>
        <v>2.2138000000000204</v>
      </c>
      <c r="O5" s="41">
        <v>143</v>
      </c>
      <c r="P5" s="42">
        <v>147</v>
      </c>
      <c r="Q5" s="74">
        <f t="shared" ref="Q5:Q20" si="2">M5/M$3*100</f>
        <v>100.21045122305554</v>
      </c>
    </row>
    <row r="6" spans="1:18" ht="15.95" customHeight="1" x14ac:dyDescent="0.25">
      <c r="A6" s="35">
        <v>2</v>
      </c>
      <c r="B6" s="67">
        <v>144.70312499999997</v>
      </c>
      <c r="C6" s="67">
        <v>145.96094736842105</v>
      </c>
      <c r="D6" s="62">
        <v>144.2533333333333</v>
      </c>
      <c r="E6" s="67"/>
      <c r="F6" s="67">
        <v>145.78947368421052</v>
      </c>
      <c r="G6" s="67">
        <v>144.94999999999999</v>
      </c>
      <c r="H6" s="67">
        <v>145.19999999999999</v>
      </c>
      <c r="I6" s="67">
        <v>146</v>
      </c>
      <c r="J6" s="67">
        <v>145.57</v>
      </c>
      <c r="K6" s="67">
        <v>144.30000000000001</v>
      </c>
      <c r="L6" s="65">
        <v>145</v>
      </c>
      <c r="M6" s="62">
        <f>AVERAGE(B6:K6)</f>
        <v>145.19187548732941</v>
      </c>
      <c r="N6" s="62">
        <f t="shared" si="1"/>
        <v>1.7466666666666981</v>
      </c>
      <c r="O6" s="41">
        <v>143</v>
      </c>
      <c r="P6" s="42">
        <v>147</v>
      </c>
      <c r="Q6" s="74">
        <f t="shared" si="2"/>
        <v>100.25770243158037</v>
      </c>
    </row>
    <row r="7" spans="1:18" ht="15.95" customHeight="1" x14ac:dyDescent="0.25">
      <c r="A7" s="35">
        <v>3</v>
      </c>
      <c r="B7" s="67">
        <v>144.68125000000003</v>
      </c>
      <c r="C7" s="67">
        <v>145.5975</v>
      </c>
      <c r="D7" s="62">
        <v>144.61875000000001</v>
      </c>
      <c r="E7" s="67"/>
      <c r="F7" s="67">
        <v>145.10526315789474</v>
      </c>
      <c r="G7" s="67">
        <v>145.048</v>
      </c>
      <c r="H7" s="67">
        <v>145.9</v>
      </c>
      <c r="I7" s="67">
        <v>145.80000000000001</v>
      </c>
      <c r="J7" s="67">
        <v>145.41</v>
      </c>
      <c r="K7" s="67">
        <v>144.30000000000001</v>
      </c>
      <c r="L7" s="65">
        <v>145</v>
      </c>
      <c r="M7" s="62">
        <f t="shared" ref="M7:M12" si="3">AVERAGE(B7:K7)</f>
        <v>145.16230701754387</v>
      </c>
      <c r="N7" s="62">
        <f t="shared" si="1"/>
        <v>1.5999999999999943</v>
      </c>
      <c r="O7" s="41">
        <v>143</v>
      </c>
      <c r="P7" s="42">
        <v>147</v>
      </c>
      <c r="Q7" s="74">
        <f t="shared" si="2"/>
        <v>100.23728485080893</v>
      </c>
    </row>
    <row r="8" spans="1:18" ht="15.95" customHeight="1" x14ac:dyDescent="0.25">
      <c r="A8" s="35">
        <v>4</v>
      </c>
      <c r="B8" s="67">
        <v>144.63749999999999</v>
      </c>
      <c r="C8" s="67">
        <v>145.79494444444447</v>
      </c>
      <c r="D8" s="62">
        <v>144.6</v>
      </c>
      <c r="E8" s="67">
        <v>145.9</v>
      </c>
      <c r="F8" s="67">
        <v>145.57894736842104</v>
      </c>
      <c r="G8" s="67">
        <v>144.76111111111109</v>
      </c>
      <c r="H8" s="67">
        <v>145.80000000000001</v>
      </c>
      <c r="I8" s="67">
        <v>145.69999999999999</v>
      </c>
      <c r="J8" s="67">
        <v>145.76</v>
      </c>
      <c r="K8" s="67">
        <v>144.19999999999999</v>
      </c>
      <c r="L8" s="65">
        <v>145</v>
      </c>
      <c r="M8" s="62">
        <f t="shared" si="3"/>
        <v>145.27325029239768</v>
      </c>
      <c r="N8" s="62">
        <f t="shared" si="1"/>
        <v>1.7000000000000171</v>
      </c>
      <c r="O8" s="41">
        <v>143</v>
      </c>
      <c r="P8" s="42">
        <v>147</v>
      </c>
      <c r="Q8" s="74">
        <f t="shared" si="2"/>
        <v>100.31389325468653</v>
      </c>
    </row>
    <row r="9" spans="1:18" ht="15.95" customHeight="1" x14ac:dyDescent="0.25">
      <c r="A9" s="35">
        <v>5</v>
      </c>
      <c r="B9" s="67">
        <v>144.51875000000001</v>
      </c>
      <c r="C9" s="67">
        <v>145.74625</v>
      </c>
      <c r="D9" s="62">
        <v>144.51333333333301</v>
      </c>
      <c r="E9" s="67">
        <v>145.80000000000001</v>
      </c>
      <c r="F9" s="67">
        <v>145.63157894736841</v>
      </c>
      <c r="G9" s="67">
        <v>144.83333333333331</v>
      </c>
      <c r="H9" s="67">
        <v>145.64500000000001</v>
      </c>
      <c r="I9" s="67">
        <v>145.4</v>
      </c>
      <c r="J9" s="67">
        <v>145.63</v>
      </c>
      <c r="K9" s="67">
        <v>144.1</v>
      </c>
      <c r="L9" s="65">
        <v>145</v>
      </c>
      <c r="M9" s="62">
        <f t="shared" si="3"/>
        <v>145.18182456140349</v>
      </c>
      <c r="N9" s="62">
        <f t="shared" si="1"/>
        <v>1.7000000000000171</v>
      </c>
      <c r="O9" s="41">
        <v>143</v>
      </c>
      <c r="P9" s="42">
        <v>147</v>
      </c>
      <c r="Q9" s="74">
        <f t="shared" si="2"/>
        <v>100.25076207946175</v>
      </c>
    </row>
    <row r="10" spans="1:18" ht="15.95" customHeight="1" x14ac:dyDescent="0.25">
      <c r="A10" s="35">
        <v>6</v>
      </c>
      <c r="B10" s="67">
        <v>144.64687499999999</v>
      </c>
      <c r="C10" s="67">
        <v>145.472972972973</v>
      </c>
      <c r="D10" s="62">
        <v>144.69999999999999</v>
      </c>
      <c r="E10" s="67">
        <v>143.56832486879946</v>
      </c>
      <c r="F10" s="67">
        <v>145.94736842105263</v>
      </c>
      <c r="G10" s="67">
        <v>144.49444444444444</v>
      </c>
      <c r="H10" s="67">
        <v>145.98400000000001</v>
      </c>
      <c r="I10" s="67">
        <v>145.9</v>
      </c>
      <c r="J10" s="67">
        <v>145.02000000000001</v>
      </c>
      <c r="K10" s="67">
        <v>144.19999999999999</v>
      </c>
      <c r="L10" s="65">
        <v>145</v>
      </c>
      <c r="M10" s="62">
        <f t="shared" si="3"/>
        <v>144.99339857072695</v>
      </c>
      <c r="N10" s="62">
        <f t="shared" si="1"/>
        <v>2.415675131200544</v>
      </c>
      <c r="O10" s="41">
        <v>143</v>
      </c>
      <c r="P10" s="42">
        <v>147</v>
      </c>
      <c r="Q10" s="74">
        <f t="shared" si="2"/>
        <v>100.12065041281227</v>
      </c>
    </row>
    <row r="11" spans="1:18" ht="15.95" customHeight="1" x14ac:dyDescent="0.25">
      <c r="A11" s="35">
        <v>7</v>
      </c>
      <c r="B11" s="67">
        <v>144.63749999999999</v>
      </c>
      <c r="C11" s="67">
        <v>145.47399999999999</v>
      </c>
      <c r="D11" s="62">
        <v>144.69999999999999</v>
      </c>
      <c r="E11" s="67">
        <v>145.80000000000001</v>
      </c>
      <c r="F11" s="67">
        <v>145.69999999999999</v>
      </c>
      <c r="G11" s="67">
        <v>144.76363636363638</v>
      </c>
      <c r="H11" s="67">
        <v>145.40299999999999</v>
      </c>
      <c r="I11" s="67">
        <v>145.69999999999999</v>
      </c>
      <c r="J11" s="67">
        <v>145.18</v>
      </c>
      <c r="K11" s="67">
        <v>143.9</v>
      </c>
      <c r="L11" s="65">
        <v>145</v>
      </c>
      <c r="M11" s="62">
        <f t="shared" si="3"/>
        <v>145.12581363636366</v>
      </c>
      <c r="N11" s="62">
        <f t="shared" si="1"/>
        <v>1.9000000000000057</v>
      </c>
      <c r="O11" s="41">
        <v>143</v>
      </c>
      <c r="P11" s="42">
        <v>147</v>
      </c>
      <c r="Q11" s="74">
        <f t="shared" si="2"/>
        <v>100.21208548935152</v>
      </c>
    </row>
    <row r="12" spans="1:18" ht="15.95" customHeight="1" x14ac:dyDescent="0.25">
      <c r="A12" s="35">
        <v>8</v>
      </c>
      <c r="B12" s="67">
        <v>144.73437499999997</v>
      </c>
      <c r="C12" s="67">
        <v>145.3783</v>
      </c>
      <c r="D12" s="62">
        <v>144.71052631578951</v>
      </c>
      <c r="E12" s="67">
        <v>145.71269841269842</v>
      </c>
      <c r="F12" s="67">
        <v>145.88888888888889</v>
      </c>
      <c r="G12" s="67">
        <v>144.71904761904761</v>
      </c>
      <c r="H12" s="67">
        <v>145.51400000000001</v>
      </c>
      <c r="I12" s="67">
        <v>145.69999999999999</v>
      </c>
      <c r="J12" s="67">
        <v>145.16</v>
      </c>
      <c r="K12" s="67">
        <v>144.19999999999999</v>
      </c>
      <c r="L12" s="65">
        <v>145</v>
      </c>
      <c r="M12" s="62">
        <f t="shared" si="3"/>
        <v>145.17178362364245</v>
      </c>
      <c r="N12" s="62">
        <f t="shared" si="1"/>
        <v>1.6888888888888971</v>
      </c>
      <c r="O12" s="41">
        <v>143</v>
      </c>
      <c r="P12" s="42">
        <v>147</v>
      </c>
      <c r="Q12" s="74">
        <f t="shared" si="2"/>
        <v>100.2438286243576</v>
      </c>
    </row>
    <row r="13" spans="1:18" ht="15.95" customHeight="1" x14ac:dyDescent="0.25">
      <c r="A13" s="35">
        <v>9</v>
      </c>
      <c r="B13" s="67">
        <v>144.93749999999997</v>
      </c>
      <c r="C13" s="67">
        <v>145.71294117647062</v>
      </c>
      <c r="D13" s="62">
        <v>144.92142857142858</v>
      </c>
      <c r="E13" s="67">
        <v>145.9140625</v>
      </c>
      <c r="F13" s="67">
        <v>145.75</v>
      </c>
      <c r="G13" s="67">
        <v>144.46250000000001</v>
      </c>
      <c r="H13" s="67">
        <v>145.72999999999999</v>
      </c>
      <c r="I13" s="67">
        <v>145.69999999999999</v>
      </c>
      <c r="J13" s="67">
        <v>144.86000000000001</v>
      </c>
      <c r="K13" s="67">
        <v>143.80000000000001</v>
      </c>
      <c r="L13" s="65">
        <v>145</v>
      </c>
      <c r="M13" s="62">
        <f t="shared" ref="M13:M19" si="4">AVERAGE(B13:K13)</f>
        <v>145.17884322478992</v>
      </c>
      <c r="N13" s="62">
        <f t="shared" si="1"/>
        <v>2.1140624999999886</v>
      </c>
      <c r="O13" s="41">
        <v>143</v>
      </c>
      <c r="P13" s="42">
        <v>147</v>
      </c>
      <c r="Q13" s="74">
        <f t="shared" si="2"/>
        <v>100.24870341083414</v>
      </c>
    </row>
    <row r="14" spans="1:18" ht="15.95" customHeight="1" x14ac:dyDescent="0.25">
      <c r="A14" s="35">
        <v>10</v>
      </c>
      <c r="B14" s="67">
        <v>145.02187500000005</v>
      </c>
      <c r="C14" s="67">
        <v>145.23793103448278</v>
      </c>
      <c r="D14" s="62">
        <v>145.38666666666668</v>
      </c>
      <c r="E14" s="67">
        <v>145.4506849315068</v>
      </c>
      <c r="F14" s="67">
        <v>145.44999999999999</v>
      </c>
      <c r="G14" s="67">
        <v>144.69310344827585</v>
      </c>
      <c r="H14" s="67">
        <v>145.6</v>
      </c>
      <c r="I14" s="67">
        <v>145.6</v>
      </c>
      <c r="J14" s="67">
        <v>144.88999999999999</v>
      </c>
      <c r="K14" s="67">
        <v>144.1</v>
      </c>
      <c r="L14" s="65">
        <v>145</v>
      </c>
      <c r="M14" s="62">
        <f t="shared" si="4"/>
        <v>145.14302610809324</v>
      </c>
      <c r="N14" s="62">
        <f t="shared" si="1"/>
        <v>1.5</v>
      </c>
      <c r="O14" s="41">
        <v>143</v>
      </c>
      <c r="P14" s="42">
        <v>147</v>
      </c>
      <c r="Q14" s="74">
        <f t="shared" si="2"/>
        <v>100.22397102263625</v>
      </c>
    </row>
    <row r="15" spans="1:18" ht="15.95" customHeight="1" x14ac:dyDescent="0.25">
      <c r="A15" s="35">
        <v>11</v>
      </c>
      <c r="B15" s="67">
        <v>144.63749999999999</v>
      </c>
      <c r="C15" s="67">
        <v>145.55652173913037</v>
      </c>
      <c r="D15" s="62">
        <v>145.32777777777775</v>
      </c>
      <c r="E15" s="67">
        <v>145.46721311475412</v>
      </c>
      <c r="F15" s="67">
        <v>145.88888888888889</v>
      </c>
      <c r="G15" s="67">
        <v>144.96296296296299</v>
      </c>
      <c r="H15" s="67">
        <v>145.435</v>
      </c>
      <c r="I15" s="67">
        <v>145</v>
      </c>
      <c r="J15" s="67">
        <v>144.85</v>
      </c>
      <c r="K15" s="67">
        <v>143.6</v>
      </c>
      <c r="L15" s="65">
        <v>145</v>
      </c>
      <c r="M15" s="62">
        <f t="shared" si="4"/>
        <v>145.07258644835139</v>
      </c>
      <c r="N15" s="62">
        <f t="shared" si="1"/>
        <v>2.2888888888888914</v>
      </c>
      <c r="O15" s="41">
        <v>143</v>
      </c>
      <c r="P15" s="42">
        <v>147</v>
      </c>
      <c r="Q15" s="74">
        <f t="shared" si="2"/>
        <v>100.17533112166331</v>
      </c>
      <c r="R15" s="7"/>
    </row>
    <row r="16" spans="1:18" ht="15.95" customHeight="1" x14ac:dyDescent="0.25">
      <c r="A16" s="35">
        <v>12</v>
      </c>
      <c r="B16" s="67">
        <v>144.60937499999997</v>
      </c>
      <c r="C16" s="67">
        <v>145.61333333333334</v>
      </c>
      <c r="D16" s="62">
        <v>145.20624999999995</v>
      </c>
      <c r="E16" s="67">
        <v>145.94838709677421</v>
      </c>
      <c r="F16" s="67">
        <v>145.31818181818181</v>
      </c>
      <c r="G16" s="67">
        <v>143.9</v>
      </c>
      <c r="H16" s="67">
        <v>145.5</v>
      </c>
      <c r="I16" s="67">
        <v>145.4</v>
      </c>
      <c r="J16" s="67">
        <v>145.43</v>
      </c>
      <c r="K16" s="67">
        <v>143.80000000000001</v>
      </c>
      <c r="L16" s="65">
        <v>145</v>
      </c>
      <c r="M16" s="62">
        <f t="shared" si="4"/>
        <v>145.07255272482894</v>
      </c>
      <c r="N16" s="62">
        <f t="shared" si="1"/>
        <v>2.1483870967742007</v>
      </c>
      <c r="O16" s="41">
        <v>143</v>
      </c>
      <c r="P16" s="42">
        <v>147</v>
      </c>
      <c r="Q16" s="74">
        <f t="shared" si="2"/>
        <v>100.17530783494104</v>
      </c>
      <c r="R16" s="7"/>
    </row>
    <row r="17" spans="1:18" ht="15.95" customHeight="1" x14ac:dyDescent="0.25">
      <c r="A17" s="35">
        <v>1</v>
      </c>
      <c r="B17" s="67">
        <v>144.68750000000006</v>
      </c>
      <c r="C17" s="67">
        <v>145.28076923076924</v>
      </c>
      <c r="D17" s="62">
        <v>145.21250000000001</v>
      </c>
      <c r="E17" s="67">
        <v>146</v>
      </c>
      <c r="F17" s="67">
        <v>145.57894736842104</v>
      </c>
      <c r="G17" s="67">
        <v>144.12692307692305</v>
      </c>
      <c r="H17" s="67">
        <v>146.25</v>
      </c>
      <c r="I17" s="67">
        <v>145.6</v>
      </c>
      <c r="J17" s="67">
        <v>145.13999999999999</v>
      </c>
      <c r="K17" s="67">
        <v>143.9</v>
      </c>
      <c r="L17" s="65">
        <v>145</v>
      </c>
      <c r="M17" s="62">
        <f t="shared" si="4"/>
        <v>145.17766396761135</v>
      </c>
      <c r="N17" s="62">
        <f t="shared" si="1"/>
        <v>2.3499999999999943</v>
      </c>
      <c r="O17" s="41">
        <v>143</v>
      </c>
      <c r="P17" s="42">
        <v>147</v>
      </c>
      <c r="Q17" s="74">
        <f t="shared" si="2"/>
        <v>100.247889111722</v>
      </c>
      <c r="R17" s="7"/>
    </row>
    <row r="18" spans="1:18" ht="15.95" customHeight="1" x14ac:dyDescent="0.25">
      <c r="A18" s="35">
        <v>2</v>
      </c>
      <c r="B18" s="67">
        <v>144.66250000000002</v>
      </c>
      <c r="C18" s="67">
        <v>145.90740740740742</v>
      </c>
      <c r="D18" s="62">
        <v>145.09333333333331</v>
      </c>
      <c r="E18" s="67">
        <v>145.89310344827589</v>
      </c>
      <c r="F18" s="67">
        <v>145.5625</v>
      </c>
      <c r="G18" s="67"/>
      <c r="H18" s="67">
        <v>146.24600000000001</v>
      </c>
      <c r="I18" s="67"/>
      <c r="J18" s="67">
        <v>145.13999999999999</v>
      </c>
      <c r="K18" s="67">
        <v>144.19999999999999</v>
      </c>
      <c r="L18" s="65">
        <v>145</v>
      </c>
      <c r="M18" s="62">
        <f t="shared" si="4"/>
        <v>145.33810552362706</v>
      </c>
      <c r="N18" s="62">
        <f t="shared" si="1"/>
        <v>2.0460000000000207</v>
      </c>
      <c r="O18" s="41">
        <v>143</v>
      </c>
      <c r="P18" s="42">
        <v>147</v>
      </c>
      <c r="Q18" s="74">
        <f t="shared" si="2"/>
        <v>100.35867700344592</v>
      </c>
      <c r="R18" s="7"/>
    </row>
    <row r="19" spans="1:18" ht="15.95" customHeight="1" x14ac:dyDescent="0.25">
      <c r="A19" s="35">
        <v>3</v>
      </c>
      <c r="B19" s="66"/>
      <c r="C19" s="66">
        <v>145.62903225806448</v>
      </c>
      <c r="D19" s="66"/>
      <c r="E19" s="66"/>
      <c r="F19" s="66"/>
      <c r="G19" s="66"/>
      <c r="H19" s="66">
        <v>145.78100000000001</v>
      </c>
      <c r="I19" s="66"/>
      <c r="J19" s="66"/>
      <c r="K19" s="66"/>
      <c r="L19" s="65">
        <v>145</v>
      </c>
      <c r="M19" s="62">
        <f t="shared" si="4"/>
        <v>145.70501612903223</v>
      </c>
      <c r="N19" s="62">
        <f t="shared" si="1"/>
        <v>0.15196774193552187</v>
      </c>
      <c r="O19" s="41">
        <v>143</v>
      </c>
      <c r="P19" s="42">
        <v>147</v>
      </c>
      <c r="Q19" s="74">
        <f t="shared" si="2"/>
        <v>100.61203563093271</v>
      </c>
      <c r="R19" s="7"/>
    </row>
    <row r="20" spans="1:18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7">
        <v>146.01499999999999</v>
      </c>
      <c r="I20" s="64"/>
      <c r="J20" s="64"/>
      <c r="K20" s="64"/>
      <c r="L20" s="65">
        <v>145</v>
      </c>
      <c r="M20" s="62"/>
      <c r="N20" s="62">
        <f t="shared" si="1"/>
        <v>0</v>
      </c>
      <c r="O20" s="41">
        <v>143</v>
      </c>
      <c r="P20" s="42">
        <v>147</v>
      </c>
      <c r="Q20" s="74">
        <f t="shared" si="2"/>
        <v>0</v>
      </c>
      <c r="R20" s="7"/>
    </row>
  </sheetData>
  <phoneticPr fontId="3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20"/>
  <sheetViews>
    <sheetView zoomScale="80" workbookViewId="0">
      <selection activeCell="H20" sqref="H20"/>
    </sheetView>
  </sheetViews>
  <sheetFormatPr defaultRowHeight="13.5" x14ac:dyDescent="0.15"/>
  <cols>
    <col min="1" max="1" width="4" customWidth="1"/>
    <col min="2" max="2" width="9.75" customWidth="1"/>
    <col min="3" max="3" width="10.5" bestFit="1" customWidth="1"/>
    <col min="4" max="4" width="10.375" customWidth="1"/>
    <col min="5" max="5" width="9.625" customWidth="1"/>
    <col min="6" max="6" width="9.5" customWidth="1"/>
    <col min="7" max="7" width="10.25" customWidth="1"/>
    <col min="8" max="8" width="9.75" customWidth="1"/>
    <col min="9" max="10" width="10.625" customWidth="1"/>
    <col min="11" max="11" width="9.62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31" t="s">
        <v>4</v>
      </c>
    </row>
    <row r="2" spans="1:18" ht="15.95" customHeight="1" x14ac:dyDescent="0.25">
      <c r="A2" s="32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42</v>
      </c>
      <c r="N2" s="182" t="s">
        <v>29</v>
      </c>
      <c r="O2" s="33" t="s">
        <v>30</v>
      </c>
      <c r="P2" s="34" t="s">
        <v>31</v>
      </c>
      <c r="Q2" s="30" t="s">
        <v>145</v>
      </c>
    </row>
    <row r="3" spans="1:18" ht="15.95" customHeight="1" x14ac:dyDescent="0.25">
      <c r="A3" s="35">
        <v>11</v>
      </c>
      <c r="B3" s="67"/>
      <c r="C3" s="67"/>
      <c r="D3" s="62">
        <v>272.54545454545456</v>
      </c>
      <c r="E3" s="67"/>
      <c r="F3" s="67"/>
      <c r="G3" s="67">
        <v>274.81140350877183</v>
      </c>
      <c r="H3" s="67"/>
      <c r="I3" s="67"/>
      <c r="J3" s="67">
        <v>285.97000000000003</v>
      </c>
      <c r="K3" s="67"/>
      <c r="L3" s="64">
        <v>280</v>
      </c>
      <c r="M3" s="62">
        <f t="shared" ref="M3:M12" si="0">AVERAGE(B3:K3)</f>
        <v>277.77561935140881</v>
      </c>
      <c r="N3" s="62">
        <f t="shared" ref="N3:N17" si="1">MAX(B3:K3)-MIN(B3:K3)</f>
        <v>13.424545454545466</v>
      </c>
      <c r="O3" s="33">
        <v>266</v>
      </c>
      <c r="P3" s="34">
        <v>294</v>
      </c>
      <c r="Q3" s="74">
        <f>M3/M3*100</f>
        <v>100</v>
      </c>
    </row>
    <row r="4" spans="1:18" ht="15.95" customHeight="1" x14ac:dyDescent="0.25">
      <c r="A4" s="35">
        <v>12</v>
      </c>
      <c r="B4" s="67">
        <v>279.08333333333331</v>
      </c>
      <c r="C4" s="67">
        <v>279.30555555555554</v>
      </c>
      <c r="D4" s="62">
        <v>273.58333333333331</v>
      </c>
      <c r="E4" s="67"/>
      <c r="F4" s="67">
        <v>272.92307692307691</v>
      </c>
      <c r="G4" s="67">
        <v>274.54166666666663</v>
      </c>
      <c r="H4" s="67">
        <v>280.60000000000002</v>
      </c>
      <c r="I4" s="67"/>
      <c r="J4" s="67">
        <v>285.52999999999997</v>
      </c>
      <c r="K4" s="67"/>
      <c r="L4" s="64">
        <v>280</v>
      </c>
      <c r="M4" s="62">
        <f t="shared" si="0"/>
        <v>277.93813797313794</v>
      </c>
      <c r="N4" s="62">
        <f t="shared" si="1"/>
        <v>12.606923076923067</v>
      </c>
      <c r="O4" s="33">
        <v>266</v>
      </c>
      <c r="P4" s="34">
        <v>294</v>
      </c>
      <c r="Q4" s="74">
        <f>M4/M$3*100</f>
        <v>100.05850715844271</v>
      </c>
    </row>
    <row r="5" spans="1:18" ht="15.95" customHeight="1" x14ac:dyDescent="0.3">
      <c r="A5" s="35">
        <v>1</v>
      </c>
      <c r="B5" s="67">
        <v>278.54166666666669</v>
      </c>
      <c r="C5" s="67">
        <v>281.57749999999999</v>
      </c>
      <c r="D5" s="62">
        <v>272.71428571428572</v>
      </c>
      <c r="E5" s="67"/>
      <c r="F5" s="67">
        <v>271.72222222222223</v>
      </c>
      <c r="G5" s="67">
        <v>278.42361111111114</v>
      </c>
      <c r="H5" s="67">
        <v>278.89999999999998</v>
      </c>
      <c r="I5" s="67">
        <v>276</v>
      </c>
      <c r="J5" s="67">
        <v>282.73</v>
      </c>
      <c r="K5" s="67">
        <v>278.8</v>
      </c>
      <c r="L5" s="64">
        <v>280</v>
      </c>
      <c r="M5" s="62">
        <f t="shared" si="0"/>
        <v>277.71214285714291</v>
      </c>
      <c r="N5" s="36">
        <f t="shared" si="1"/>
        <v>11.00777777777779</v>
      </c>
      <c r="O5" s="33">
        <v>266</v>
      </c>
      <c r="P5" s="34">
        <v>294</v>
      </c>
      <c r="Q5" s="74">
        <f t="shared" ref="Q5:Q20" si="2">M5/M$3*100</f>
        <v>99.977148284498796</v>
      </c>
    </row>
    <row r="6" spans="1:18" ht="15.95" customHeight="1" x14ac:dyDescent="0.3">
      <c r="A6" s="35">
        <v>2</v>
      </c>
      <c r="B6" s="67">
        <v>278.4375</v>
      </c>
      <c r="C6" s="67">
        <v>281.46315789473687</v>
      </c>
      <c r="D6" s="62">
        <v>274.46666666666664</v>
      </c>
      <c r="E6" s="67"/>
      <c r="F6" s="67">
        <v>274.42105263157896</v>
      </c>
      <c r="G6" s="67">
        <v>277.99691358024694</v>
      </c>
      <c r="H6" s="67">
        <v>279.5</v>
      </c>
      <c r="I6" s="67">
        <v>274</v>
      </c>
      <c r="J6" s="67">
        <v>283.93</v>
      </c>
      <c r="K6" s="67">
        <v>277.7</v>
      </c>
      <c r="L6" s="64">
        <v>280</v>
      </c>
      <c r="M6" s="62">
        <f t="shared" si="0"/>
        <v>277.9905878636921</v>
      </c>
      <c r="N6" s="36">
        <f t="shared" si="1"/>
        <v>9.9300000000000068</v>
      </c>
      <c r="O6" s="33">
        <v>266</v>
      </c>
      <c r="P6" s="34">
        <v>294</v>
      </c>
      <c r="Q6" s="74">
        <f t="shared" si="2"/>
        <v>100.07738926576251</v>
      </c>
    </row>
    <row r="7" spans="1:18" ht="15.95" customHeight="1" x14ac:dyDescent="0.3">
      <c r="A7" s="35">
        <v>3</v>
      </c>
      <c r="B7" s="67">
        <v>279.71875</v>
      </c>
      <c r="C7" s="67">
        <v>282.91579999999993</v>
      </c>
      <c r="D7" s="62">
        <v>274.47058823529397</v>
      </c>
      <c r="E7" s="67"/>
      <c r="F7" s="67">
        <v>274.94736842105266</v>
      </c>
      <c r="G7" s="67">
        <v>274.94333333333338</v>
      </c>
      <c r="H7" s="67">
        <v>280.3</v>
      </c>
      <c r="I7" s="67">
        <v>275.7</v>
      </c>
      <c r="J7" s="67">
        <v>281.14400000000001</v>
      </c>
      <c r="K7" s="67">
        <v>277.7</v>
      </c>
      <c r="L7" s="64">
        <v>280</v>
      </c>
      <c r="M7" s="62">
        <f t="shared" si="0"/>
        <v>277.98220444329775</v>
      </c>
      <c r="N7" s="36">
        <f t="shared" si="1"/>
        <v>8.4452117647059595</v>
      </c>
      <c r="O7" s="33">
        <v>266</v>
      </c>
      <c r="P7" s="34">
        <v>294</v>
      </c>
      <c r="Q7" s="74">
        <f t="shared" si="2"/>
        <v>100.07437121096923</v>
      </c>
    </row>
    <row r="8" spans="1:18" ht="15.95" customHeight="1" x14ac:dyDescent="0.3">
      <c r="A8" s="35">
        <v>4</v>
      </c>
      <c r="B8" s="67">
        <v>279.625</v>
      </c>
      <c r="C8" s="67">
        <v>280.00411111111106</v>
      </c>
      <c r="D8" s="62">
        <v>275.35300000000001</v>
      </c>
      <c r="E8" s="67">
        <v>279.5</v>
      </c>
      <c r="F8" s="67">
        <v>275.5263157894737</v>
      </c>
      <c r="G8" s="67">
        <v>272.46249999999998</v>
      </c>
      <c r="H8" s="67">
        <v>280.5</v>
      </c>
      <c r="I8" s="67">
        <v>280.2</v>
      </c>
      <c r="J8" s="67">
        <v>283.44</v>
      </c>
      <c r="K8" s="67">
        <v>275.5</v>
      </c>
      <c r="L8" s="64">
        <v>280</v>
      </c>
      <c r="M8" s="62">
        <f t="shared" si="0"/>
        <v>278.21109269005848</v>
      </c>
      <c r="N8" s="36">
        <f t="shared" si="1"/>
        <v>10.97750000000002</v>
      </c>
      <c r="O8" s="33">
        <v>266</v>
      </c>
      <c r="P8" s="34">
        <v>294</v>
      </c>
      <c r="Q8" s="74">
        <f t="shared" si="2"/>
        <v>100.15677162008187</v>
      </c>
    </row>
    <row r="9" spans="1:18" ht="15.95" customHeight="1" x14ac:dyDescent="0.3">
      <c r="A9" s="35">
        <v>5</v>
      </c>
      <c r="B9" s="67">
        <v>278.875</v>
      </c>
      <c r="C9" s="67">
        <v>279.57159999999999</v>
      </c>
      <c r="D9" s="62">
        <v>275.75</v>
      </c>
      <c r="E9" s="67">
        <v>279.3</v>
      </c>
      <c r="F9" s="67">
        <v>274.68421052631578</v>
      </c>
      <c r="G9" s="67">
        <v>271.63043478260869</v>
      </c>
      <c r="H9" s="67">
        <v>281.95</v>
      </c>
      <c r="I9" s="67">
        <v>279.60000000000002</v>
      </c>
      <c r="J9" s="67">
        <v>280.58</v>
      </c>
      <c r="K9" s="67">
        <v>277.22222222222223</v>
      </c>
      <c r="L9" s="64">
        <v>280</v>
      </c>
      <c r="M9" s="62">
        <f t="shared" si="0"/>
        <v>277.91634675311468</v>
      </c>
      <c r="N9" s="36">
        <f t="shared" si="1"/>
        <v>10.3195652173913</v>
      </c>
      <c r="O9" s="33">
        <v>266</v>
      </c>
      <c r="P9" s="34">
        <v>294</v>
      </c>
      <c r="Q9" s="74">
        <f t="shared" si="2"/>
        <v>100.05066225827683</v>
      </c>
    </row>
    <row r="10" spans="1:18" ht="15.95" customHeight="1" x14ac:dyDescent="0.3">
      <c r="A10" s="35">
        <v>6</v>
      </c>
      <c r="B10" s="67">
        <v>278.9375</v>
      </c>
      <c r="C10" s="67">
        <v>278.50882352941181</v>
      </c>
      <c r="D10" s="62">
        <v>274.10000000000002</v>
      </c>
      <c r="E10" s="67">
        <v>273.89267539611166</v>
      </c>
      <c r="F10" s="67">
        <v>272.42105263157896</v>
      </c>
      <c r="G10" s="67">
        <v>275.56818181818181</v>
      </c>
      <c r="H10" s="67">
        <v>281.20999999999998</v>
      </c>
      <c r="I10" s="67">
        <v>278.8</v>
      </c>
      <c r="J10" s="67">
        <v>281.33999999999997</v>
      </c>
      <c r="K10" s="67">
        <v>278.2</v>
      </c>
      <c r="L10" s="64">
        <v>280</v>
      </c>
      <c r="M10" s="62">
        <f t="shared" si="0"/>
        <v>277.29782333752843</v>
      </c>
      <c r="N10" s="36">
        <f t="shared" si="1"/>
        <v>8.9189473684210157</v>
      </c>
      <c r="O10" s="33">
        <v>266</v>
      </c>
      <c r="P10" s="34">
        <v>294</v>
      </c>
      <c r="Q10" s="74">
        <f t="shared" si="2"/>
        <v>99.827992098444057</v>
      </c>
    </row>
    <row r="11" spans="1:18" ht="15.95" customHeight="1" x14ac:dyDescent="0.3">
      <c r="A11" s="35">
        <v>7</v>
      </c>
      <c r="B11" s="67">
        <v>280.28125</v>
      </c>
      <c r="C11" s="67">
        <v>277.44299999999998</v>
      </c>
      <c r="D11" s="62">
        <v>273.39999999999998</v>
      </c>
      <c r="E11" s="67">
        <v>280.10000000000002</v>
      </c>
      <c r="F11" s="67">
        <v>272.55555555555554</v>
      </c>
      <c r="G11" s="67">
        <v>276.17013888888886</v>
      </c>
      <c r="H11" s="67">
        <v>278.88900000000001</v>
      </c>
      <c r="I11" s="67">
        <v>285</v>
      </c>
      <c r="J11" s="67">
        <v>280.43</v>
      </c>
      <c r="K11" s="67">
        <v>276.39999999999998</v>
      </c>
      <c r="L11" s="64">
        <v>280</v>
      </c>
      <c r="M11" s="62">
        <f t="shared" si="0"/>
        <v>278.06689444444442</v>
      </c>
      <c r="N11" s="36">
        <f t="shared" si="1"/>
        <v>12.444444444444457</v>
      </c>
      <c r="O11" s="33">
        <v>266</v>
      </c>
      <c r="P11" s="34">
        <v>294</v>
      </c>
      <c r="Q11" s="74">
        <f t="shared" si="2"/>
        <v>100.10485984828897</v>
      </c>
    </row>
    <row r="12" spans="1:18" ht="15.95" customHeight="1" x14ac:dyDescent="0.3">
      <c r="A12" s="35">
        <v>8</v>
      </c>
      <c r="B12" s="67">
        <v>279.53125</v>
      </c>
      <c r="C12" s="67">
        <v>277.88103448275865</v>
      </c>
      <c r="D12" s="62">
        <v>271.76923076923077</v>
      </c>
      <c r="E12" s="67">
        <v>279.65573770491801</v>
      </c>
      <c r="F12" s="67">
        <v>273.88888888888891</v>
      </c>
      <c r="G12" s="67">
        <v>276.95</v>
      </c>
      <c r="H12" s="67">
        <v>277.64699999999999</v>
      </c>
      <c r="I12" s="67">
        <v>277.60000000000002</v>
      </c>
      <c r="J12" s="67">
        <v>281.77999999999997</v>
      </c>
      <c r="K12" s="67">
        <v>278.7</v>
      </c>
      <c r="L12" s="64">
        <v>280</v>
      </c>
      <c r="M12" s="62">
        <f t="shared" si="0"/>
        <v>277.54031418457964</v>
      </c>
      <c r="N12" s="36">
        <f t="shared" si="1"/>
        <v>10.010769230769199</v>
      </c>
      <c r="O12" s="33">
        <v>266</v>
      </c>
      <c r="P12" s="34">
        <v>294</v>
      </c>
      <c r="Q12" s="74">
        <f t="shared" si="2"/>
        <v>99.915289481712392</v>
      </c>
    </row>
    <row r="13" spans="1:18" ht="15.95" customHeight="1" x14ac:dyDescent="0.3">
      <c r="A13" s="35">
        <v>9</v>
      </c>
      <c r="B13" s="67">
        <v>279.3125</v>
      </c>
      <c r="C13" s="67">
        <v>277.67594936708855</v>
      </c>
      <c r="D13" s="62">
        <v>273.33333333333331</v>
      </c>
      <c r="E13" s="67">
        <v>274.3</v>
      </c>
      <c r="F13" s="67">
        <v>270.6875</v>
      </c>
      <c r="G13" s="67">
        <v>274.89999999999998</v>
      </c>
      <c r="H13" s="67">
        <v>276.42899999999997</v>
      </c>
      <c r="I13" s="67">
        <v>280</v>
      </c>
      <c r="J13" s="67">
        <v>284.5</v>
      </c>
      <c r="K13" s="67">
        <v>279.39999999999998</v>
      </c>
      <c r="L13" s="64">
        <v>280</v>
      </c>
      <c r="M13" s="62">
        <f t="shared" ref="M13:M19" si="3">AVERAGE(B13:K13)</f>
        <v>277.05382827004217</v>
      </c>
      <c r="N13" s="36">
        <f t="shared" si="1"/>
        <v>13.8125</v>
      </c>
      <c r="O13" s="33">
        <v>266</v>
      </c>
      <c r="P13" s="34">
        <v>294</v>
      </c>
      <c r="Q13" s="74">
        <f t="shared" si="2"/>
        <v>99.740153191611284</v>
      </c>
    </row>
    <row r="14" spans="1:18" ht="15.95" customHeight="1" x14ac:dyDescent="0.3">
      <c r="A14" s="35">
        <v>10</v>
      </c>
      <c r="B14" s="67">
        <v>278.6875</v>
      </c>
      <c r="C14" s="67">
        <v>277.44166666666678</v>
      </c>
      <c r="D14" s="62">
        <v>275.06666666666666</v>
      </c>
      <c r="E14" s="67">
        <v>273.95454545454544</v>
      </c>
      <c r="F14" s="67">
        <v>271.05</v>
      </c>
      <c r="G14" s="67">
        <v>272.65432098765427</v>
      </c>
      <c r="H14" s="67">
        <v>277.39999999999998</v>
      </c>
      <c r="I14" s="67">
        <v>275.3</v>
      </c>
      <c r="J14" s="67">
        <v>280.31</v>
      </c>
      <c r="K14" s="67">
        <v>281.89999999999998</v>
      </c>
      <c r="L14" s="64">
        <v>280</v>
      </c>
      <c r="M14" s="62">
        <f t="shared" si="3"/>
        <v>276.37646997755331</v>
      </c>
      <c r="N14" s="36">
        <f t="shared" si="1"/>
        <v>10.849999999999966</v>
      </c>
      <c r="O14" s="33">
        <v>266</v>
      </c>
      <c r="P14" s="34">
        <v>294</v>
      </c>
      <c r="Q14" s="74">
        <f t="shared" si="2"/>
        <v>99.496302311512281</v>
      </c>
    </row>
    <row r="15" spans="1:18" ht="15.95" customHeight="1" x14ac:dyDescent="0.3">
      <c r="A15" s="35">
        <v>11</v>
      </c>
      <c r="B15" s="67">
        <v>278.5</v>
      </c>
      <c r="C15" s="67">
        <v>276.63125000000002</v>
      </c>
      <c r="D15" s="62">
        <v>275.13333333333333</v>
      </c>
      <c r="E15" s="67">
        <v>275.5409836065574</v>
      </c>
      <c r="F15" s="67">
        <v>272.16666666666669</v>
      </c>
      <c r="G15" s="67">
        <v>275.42857142857144</v>
      </c>
      <c r="H15" s="67">
        <v>278.74200000000002</v>
      </c>
      <c r="I15" s="67">
        <v>272.2</v>
      </c>
      <c r="J15" s="67">
        <v>277.81</v>
      </c>
      <c r="K15" s="67">
        <v>275.39999999999998</v>
      </c>
      <c r="L15" s="64">
        <v>280</v>
      </c>
      <c r="M15" s="62">
        <f t="shared" si="3"/>
        <v>275.75528050351289</v>
      </c>
      <c r="N15" s="36">
        <f t="shared" si="1"/>
        <v>6.575333333333333</v>
      </c>
      <c r="O15" s="33">
        <v>266</v>
      </c>
      <c r="P15" s="34">
        <v>294</v>
      </c>
      <c r="Q15" s="74">
        <f t="shared" si="2"/>
        <v>99.272672363178131</v>
      </c>
      <c r="R15" s="7"/>
    </row>
    <row r="16" spans="1:18" ht="15.95" customHeight="1" x14ac:dyDescent="0.3">
      <c r="A16" s="35">
        <v>12</v>
      </c>
      <c r="B16" s="67">
        <v>278.375</v>
      </c>
      <c r="C16" s="67">
        <v>276.06969696969696</v>
      </c>
      <c r="D16" s="62">
        <v>271.57142857142856</v>
      </c>
      <c r="E16" s="67">
        <v>276.29032258064518</v>
      </c>
      <c r="F16" s="67">
        <v>271.68181818181819</v>
      </c>
      <c r="G16" s="67">
        <v>280.4123188405797</v>
      </c>
      <c r="H16" s="67">
        <v>278.5</v>
      </c>
      <c r="I16" s="67">
        <v>274.8</v>
      </c>
      <c r="J16" s="67">
        <v>278.83</v>
      </c>
      <c r="K16" s="67">
        <v>279.10000000000002</v>
      </c>
      <c r="L16" s="64">
        <v>280</v>
      </c>
      <c r="M16" s="62">
        <f t="shared" si="3"/>
        <v>276.56305851441687</v>
      </c>
      <c r="N16" s="36">
        <f t="shared" si="1"/>
        <v>8.8408902691511457</v>
      </c>
      <c r="O16" s="33">
        <v>266</v>
      </c>
      <c r="P16" s="34">
        <v>294</v>
      </c>
      <c r="Q16" s="74">
        <f t="shared" si="2"/>
        <v>99.563474706735164</v>
      </c>
      <c r="R16" s="7"/>
    </row>
    <row r="17" spans="1:18" ht="15.95" customHeight="1" x14ac:dyDescent="0.3">
      <c r="A17" s="35">
        <v>1</v>
      </c>
      <c r="B17" s="67">
        <v>279.09375</v>
      </c>
      <c r="C17" s="67">
        <v>276.06153846153848</v>
      </c>
      <c r="D17" s="62">
        <v>273.28571428571428</v>
      </c>
      <c r="E17" s="67">
        <v>275.41935483870969</v>
      </c>
      <c r="F17" s="67">
        <v>271.10526315789474</v>
      </c>
      <c r="G17" s="67">
        <v>281.09009009009009</v>
      </c>
      <c r="H17" s="67">
        <v>279.83600000000001</v>
      </c>
      <c r="I17" s="67">
        <v>277.39999999999998</v>
      </c>
      <c r="J17" s="67">
        <v>281.16000000000003</v>
      </c>
      <c r="K17" s="67">
        <v>274.5</v>
      </c>
      <c r="L17" s="64">
        <v>280</v>
      </c>
      <c r="M17" s="62">
        <f t="shared" si="3"/>
        <v>276.89517108339476</v>
      </c>
      <c r="N17" s="36">
        <f t="shared" si="1"/>
        <v>10.054736842105285</v>
      </c>
      <c r="O17" s="33">
        <v>266</v>
      </c>
      <c r="P17" s="34">
        <v>294</v>
      </c>
      <c r="Q17" s="74">
        <f t="shared" si="2"/>
        <v>99.683036160599741</v>
      </c>
      <c r="R17" s="7"/>
    </row>
    <row r="18" spans="1:18" ht="15.95" customHeight="1" x14ac:dyDescent="0.3">
      <c r="A18" s="35">
        <v>2</v>
      </c>
      <c r="B18" s="67">
        <v>278.53125</v>
      </c>
      <c r="C18" s="67">
        <v>275.65925925925927</v>
      </c>
      <c r="D18" s="62">
        <v>272.2</v>
      </c>
      <c r="E18" s="67">
        <v>276.13793103448273</v>
      </c>
      <c r="F18" s="67">
        <v>271.8125</v>
      </c>
      <c r="G18" s="67"/>
      <c r="H18" s="67">
        <v>279.76400000000001</v>
      </c>
      <c r="I18" s="67"/>
      <c r="J18" s="67">
        <v>278.79000000000002</v>
      </c>
      <c r="K18" s="67">
        <v>274.5</v>
      </c>
      <c r="L18" s="64">
        <v>280</v>
      </c>
      <c r="M18" s="62">
        <f t="shared" si="3"/>
        <v>275.92436753671774</v>
      </c>
      <c r="N18" s="36">
        <f>MAX(B18:K18)-MIN(B18:K18)</f>
        <v>7.95150000000001</v>
      </c>
      <c r="O18" s="33">
        <v>266</v>
      </c>
      <c r="P18" s="34">
        <v>294</v>
      </c>
      <c r="Q18" s="74">
        <f t="shared" si="2"/>
        <v>99.333544168126181</v>
      </c>
    </row>
    <row r="19" spans="1:18" ht="15.95" customHeight="1" x14ac:dyDescent="0.3">
      <c r="A19" s="35">
        <v>3</v>
      </c>
      <c r="B19" s="66"/>
      <c r="C19" s="66">
        <v>279.17741935483878</v>
      </c>
      <c r="D19" s="66"/>
      <c r="E19" s="66"/>
      <c r="F19" s="66"/>
      <c r="G19" s="66"/>
      <c r="H19" s="66">
        <v>278.952</v>
      </c>
      <c r="I19" s="66"/>
      <c r="J19" s="66"/>
      <c r="K19" s="66"/>
      <c r="L19" s="64">
        <v>280</v>
      </c>
      <c r="M19" s="62">
        <f t="shared" si="3"/>
        <v>279.06470967741939</v>
      </c>
      <c r="N19" s="36">
        <f>MAX(B19:K19)-MIN(B19:K19)</f>
        <v>0.22541935483877751</v>
      </c>
      <c r="O19" s="33">
        <v>266</v>
      </c>
      <c r="P19" s="34">
        <v>294</v>
      </c>
      <c r="Q19" s="74">
        <f t="shared" si="2"/>
        <v>100.46407612339073</v>
      </c>
    </row>
    <row r="20" spans="1:18" ht="15.95" customHeight="1" x14ac:dyDescent="0.3">
      <c r="A20" s="37">
        <v>4</v>
      </c>
      <c r="B20" s="66"/>
      <c r="C20" s="64"/>
      <c r="D20" s="64"/>
      <c r="E20" s="64"/>
      <c r="F20" s="64"/>
      <c r="G20" s="64"/>
      <c r="H20" s="64">
        <v>280.2</v>
      </c>
      <c r="I20" s="64"/>
      <c r="J20" s="64"/>
      <c r="K20" s="64"/>
      <c r="L20" s="64">
        <v>280</v>
      </c>
      <c r="M20" s="62"/>
      <c r="N20" s="36">
        <f>MAX(B20:K20)-MIN(B20:K20)</f>
        <v>0</v>
      </c>
      <c r="O20" s="33">
        <v>266</v>
      </c>
      <c r="P20" s="34">
        <v>294</v>
      </c>
      <c r="Q20" s="74">
        <f t="shared" si="2"/>
        <v>0</v>
      </c>
    </row>
  </sheetData>
  <phoneticPr fontId="3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20"/>
  <sheetViews>
    <sheetView zoomScale="80" workbookViewId="0">
      <selection activeCell="H21" sqref="H21"/>
    </sheetView>
  </sheetViews>
  <sheetFormatPr defaultRowHeight="13.5" x14ac:dyDescent="0.15"/>
  <cols>
    <col min="1" max="1" width="4.375" customWidth="1"/>
    <col min="2" max="2" width="9.75" customWidth="1"/>
    <col min="3" max="3" width="10.5" bestFit="1" customWidth="1"/>
    <col min="4" max="4" width="10.5" customWidth="1"/>
    <col min="5" max="5" width="10.75" customWidth="1"/>
    <col min="6" max="6" width="9.5" customWidth="1"/>
    <col min="7" max="7" width="10.25" customWidth="1"/>
    <col min="8" max="8" width="10.375" customWidth="1"/>
    <col min="9" max="9" width="10.625" customWidth="1"/>
    <col min="10" max="10" width="10.75" customWidth="1"/>
    <col min="11" max="11" width="10.375" customWidth="1"/>
    <col min="12" max="12" width="6.875" customWidth="1"/>
    <col min="13" max="13" width="9.75" customWidth="1"/>
    <col min="14" max="14" width="7.625" customWidth="1"/>
    <col min="15" max="16" width="2.625" customWidth="1"/>
  </cols>
  <sheetData>
    <row r="1" spans="1:18" ht="20.100000000000001" customHeight="1" x14ac:dyDescent="0.3">
      <c r="A1" s="38"/>
      <c r="B1" s="38"/>
      <c r="C1" s="38"/>
      <c r="D1" s="38"/>
      <c r="E1" s="38"/>
      <c r="F1" s="31" t="s">
        <v>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8" ht="15.95" customHeight="1" x14ac:dyDescent="0.25">
      <c r="A2" s="32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42</v>
      </c>
      <c r="N2" s="182" t="s">
        <v>29</v>
      </c>
      <c r="O2" s="33" t="s">
        <v>30</v>
      </c>
      <c r="P2" s="34" t="s">
        <v>31</v>
      </c>
      <c r="Q2" s="30" t="s">
        <v>145</v>
      </c>
    </row>
    <row r="3" spans="1:18" ht="15.95" customHeight="1" x14ac:dyDescent="0.25">
      <c r="A3" s="35">
        <v>11</v>
      </c>
      <c r="B3" s="67"/>
      <c r="C3" s="67"/>
      <c r="D3" s="62">
        <v>269.86666666666667</v>
      </c>
      <c r="E3" s="67"/>
      <c r="F3" s="67"/>
      <c r="G3" s="67">
        <v>274.90909090909093</v>
      </c>
      <c r="H3" s="67"/>
      <c r="I3" s="67"/>
      <c r="J3" s="67">
        <v>270.82</v>
      </c>
      <c r="K3" s="67"/>
      <c r="L3" s="63">
        <v>274</v>
      </c>
      <c r="M3" s="62">
        <f t="shared" ref="M3:M12" si="0">AVERAGE(B3:K3)</f>
        <v>271.86525252525252</v>
      </c>
      <c r="N3" s="62">
        <f t="shared" ref="N3:N17" si="1">MAX(B3:K3)-MIN(B3:K3)</f>
        <v>5.0424242424242607</v>
      </c>
      <c r="O3" s="33">
        <v>260</v>
      </c>
      <c r="P3" s="34">
        <v>288</v>
      </c>
      <c r="Q3" s="74">
        <f>M3/M3*100</f>
        <v>100</v>
      </c>
    </row>
    <row r="4" spans="1:18" ht="15.95" customHeight="1" x14ac:dyDescent="0.25">
      <c r="A4" s="35">
        <v>12</v>
      </c>
      <c r="B4" s="67">
        <v>272.875</v>
      </c>
      <c r="C4" s="67">
        <v>272.94166666666672</v>
      </c>
      <c r="D4" s="62">
        <v>267.39999999999998</v>
      </c>
      <c r="E4" s="67"/>
      <c r="F4" s="67">
        <v>266.45454545454544</v>
      </c>
      <c r="G4" s="67">
        <v>277.17499999999995</v>
      </c>
      <c r="H4" s="67">
        <v>274</v>
      </c>
      <c r="I4" s="67"/>
      <c r="J4" s="67">
        <v>270.27999999999997</v>
      </c>
      <c r="K4" s="67"/>
      <c r="L4" s="63">
        <v>274</v>
      </c>
      <c r="M4" s="62">
        <f t="shared" si="0"/>
        <v>271.5894588744589</v>
      </c>
      <c r="N4" s="62">
        <f t="shared" si="1"/>
        <v>10.720454545454515</v>
      </c>
      <c r="O4" s="33">
        <v>260</v>
      </c>
      <c r="P4" s="34">
        <v>288</v>
      </c>
      <c r="Q4" s="74">
        <f>M4/M$3*100</f>
        <v>99.898555020094747</v>
      </c>
    </row>
    <row r="5" spans="1:18" ht="15.95" customHeight="1" x14ac:dyDescent="0.25">
      <c r="A5" s="35">
        <v>1</v>
      </c>
      <c r="B5" s="67">
        <v>272.16666666666669</v>
      </c>
      <c r="C5" s="67">
        <v>272.25664999999998</v>
      </c>
      <c r="D5" s="62">
        <v>269.8125</v>
      </c>
      <c r="E5" s="67"/>
      <c r="F5" s="67">
        <v>266.07692307692309</v>
      </c>
      <c r="G5" s="67">
        <v>278.90972222222223</v>
      </c>
      <c r="H5" s="67">
        <v>278</v>
      </c>
      <c r="I5" s="67">
        <v>270.60000000000002</v>
      </c>
      <c r="J5" s="67">
        <v>269.14999999999998</v>
      </c>
      <c r="K5" s="67">
        <v>270.7</v>
      </c>
      <c r="L5" s="63">
        <v>274</v>
      </c>
      <c r="M5" s="62">
        <f t="shared" si="0"/>
        <v>271.9636068850902</v>
      </c>
      <c r="N5" s="62">
        <f t="shared" si="1"/>
        <v>12.832799145299134</v>
      </c>
      <c r="O5" s="33">
        <v>260</v>
      </c>
      <c r="P5" s="34">
        <v>288</v>
      </c>
      <c r="Q5" s="74">
        <f t="shared" ref="Q5:Q20" si="2">M5/M$3*100</f>
        <v>100.03617761333017</v>
      </c>
    </row>
    <row r="6" spans="1:18" ht="15.95" customHeight="1" x14ac:dyDescent="0.25">
      <c r="A6" s="35">
        <v>2</v>
      </c>
      <c r="B6" s="67">
        <v>273.90625</v>
      </c>
      <c r="C6" s="67">
        <v>273.4815789473684</v>
      </c>
      <c r="D6" s="62">
        <v>271.1875</v>
      </c>
      <c r="E6" s="67"/>
      <c r="F6" s="67">
        <v>267.78947368421052</v>
      </c>
      <c r="G6" s="67">
        <v>277.55448717948718</v>
      </c>
      <c r="H6" s="67">
        <v>278</v>
      </c>
      <c r="I6" s="67">
        <v>272.89999999999998</v>
      </c>
      <c r="J6" s="67">
        <v>268.01</v>
      </c>
      <c r="K6" s="67">
        <v>272.3</v>
      </c>
      <c r="L6" s="63">
        <v>274</v>
      </c>
      <c r="M6" s="62">
        <f t="shared" si="0"/>
        <v>272.79214331234078</v>
      </c>
      <c r="N6" s="62">
        <f t="shared" si="1"/>
        <v>10.21052631578948</v>
      </c>
      <c r="O6" s="33">
        <v>260</v>
      </c>
      <c r="P6" s="34">
        <v>288</v>
      </c>
      <c r="Q6" s="74">
        <f t="shared" si="2"/>
        <v>100.34093757053493</v>
      </c>
    </row>
    <row r="7" spans="1:18" ht="15.95" customHeight="1" x14ac:dyDescent="0.25">
      <c r="A7" s="35">
        <v>3</v>
      </c>
      <c r="B7" s="67">
        <v>274.15625</v>
      </c>
      <c r="C7" s="67">
        <v>272.86750000000001</v>
      </c>
      <c r="D7" s="62">
        <v>269.9375</v>
      </c>
      <c r="E7" s="67"/>
      <c r="F7" s="67">
        <v>266.78947368421052</v>
      </c>
      <c r="G7" s="67">
        <v>278.89393939393943</v>
      </c>
      <c r="H7" s="67">
        <v>279.2</v>
      </c>
      <c r="I7" s="67">
        <v>272.39999999999998</v>
      </c>
      <c r="J7" s="67">
        <v>268.27999999999997</v>
      </c>
      <c r="K7" s="67">
        <v>273.39999999999998</v>
      </c>
      <c r="L7" s="63">
        <v>274</v>
      </c>
      <c r="M7" s="62">
        <f t="shared" si="0"/>
        <v>272.88051811979449</v>
      </c>
      <c r="N7" s="62">
        <f t="shared" si="1"/>
        <v>12.410526315789468</v>
      </c>
      <c r="O7" s="33">
        <v>260</v>
      </c>
      <c r="P7" s="34">
        <v>288</v>
      </c>
      <c r="Q7" s="74">
        <f t="shared" si="2"/>
        <v>100.3734444123004</v>
      </c>
    </row>
    <row r="8" spans="1:18" ht="15.95" customHeight="1" x14ac:dyDescent="0.25">
      <c r="A8" s="35">
        <v>4</v>
      </c>
      <c r="B8" s="67">
        <v>273.1875</v>
      </c>
      <c r="C8" s="67">
        <v>275.46944444444449</v>
      </c>
      <c r="D8" s="62">
        <v>268.2</v>
      </c>
      <c r="E8" s="67">
        <v>264.2</v>
      </c>
      <c r="F8" s="67">
        <v>267.26315789473682</v>
      </c>
      <c r="G8" s="67">
        <v>277.75396825396831</v>
      </c>
      <c r="H8" s="67">
        <v>278.7</v>
      </c>
      <c r="I8" s="67">
        <v>274.5</v>
      </c>
      <c r="J8" s="67">
        <v>269.14999999999998</v>
      </c>
      <c r="K8" s="67">
        <v>268.10000000000002</v>
      </c>
      <c r="L8" s="63">
        <v>274</v>
      </c>
      <c r="M8" s="62">
        <f t="shared" si="0"/>
        <v>271.65240705931501</v>
      </c>
      <c r="N8" s="62">
        <f t="shared" si="1"/>
        <v>14.5</v>
      </c>
      <c r="O8" s="33">
        <v>260</v>
      </c>
      <c r="P8" s="34">
        <v>288</v>
      </c>
      <c r="Q8" s="74">
        <f t="shared" si="2"/>
        <v>99.921709205586055</v>
      </c>
    </row>
    <row r="9" spans="1:18" ht="15.95" customHeight="1" x14ac:dyDescent="0.25">
      <c r="A9" s="35">
        <v>5</v>
      </c>
      <c r="B9" s="67">
        <v>273.625</v>
      </c>
      <c r="C9" s="67">
        <v>276.57174999999995</v>
      </c>
      <c r="D9" s="62">
        <v>267.538461538462</v>
      </c>
      <c r="E9" s="67">
        <v>266.3</v>
      </c>
      <c r="F9" s="67">
        <v>268.73684210526318</v>
      </c>
      <c r="G9" s="67">
        <v>276.52777777777777</v>
      </c>
      <c r="H9" s="67">
        <v>279.733</v>
      </c>
      <c r="I9" s="67">
        <v>275.3</v>
      </c>
      <c r="J9" s="67">
        <v>269.20999999999998</v>
      </c>
      <c r="K9" s="67">
        <v>268.11111111111109</v>
      </c>
      <c r="L9" s="63">
        <v>274</v>
      </c>
      <c r="M9" s="62">
        <f t="shared" si="0"/>
        <v>272.16539425326135</v>
      </c>
      <c r="N9" s="62">
        <f t="shared" si="1"/>
        <v>13.432999999999993</v>
      </c>
      <c r="O9" s="33">
        <v>260</v>
      </c>
      <c r="P9" s="34">
        <v>288</v>
      </c>
      <c r="Q9" s="74">
        <f t="shared" si="2"/>
        <v>100.11040091560834</v>
      </c>
    </row>
    <row r="10" spans="1:18" ht="15.95" customHeight="1" x14ac:dyDescent="0.25">
      <c r="A10" s="35">
        <v>6</v>
      </c>
      <c r="B10" s="67">
        <v>274.03125</v>
      </c>
      <c r="C10" s="67">
        <v>274.76617647058828</v>
      </c>
      <c r="D10" s="62">
        <v>273.60000000000002</v>
      </c>
      <c r="E10" s="67">
        <v>262.79097646563571</v>
      </c>
      <c r="F10" s="67">
        <v>270.26315789473682</v>
      </c>
      <c r="G10" s="67">
        <v>276.07954545454544</v>
      </c>
      <c r="H10" s="67">
        <v>277.96800000000002</v>
      </c>
      <c r="I10" s="67">
        <v>277.39999999999998</v>
      </c>
      <c r="J10" s="67">
        <v>268.33999999999997</v>
      </c>
      <c r="K10" s="67">
        <v>270.60000000000002</v>
      </c>
      <c r="L10" s="63">
        <v>274</v>
      </c>
      <c r="M10" s="62">
        <f t="shared" si="0"/>
        <v>272.58391062855065</v>
      </c>
      <c r="N10" s="62">
        <f t="shared" si="1"/>
        <v>15.177023534364309</v>
      </c>
      <c r="O10" s="33">
        <v>260</v>
      </c>
      <c r="P10" s="34">
        <v>288</v>
      </c>
      <c r="Q10" s="74">
        <f t="shared" si="2"/>
        <v>100.26434349245548</v>
      </c>
    </row>
    <row r="11" spans="1:18" ht="15.95" customHeight="1" x14ac:dyDescent="0.25">
      <c r="A11" s="35">
        <v>7</v>
      </c>
      <c r="B11" s="67">
        <v>273.28125</v>
      </c>
      <c r="C11" s="67">
        <v>273.02199999999999</v>
      </c>
      <c r="D11" s="62">
        <v>275.8</v>
      </c>
      <c r="E11" s="67">
        <v>268.10000000000002</v>
      </c>
      <c r="F11" s="67">
        <v>270.05555555555554</v>
      </c>
      <c r="G11" s="67">
        <v>275.23985507246374</v>
      </c>
      <c r="H11" s="67">
        <v>278.40300000000002</v>
      </c>
      <c r="I11" s="67">
        <v>274.8</v>
      </c>
      <c r="J11" s="67">
        <v>268.52</v>
      </c>
      <c r="K11" s="67">
        <v>272.8</v>
      </c>
      <c r="L11" s="63">
        <v>274</v>
      </c>
      <c r="M11" s="62">
        <f t="shared" si="0"/>
        <v>273.00216606280196</v>
      </c>
      <c r="N11" s="62">
        <f t="shared" si="1"/>
        <v>10.302999999999997</v>
      </c>
      <c r="O11" s="33">
        <v>260</v>
      </c>
      <c r="P11" s="34">
        <v>288</v>
      </c>
      <c r="Q11" s="74">
        <f t="shared" si="2"/>
        <v>100.41819008754855</v>
      </c>
    </row>
    <row r="12" spans="1:18" ht="15.95" customHeight="1" x14ac:dyDescent="0.25">
      <c r="A12" s="35">
        <v>8</v>
      </c>
      <c r="B12" s="67">
        <v>272.6875</v>
      </c>
      <c r="C12" s="67">
        <v>272.81431034482767</v>
      </c>
      <c r="D12" s="62">
        <v>275.27777777777777</v>
      </c>
      <c r="E12" s="67">
        <v>269.19672131147541</v>
      </c>
      <c r="F12" s="67">
        <v>266.44444444444446</v>
      </c>
      <c r="G12" s="67">
        <v>276.88461538461536</v>
      </c>
      <c r="H12" s="67">
        <v>276.92599999999999</v>
      </c>
      <c r="I12" s="67">
        <v>275.5</v>
      </c>
      <c r="J12" s="67">
        <v>269.54000000000002</v>
      </c>
      <c r="K12" s="67">
        <v>273.39999999999998</v>
      </c>
      <c r="L12" s="63">
        <v>274</v>
      </c>
      <c r="M12" s="62">
        <f t="shared" si="0"/>
        <v>272.86713692631406</v>
      </c>
      <c r="N12" s="62">
        <f t="shared" si="1"/>
        <v>10.481555555555531</v>
      </c>
      <c r="O12" s="33">
        <v>260</v>
      </c>
      <c r="P12" s="34">
        <v>288</v>
      </c>
      <c r="Q12" s="74">
        <f t="shared" si="2"/>
        <v>100.36852241754157</v>
      </c>
    </row>
    <row r="13" spans="1:18" ht="15.95" customHeight="1" x14ac:dyDescent="0.25">
      <c r="A13" s="35">
        <v>9</v>
      </c>
      <c r="B13" s="67">
        <v>273.34375</v>
      </c>
      <c r="C13" s="67">
        <v>274.20379746835437</v>
      </c>
      <c r="D13" s="62">
        <v>274.33333333333331</v>
      </c>
      <c r="E13" s="67">
        <v>270.81666666666666</v>
      </c>
      <c r="F13" s="67">
        <v>267.1875</v>
      </c>
      <c r="G13" s="67">
        <v>276.71333333333331</v>
      </c>
      <c r="H13" s="67">
        <v>276.35500000000002</v>
      </c>
      <c r="I13" s="67">
        <v>276.10000000000002</v>
      </c>
      <c r="J13" s="67">
        <v>272.45999999999998</v>
      </c>
      <c r="K13" s="67">
        <v>269</v>
      </c>
      <c r="L13" s="63">
        <v>274</v>
      </c>
      <c r="M13" s="62">
        <f t="shared" ref="M13:M19" si="3">AVERAGE(B13:K13)</f>
        <v>273.05133808016876</v>
      </c>
      <c r="N13" s="62">
        <f t="shared" si="1"/>
        <v>9.5258333333333098</v>
      </c>
      <c r="O13" s="33">
        <v>260</v>
      </c>
      <c r="P13" s="34">
        <v>288</v>
      </c>
      <c r="Q13" s="74">
        <f t="shared" si="2"/>
        <v>100.43627699527585</v>
      </c>
    </row>
    <row r="14" spans="1:18" ht="15.95" customHeight="1" x14ac:dyDescent="0.25">
      <c r="A14" s="35">
        <v>10</v>
      </c>
      <c r="B14" s="67">
        <v>272.5625</v>
      </c>
      <c r="C14" s="67">
        <v>274.23452380952375</v>
      </c>
      <c r="D14" s="62">
        <v>275</v>
      </c>
      <c r="E14" s="67">
        <v>271.734375</v>
      </c>
      <c r="F14" s="67">
        <v>268</v>
      </c>
      <c r="G14" s="67">
        <v>272.83390804597701</v>
      </c>
      <c r="H14" s="67">
        <v>278</v>
      </c>
      <c r="I14" s="67">
        <v>274.2</v>
      </c>
      <c r="J14" s="67">
        <v>271.56</v>
      </c>
      <c r="K14" s="67">
        <v>266.8</v>
      </c>
      <c r="L14" s="63">
        <v>274</v>
      </c>
      <c r="M14" s="62">
        <f t="shared" si="3"/>
        <v>272.49253068555009</v>
      </c>
      <c r="N14" s="62">
        <f t="shared" si="1"/>
        <v>11.199999999999989</v>
      </c>
      <c r="O14" s="33">
        <v>260</v>
      </c>
      <c r="P14" s="34">
        <v>288</v>
      </c>
      <c r="Q14" s="74">
        <f t="shared" si="2"/>
        <v>100.23073127384652</v>
      </c>
    </row>
    <row r="15" spans="1:18" ht="15.95" customHeight="1" x14ac:dyDescent="0.25">
      <c r="A15" s="35">
        <v>11</v>
      </c>
      <c r="B15" s="67">
        <v>273.09375</v>
      </c>
      <c r="C15" s="67">
        <v>272.73750000000007</v>
      </c>
      <c r="D15" s="62">
        <v>274.58823529411762</v>
      </c>
      <c r="E15" s="67">
        <v>270.42622950819674</v>
      </c>
      <c r="F15" s="67">
        <v>266.44444444444446</v>
      </c>
      <c r="G15" s="67">
        <v>273.0462962962963</v>
      </c>
      <c r="H15" s="67">
        <v>279.161</v>
      </c>
      <c r="I15" s="67">
        <v>271.60000000000002</v>
      </c>
      <c r="J15" s="67">
        <v>272.20999999999998</v>
      </c>
      <c r="K15" s="67">
        <v>266.10000000000002</v>
      </c>
      <c r="L15" s="63">
        <v>274</v>
      </c>
      <c r="M15" s="62">
        <f t="shared" si="3"/>
        <v>271.94074555430552</v>
      </c>
      <c r="N15" s="62">
        <f t="shared" si="1"/>
        <v>13.060999999999979</v>
      </c>
      <c r="O15" s="33">
        <v>260</v>
      </c>
      <c r="P15" s="34">
        <v>288</v>
      </c>
      <c r="Q15" s="74">
        <f t="shared" si="2"/>
        <v>100.02776854649566</v>
      </c>
      <c r="R15" s="7"/>
    </row>
    <row r="16" spans="1:18" ht="15.95" customHeight="1" x14ac:dyDescent="0.25">
      <c r="A16" s="35">
        <v>12</v>
      </c>
      <c r="B16" s="67">
        <v>272.9375</v>
      </c>
      <c r="C16" s="67">
        <v>273.92272727272723</v>
      </c>
      <c r="D16" s="62">
        <v>272.31578947368422</v>
      </c>
      <c r="E16" s="67">
        <v>269.38709677419354</v>
      </c>
      <c r="F16" s="67">
        <v>267.68181818181819</v>
      </c>
      <c r="G16" s="67">
        <v>275.93840579710144</v>
      </c>
      <c r="H16" s="67">
        <v>278.7</v>
      </c>
      <c r="I16" s="67">
        <v>273.2</v>
      </c>
      <c r="J16" s="67">
        <v>272.48</v>
      </c>
      <c r="K16" s="67">
        <v>263.39999999999998</v>
      </c>
      <c r="L16" s="63">
        <v>274</v>
      </c>
      <c r="M16" s="62">
        <f t="shared" si="3"/>
        <v>271.99633374995244</v>
      </c>
      <c r="N16" s="62">
        <f t="shared" si="1"/>
        <v>15.300000000000011</v>
      </c>
      <c r="O16" s="33">
        <v>260</v>
      </c>
      <c r="P16" s="34">
        <v>288</v>
      </c>
      <c r="Q16" s="74">
        <f t="shared" si="2"/>
        <v>100.04821551245786</v>
      </c>
      <c r="R16" s="7"/>
    </row>
    <row r="17" spans="1:18" ht="15.95" customHeight="1" x14ac:dyDescent="0.25">
      <c r="A17" s="35">
        <v>1</v>
      </c>
      <c r="B17" s="67">
        <v>273.21875</v>
      </c>
      <c r="C17" s="67">
        <v>272.74615384615385</v>
      </c>
      <c r="D17" s="62">
        <v>270.38461538461536</v>
      </c>
      <c r="E17" s="67">
        <v>269</v>
      </c>
      <c r="F17" s="67">
        <v>267.4736842105263</v>
      </c>
      <c r="G17" s="67">
        <v>274.15625000000006</v>
      </c>
      <c r="H17" s="67">
        <v>276.39999999999998</v>
      </c>
      <c r="I17" s="67">
        <v>273.5</v>
      </c>
      <c r="J17" s="67">
        <v>268.62</v>
      </c>
      <c r="K17" s="67">
        <v>267.8</v>
      </c>
      <c r="L17" s="63">
        <v>274</v>
      </c>
      <c r="M17" s="62">
        <f t="shared" si="3"/>
        <v>271.32994534412956</v>
      </c>
      <c r="N17" s="62">
        <f t="shared" si="1"/>
        <v>8.9263157894736764</v>
      </c>
      <c r="O17" s="33">
        <v>260</v>
      </c>
      <c r="P17" s="34">
        <v>288</v>
      </c>
      <c r="Q17" s="74">
        <f t="shared" si="2"/>
        <v>99.803098345172586</v>
      </c>
      <c r="R17" s="7"/>
    </row>
    <row r="18" spans="1:18" ht="15.95" customHeight="1" x14ac:dyDescent="0.25">
      <c r="A18" s="35">
        <v>2</v>
      </c>
      <c r="B18" s="67">
        <v>272.90625</v>
      </c>
      <c r="C18" s="67">
        <v>273.87777777777779</v>
      </c>
      <c r="D18" s="62">
        <v>270.60000000000002</v>
      </c>
      <c r="E18" s="67">
        <v>270.37931034482756</v>
      </c>
      <c r="F18" s="67">
        <v>270</v>
      </c>
      <c r="G18" s="67"/>
      <c r="H18" s="67">
        <v>274.94499999999999</v>
      </c>
      <c r="I18" s="67"/>
      <c r="J18" s="67">
        <v>267.13</v>
      </c>
      <c r="K18" s="67">
        <v>266.3</v>
      </c>
      <c r="L18" s="63">
        <v>274</v>
      </c>
      <c r="M18" s="62">
        <f t="shared" si="3"/>
        <v>270.76729226532569</v>
      </c>
      <c r="N18" s="62">
        <f>MAX(B18:K18)-MIN(B18:K18)</f>
        <v>8.6449999999999818</v>
      </c>
      <c r="O18" s="33">
        <v>260</v>
      </c>
      <c r="P18" s="34">
        <v>288</v>
      </c>
      <c r="Q18" s="74">
        <f t="shared" si="2"/>
        <v>99.596138068499641</v>
      </c>
    </row>
    <row r="19" spans="1:18" ht="15.95" customHeight="1" x14ac:dyDescent="0.25">
      <c r="A19" s="35">
        <v>3</v>
      </c>
      <c r="B19" s="66"/>
      <c r="C19" s="66">
        <v>272.57096774193553</v>
      </c>
      <c r="D19" s="66"/>
      <c r="E19" s="66"/>
      <c r="F19" s="66"/>
      <c r="G19" s="66"/>
      <c r="H19" s="66">
        <v>274.17500000000001</v>
      </c>
      <c r="I19" s="66"/>
      <c r="J19" s="66"/>
      <c r="K19" s="66"/>
      <c r="L19" s="63">
        <v>274</v>
      </c>
      <c r="M19" s="62">
        <f t="shared" si="3"/>
        <v>273.3729838709678</v>
      </c>
      <c r="N19" s="62">
        <f>MAX(B19:K19)-MIN(B19:K19)</f>
        <v>1.6040322580644784</v>
      </c>
      <c r="O19" s="33">
        <v>260</v>
      </c>
      <c r="P19" s="34">
        <v>288</v>
      </c>
      <c r="Q19" s="74">
        <f t="shared" si="2"/>
        <v>100.55458773481001</v>
      </c>
    </row>
    <row r="20" spans="1:18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>
        <v>277.7</v>
      </c>
      <c r="I20" s="64"/>
      <c r="J20" s="64"/>
      <c r="K20" s="64"/>
      <c r="L20" s="63">
        <v>274</v>
      </c>
      <c r="M20" s="62"/>
      <c r="N20" s="62">
        <f>MAX(B20:K20)-MIN(B20:K20)</f>
        <v>0</v>
      </c>
      <c r="O20" s="33">
        <v>260</v>
      </c>
      <c r="P20" s="34">
        <v>288</v>
      </c>
      <c r="Q20" s="74">
        <f t="shared" si="2"/>
        <v>0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20"/>
  <sheetViews>
    <sheetView zoomScale="80" workbookViewId="0">
      <selection activeCell="H20" sqref="H20"/>
    </sheetView>
  </sheetViews>
  <sheetFormatPr defaultRowHeight="13.5" x14ac:dyDescent="0.15"/>
  <cols>
    <col min="1" max="1" width="3.625" customWidth="1"/>
    <col min="2" max="2" width="11" customWidth="1"/>
    <col min="3" max="3" width="10.5" bestFit="1" customWidth="1"/>
    <col min="4" max="4" width="9.875" customWidth="1"/>
    <col min="5" max="5" width="10.25" customWidth="1"/>
    <col min="6" max="6" width="9.5" customWidth="1"/>
    <col min="7" max="7" width="10.5" customWidth="1"/>
    <col min="8" max="8" width="10.25" customWidth="1"/>
    <col min="9" max="9" width="10.625" customWidth="1"/>
    <col min="10" max="10" width="9.875" customWidth="1"/>
    <col min="11" max="11" width="10.87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31" t="s">
        <v>84</v>
      </c>
    </row>
    <row r="2" spans="1:18" ht="15.95" customHeight="1" x14ac:dyDescent="0.25">
      <c r="A2" s="1" t="s">
        <v>48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8" t="s">
        <v>42</v>
      </c>
      <c r="N2" s="182" t="s">
        <v>29</v>
      </c>
      <c r="O2" s="41" t="s">
        <v>30</v>
      </c>
      <c r="P2" s="42" t="s">
        <v>31</v>
      </c>
      <c r="Q2" s="30" t="s">
        <v>145</v>
      </c>
    </row>
    <row r="3" spans="1:18" ht="15.95" customHeight="1" x14ac:dyDescent="0.25">
      <c r="A3" s="35">
        <v>11</v>
      </c>
      <c r="B3" s="67"/>
      <c r="C3" s="67"/>
      <c r="D3" s="62">
        <v>290.84615384615387</v>
      </c>
      <c r="E3" s="67"/>
      <c r="F3" s="67"/>
      <c r="G3" s="67">
        <v>293.67333333333335</v>
      </c>
      <c r="H3" s="67"/>
      <c r="I3" s="67"/>
      <c r="J3" s="67">
        <v>290.08</v>
      </c>
      <c r="K3" s="67"/>
      <c r="L3" s="63">
        <v>292</v>
      </c>
      <c r="M3" s="62">
        <f t="shared" ref="M3:M19" si="0">AVERAGE(B3:K3)</f>
        <v>291.5331623931624</v>
      </c>
      <c r="N3" s="62">
        <f t="shared" ref="N3:N17" si="1">MAX(B3:K3)-MIN(B3:K3)</f>
        <v>3.5933333333333621</v>
      </c>
      <c r="O3" s="41">
        <v>277</v>
      </c>
      <c r="P3" s="42">
        <v>307</v>
      </c>
      <c r="Q3" s="44">
        <f>M3/M3*100</f>
        <v>100</v>
      </c>
    </row>
    <row r="4" spans="1:18" ht="15.95" customHeight="1" x14ac:dyDescent="0.25">
      <c r="A4" s="35">
        <v>12</v>
      </c>
      <c r="B4" s="67">
        <v>292.16666666666669</v>
      </c>
      <c r="C4" s="67">
        <v>291.58055555555552</v>
      </c>
      <c r="D4" s="62">
        <v>289.47058823529414</v>
      </c>
      <c r="E4" s="67"/>
      <c r="F4" s="67">
        <v>288.53846153846155</v>
      </c>
      <c r="G4" s="67">
        <v>293.29365079365078</v>
      </c>
      <c r="H4" s="67">
        <v>285.8</v>
      </c>
      <c r="I4" s="67"/>
      <c r="J4" s="67">
        <v>290</v>
      </c>
      <c r="K4" s="67"/>
      <c r="L4" s="63">
        <v>292</v>
      </c>
      <c r="M4" s="62">
        <f t="shared" si="0"/>
        <v>290.12141754137554</v>
      </c>
      <c r="N4" s="62">
        <f t="shared" si="1"/>
        <v>7.4936507936507724</v>
      </c>
      <c r="O4" s="41">
        <v>277</v>
      </c>
      <c r="P4" s="42">
        <v>307</v>
      </c>
      <c r="Q4" s="44">
        <f>M4/M$3*100</f>
        <v>99.515751539139487</v>
      </c>
    </row>
    <row r="5" spans="1:18" ht="15.95" customHeight="1" x14ac:dyDescent="0.25">
      <c r="A5" s="35">
        <v>1</v>
      </c>
      <c r="B5" s="67">
        <v>291.58333333333331</v>
      </c>
      <c r="C5" s="67">
        <v>290.22250000000003</v>
      </c>
      <c r="D5" s="62">
        <v>287.1764705882353</v>
      </c>
      <c r="E5" s="67"/>
      <c r="F5" s="67">
        <v>287.16666666666669</v>
      </c>
      <c r="G5" s="67">
        <v>296.18055555555554</v>
      </c>
      <c r="H5" s="67">
        <v>286.89999999999998</v>
      </c>
      <c r="I5" s="67">
        <v>284.89999999999998</v>
      </c>
      <c r="J5" s="67">
        <v>289.60000000000002</v>
      </c>
      <c r="K5" s="67">
        <v>294.39999999999998</v>
      </c>
      <c r="L5" s="63">
        <v>292</v>
      </c>
      <c r="M5" s="62">
        <f t="shared" si="0"/>
        <v>289.79216957153238</v>
      </c>
      <c r="N5" s="62">
        <f t="shared" si="1"/>
        <v>11.280555555555566</v>
      </c>
      <c r="O5" s="41">
        <v>277</v>
      </c>
      <c r="P5" s="42">
        <v>307</v>
      </c>
      <c r="Q5" s="44">
        <f t="shared" ref="Q5:Q17" si="2">M5/M$3*100</f>
        <v>99.402814826506045</v>
      </c>
    </row>
    <row r="6" spans="1:18" ht="15.95" customHeight="1" x14ac:dyDescent="0.25">
      <c r="A6" s="35">
        <v>2</v>
      </c>
      <c r="B6" s="67">
        <v>293.15625</v>
      </c>
      <c r="C6" s="67">
        <v>288.59910526315792</v>
      </c>
      <c r="D6" s="62">
        <v>288.30769230769232</v>
      </c>
      <c r="E6" s="67"/>
      <c r="F6" s="67">
        <v>288</v>
      </c>
      <c r="G6" s="67">
        <v>297.15178571428572</v>
      </c>
      <c r="H6" s="67">
        <v>284.8</v>
      </c>
      <c r="I6" s="67">
        <v>282.89999999999998</v>
      </c>
      <c r="J6" s="67">
        <v>289.45999999999998</v>
      </c>
      <c r="K6" s="67">
        <v>293</v>
      </c>
      <c r="L6" s="63">
        <v>292</v>
      </c>
      <c r="M6" s="62">
        <f t="shared" si="0"/>
        <v>289.48609258723735</v>
      </c>
      <c r="N6" s="62">
        <f t="shared" si="1"/>
        <v>14.251785714285745</v>
      </c>
      <c r="O6" s="41">
        <v>277</v>
      </c>
      <c r="P6" s="42">
        <v>307</v>
      </c>
      <c r="Q6" s="44">
        <f t="shared" si="2"/>
        <v>99.297826089793389</v>
      </c>
    </row>
    <row r="7" spans="1:18" ht="15.95" customHeight="1" x14ac:dyDescent="0.25">
      <c r="A7" s="35">
        <v>3</v>
      </c>
      <c r="B7" s="67">
        <v>293.53125</v>
      </c>
      <c r="C7" s="67">
        <v>290.76079999999996</v>
      </c>
      <c r="D7" s="62">
        <v>286.11764705882399</v>
      </c>
      <c r="E7" s="67"/>
      <c r="F7" s="67">
        <v>290.5263157894737</v>
      </c>
      <c r="G7" s="67">
        <v>294.9933333333334</v>
      </c>
      <c r="H7" s="67">
        <v>285.10000000000002</v>
      </c>
      <c r="I7" s="67">
        <v>285.7</v>
      </c>
      <c r="J7" s="67">
        <v>288.56</v>
      </c>
      <c r="K7" s="67">
        <v>295.2</v>
      </c>
      <c r="L7" s="63">
        <v>292</v>
      </c>
      <c r="M7" s="62">
        <f t="shared" si="0"/>
        <v>290.05437179795899</v>
      </c>
      <c r="N7" s="62">
        <f t="shared" si="1"/>
        <v>10.099999999999966</v>
      </c>
      <c r="O7" s="41">
        <v>277</v>
      </c>
      <c r="P7" s="42">
        <v>307</v>
      </c>
      <c r="Q7" s="44">
        <f t="shared" si="2"/>
        <v>99.492753900426223</v>
      </c>
    </row>
    <row r="8" spans="1:18" ht="15.95" customHeight="1" x14ac:dyDescent="0.25">
      <c r="A8" s="35">
        <v>4</v>
      </c>
      <c r="B8" s="67">
        <v>293.9375</v>
      </c>
      <c r="C8" s="67">
        <v>290.81755555555554</v>
      </c>
      <c r="D8" s="62">
        <v>287.39999999999998</v>
      </c>
      <c r="E8" s="67">
        <v>289.7</v>
      </c>
      <c r="F8" s="67">
        <v>290.10526315789474</v>
      </c>
      <c r="G8" s="67">
        <v>294.44696969696969</v>
      </c>
      <c r="H8" s="67">
        <v>287.10000000000002</v>
      </c>
      <c r="I8" s="67">
        <v>289.2</v>
      </c>
      <c r="J8" s="67">
        <v>288.60000000000002</v>
      </c>
      <c r="K8" s="67">
        <v>292.7</v>
      </c>
      <c r="L8" s="63">
        <v>292</v>
      </c>
      <c r="M8" s="62">
        <f t="shared" si="0"/>
        <v>290.400728841042</v>
      </c>
      <c r="N8" s="62">
        <f t="shared" si="1"/>
        <v>7.3469696969696656</v>
      </c>
      <c r="O8" s="41">
        <v>277</v>
      </c>
      <c r="P8" s="42">
        <v>307</v>
      </c>
      <c r="Q8" s="44">
        <f t="shared" si="2"/>
        <v>99.611559267280469</v>
      </c>
    </row>
    <row r="9" spans="1:18" ht="15.95" customHeight="1" x14ac:dyDescent="0.25">
      <c r="A9" s="35">
        <v>5</v>
      </c>
      <c r="B9" s="67">
        <v>291.78125</v>
      </c>
      <c r="C9" s="67">
        <v>289.52875</v>
      </c>
      <c r="D9" s="62">
        <v>290.39999999999998</v>
      </c>
      <c r="E9" s="67">
        <v>293.89999999999998</v>
      </c>
      <c r="F9" s="67">
        <v>290.68421052631578</v>
      </c>
      <c r="G9" s="67">
        <v>296.62962962962968</v>
      </c>
      <c r="H9" s="67">
        <v>288.5</v>
      </c>
      <c r="I9" s="67">
        <v>291</v>
      </c>
      <c r="J9" s="67">
        <v>290.22000000000003</v>
      </c>
      <c r="K9" s="67">
        <v>293.3</v>
      </c>
      <c r="L9" s="63">
        <v>292</v>
      </c>
      <c r="M9" s="62">
        <f t="shared" si="0"/>
        <v>291.59438401559453</v>
      </c>
      <c r="N9" s="62">
        <f t="shared" si="1"/>
        <v>8.1296296296296759</v>
      </c>
      <c r="O9" s="41">
        <v>277</v>
      </c>
      <c r="P9" s="42">
        <v>307</v>
      </c>
      <c r="Q9" s="44">
        <f t="shared" si="2"/>
        <v>100.0209998828022</v>
      </c>
    </row>
    <row r="10" spans="1:18" ht="15.95" customHeight="1" x14ac:dyDescent="0.25">
      <c r="A10" s="35">
        <v>6</v>
      </c>
      <c r="B10" s="67">
        <v>292.21875</v>
      </c>
      <c r="C10" s="67">
        <v>288.38823529411758</v>
      </c>
      <c r="D10" s="62">
        <v>289.7</v>
      </c>
      <c r="E10" s="67">
        <v>290.97783960795812</v>
      </c>
      <c r="F10" s="67">
        <v>292.15789473684208</v>
      </c>
      <c r="G10" s="67">
        <v>295.46031746031747</v>
      </c>
      <c r="H10" s="67">
        <v>288.952</v>
      </c>
      <c r="I10" s="67">
        <v>289</v>
      </c>
      <c r="J10" s="67">
        <v>290.2</v>
      </c>
      <c r="K10" s="67">
        <v>293.10000000000002</v>
      </c>
      <c r="L10" s="63">
        <v>292</v>
      </c>
      <c r="M10" s="62">
        <f t="shared" si="0"/>
        <v>291.01550370992351</v>
      </c>
      <c r="N10" s="62">
        <f t="shared" si="1"/>
        <v>7.0720821661998912</v>
      </c>
      <c r="O10" s="41">
        <v>277</v>
      </c>
      <c r="P10" s="42">
        <v>307</v>
      </c>
      <c r="Q10" s="44">
        <f t="shared" si="2"/>
        <v>99.822435746592433</v>
      </c>
    </row>
    <row r="11" spans="1:18" ht="15.95" customHeight="1" x14ac:dyDescent="0.25">
      <c r="A11" s="35">
        <v>7</v>
      </c>
      <c r="B11" s="67">
        <v>292.15625</v>
      </c>
      <c r="C11" s="67">
        <v>287.459</v>
      </c>
      <c r="D11" s="62">
        <v>290.5</v>
      </c>
      <c r="E11" s="67">
        <v>293.60000000000002</v>
      </c>
      <c r="F11" s="67">
        <v>292.16666666666669</v>
      </c>
      <c r="G11" s="67">
        <v>295.09333333333336</v>
      </c>
      <c r="H11" s="67">
        <v>286.33300000000003</v>
      </c>
      <c r="I11" s="67">
        <v>293.39999999999998</v>
      </c>
      <c r="J11" s="67">
        <v>290.57</v>
      </c>
      <c r="K11" s="67">
        <v>294.3</v>
      </c>
      <c r="L11" s="63">
        <v>292</v>
      </c>
      <c r="M11" s="62">
        <f t="shared" si="0"/>
        <v>291.55782500000009</v>
      </c>
      <c r="N11" s="62">
        <f t="shared" si="1"/>
        <v>8.7603333333333353</v>
      </c>
      <c r="O11" s="41">
        <v>277</v>
      </c>
      <c r="P11" s="42">
        <v>307</v>
      </c>
      <c r="Q11" s="44">
        <f t="shared" si="2"/>
        <v>100.00845962313009</v>
      </c>
    </row>
    <row r="12" spans="1:18" ht="15.95" customHeight="1" x14ac:dyDescent="0.25">
      <c r="A12" s="35">
        <v>8</v>
      </c>
      <c r="B12" s="67">
        <v>291.9375</v>
      </c>
      <c r="C12" s="67">
        <v>286.36237931034475</v>
      </c>
      <c r="D12" s="62">
        <v>288</v>
      </c>
      <c r="E12" s="67">
        <v>291.95081967213116</v>
      </c>
      <c r="F12" s="67">
        <v>292.16666666666669</v>
      </c>
      <c r="G12" s="67">
        <v>294.34615384615387</v>
      </c>
      <c r="H12" s="67">
        <v>285.5</v>
      </c>
      <c r="I12" s="67">
        <v>291.2</v>
      </c>
      <c r="J12" s="67">
        <v>291.64999999999998</v>
      </c>
      <c r="K12" s="67">
        <v>295.3</v>
      </c>
      <c r="L12" s="63">
        <v>292</v>
      </c>
      <c r="M12" s="62">
        <f t="shared" si="0"/>
        <v>290.84135194952967</v>
      </c>
      <c r="N12" s="62">
        <f t="shared" si="1"/>
        <v>9.8000000000000114</v>
      </c>
      <c r="O12" s="41">
        <v>277</v>
      </c>
      <c r="P12" s="42">
        <v>307</v>
      </c>
      <c r="Q12" s="44">
        <f t="shared" si="2"/>
        <v>99.762699228467284</v>
      </c>
    </row>
    <row r="13" spans="1:18" ht="15.95" customHeight="1" x14ac:dyDescent="0.25">
      <c r="A13" s="35">
        <v>9</v>
      </c>
      <c r="B13" s="67">
        <v>293.5625</v>
      </c>
      <c r="C13" s="67">
        <v>286.07749999999999</v>
      </c>
      <c r="D13" s="62">
        <v>289.28571428571428</v>
      </c>
      <c r="E13" s="67">
        <v>290.26666666666665</v>
      </c>
      <c r="F13" s="67">
        <v>291.125</v>
      </c>
      <c r="G13" s="67">
        <v>294.38</v>
      </c>
      <c r="H13" s="67">
        <v>285.20600000000002</v>
      </c>
      <c r="I13" s="67">
        <v>290.10000000000002</v>
      </c>
      <c r="J13" s="67">
        <v>292.74</v>
      </c>
      <c r="K13" s="67">
        <v>293.3</v>
      </c>
      <c r="L13" s="63">
        <v>292</v>
      </c>
      <c r="M13" s="62">
        <f t="shared" si="0"/>
        <v>290.60433809523812</v>
      </c>
      <c r="N13" s="62">
        <f t="shared" si="1"/>
        <v>9.1739999999999782</v>
      </c>
      <c r="O13" s="41">
        <v>277</v>
      </c>
      <c r="P13" s="42">
        <v>307</v>
      </c>
      <c r="Q13" s="44">
        <f t="shared" si="2"/>
        <v>99.681400122613951</v>
      </c>
    </row>
    <row r="14" spans="1:18" ht="15.95" customHeight="1" x14ac:dyDescent="0.25">
      <c r="A14" s="35">
        <v>10</v>
      </c>
      <c r="B14" s="67">
        <v>292.5625</v>
      </c>
      <c r="C14" s="67">
        <v>291.19186046511629</v>
      </c>
      <c r="D14" s="62">
        <v>289.57894736842104</v>
      </c>
      <c r="E14" s="67">
        <v>290.265625</v>
      </c>
      <c r="F14" s="67">
        <v>291.8</v>
      </c>
      <c r="G14" s="67">
        <v>295.046875</v>
      </c>
      <c r="H14" s="67">
        <v>284.7</v>
      </c>
      <c r="I14" s="67">
        <v>292.10000000000002</v>
      </c>
      <c r="J14" s="67">
        <v>295.11</v>
      </c>
      <c r="K14" s="67">
        <v>282.5</v>
      </c>
      <c r="L14" s="63">
        <v>292</v>
      </c>
      <c r="M14" s="62">
        <f t="shared" si="0"/>
        <v>290.48558078335373</v>
      </c>
      <c r="N14" s="62">
        <f t="shared" si="1"/>
        <v>12.610000000000014</v>
      </c>
      <c r="O14" s="41">
        <v>277</v>
      </c>
      <c r="P14" s="42">
        <v>307</v>
      </c>
      <c r="Q14" s="44">
        <f t="shared" si="2"/>
        <v>99.640664684178915</v>
      </c>
    </row>
    <row r="15" spans="1:18" ht="15.95" customHeight="1" x14ac:dyDescent="0.25">
      <c r="A15" s="35">
        <v>11</v>
      </c>
      <c r="B15" s="67">
        <v>292.21875</v>
      </c>
      <c r="C15" s="67">
        <v>293.28375000000005</v>
      </c>
      <c r="D15" s="62">
        <v>288.86666666666667</v>
      </c>
      <c r="E15" s="67">
        <v>290.86885245901641</v>
      </c>
      <c r="F15" s="67">
        <v>292.27777777777777</v>
      </c>
      <c r="G15" s="67">
        <v>294.30357142857144</v>
      </c>
      <c r="H15" s="67">
        <v>285.74200000000002</v>
      </c>
      <c r="I15" s="67">
        <v>290.8</v>
      </c>
      <c r="J15" s="67">
        <v>297.67</v>
      </c>
      <c r="K15" s="67">
        <v>282.89999999999998</v>
      </c>
      <c r="L15" s="63">
        <v>292</v>
      </c>
      <c r="M15" s="62">
        <f t="shared" si="0"/>
        <v>290.89313683320324</v>
      </c>
      <c r="N15" s="62">
        <f t="shared" si="1"/>
        <v>14.770000000000039</v>
      </c>
      <c r="O15" s="41">
        <v>277</v>
      </c>
      <c r="P15" s="42">
        <v>307</v>
      </c>
      <c r="Q15" s="44">
        <f t="shared" si="2"/>
        <v>99.780462176342041</v>
      </c>
      <c r="R15" s="7"/>
    </row>
    <row r="16" spans="1:18" ht="15.95" customHeight="1" x14ac:dyDescent="0.25">
      <c r="A16" s="35">
        <v>12</v>
      </c>
      <c r="B16" s="67">
        <v>291.5</v>
      </c>
      <c r="C16" s="67">
        <v>293.38985507246366</v>
      </c>
      <c r="D16" s="62">
        <v>285</v>
      </c>
      <c r="E16" s="67">
        <v>290.77419354838707</v>
      </c>
      <c r="F16" s="67">
        <v>291.63636363636363</v>
      </c>
      <c r="G16" s="67">
        <v>294.12318840579707</v>
      </c>
      <c r="H16" s="67">
        <v>286.2</v>
      </c>
      <c r="I16" s="67">
        <v>294</v>
      </c>
      <c r="J16" s="67">
        <v>298.73</v>
      </c>
      <c r="K16" s="67">
        <v>285.8</v>
      </c>
      <c r="L16" s="63">
        <v>292</v>
      </c>
      <c r="M16" s="62">
        <f t="shared" si="0"/>
        <v>291.11536006630115</v>
      </c>
      <c r="N16" s="62">
        <f t="shared" si="1"/>
        <v>13.730000000000018</v>
      </c>
      <c r="O16" s="41">
        <v>277</v>
      </c>
      <c r="P16" s="42">
        <v>307</v>
      </c>
      <c r="Q16" s="44">
        <f t="shared" si="2"/>
        <v>99.856687889833339</v>
      </c>
      <c r="R16" s="7"/>
    </row>
    <row r="17" spans="1:18" ht="15.95" customHeight="1" x14ac:dyDescent="0.25">
      <c r="A17" s="35">
        <v>1</v>
      </c>
      <c r="B17" s="67">
        <v>291.25</v>
      </c>
      <c r="C17" s="67">
        <v>294.50000000000006</v>
      </c>
      <c r="D17" s="62">
        <v>285.76923076923077</v>
      </c>
      <c r="E17" s="67">
        <v>290.83870967741933</v>
      </c>
      <c r="F17" s="67">
        <v>290.5263157894737</v>
      </c>
      <c r="G17" s="67">
        <v>294.48412698412699</v>
      </c>
      <c r="H17" s="67">
        <v>287.45</v>
      </c>
      <c r="I17" s="67">
        <v>289.10000000000002</v>
      </c>
      <c r="J17" s="67">
        <v>292.88</v>
      </c>
      <c r="K17" s="67">
        <v>287.10000000000002</v>
      </c>
      <c r="L17" s="63">
        <v>292</v>
      </c>
      <c r="M17" s="62">
        <f t="shared" si="0"/>
        <v>290.38983832202507</v>
      </c>
      <c r="N17" s="62">
        <f t="shared" si="1"/>
        <v>8.7307692307692832</v>
      </c>
      <c r="O17" s="41">
        <v>277</v>
      </c>
      <c r="P17" s="42">
        <v>307</v>
      </c>
      <c r="Q17" s="44">
        <f t="shared" si="2"/>
        <v>99.607823665152907</v>
      </c>
      <c r="R17" s="7"/>
    </row>
    <row r="18" spans="1:18" ht="15.95" customHeight="1" x14ac:dyDescent="0.25">
      <c r="A18" s="35">
        <v>2</v>
      </c>
      <c r="B18" s="67">
        <v>290.5</v>
      </c>
      <c r="C18" s="67">
        <v>295.01111111111106</v>
      </c>
      <c r="D18" s="62">
        <v>287.23529411764707</v>
      </c>
      <c r="E18" s="67">
        <v>292.48275862068965</v>
      </c>
      <c r="F18" s="67">
        <v>292.25</v>
      </c>
      <c r="G18" s="67"/>
      <c r="H18" s="67">
        <v>287.589</v>
      </c>
      <c r="I18" s="67"/>
      <c r="J18" s="67">
        <v>288.92</v>
      </c>
      <c r="K18" s="67">
        <v>290.2</v>
      </c>
      <c r="L18" s="63">
        <v>292</v>
      </c>
      <c r="M18" s="62">
        <f t="shared" si="0"/>
        <v>290.52352048118098</v>
      </c>
      <c r="N18" s="62">
        <f>MAX(B18:K18)-MIN(B18:K18)</f>
        <v>7.7758169934639909</v>
      </c>
      <c r="O18" s="41">
        <v>277</v>
      </c>
      <c r="P18" s="42">
        <v>307</v>
      </c>
      <c r="Q18" s="44">
        <f>M18/M$3*100</f>
        <v>99.653678537394043</v>
      </c>
      <c r="R18" s="7"/>
    </row>
    <row r="19" spans="1:18" ht="15.95" customHeight="1" x14ac:dyDescent="0.25">
      <c r="A19" s="35">
        <v>3</v>
      </c>
      <c r="B19" s="66"/>
      <c r="C19" s="66">
        <v>291.82258064516128</v>
      </c>
      <c r="D19" s="66"/>
      <c r="E19" s="66"/>
      <c r="F19" s="66"/>
      <c r="G19" s="66"/>
      <c r="H19" s="66">
        <v>285.66699999999997</v>
      </c>
      <c r="I19" s="66"/>
      <c r="J19" s="66"/>
      <c r="K19" s="66"/>
      <c r="L19" s="63">
        <v>292</v>
      </c>
      <c r="M19" s="62">
        <f t="shared" si="0"/>
        <v>288.74479032258063</v>
      </c>
      <c r="N19" s="62">
        <f>MAX(B19:K19)-MIN(B19:K19)</f>
        <v>6.155580645161308</v>
      </c>
      <c r="O19" s="41">
        <v>277</v>
      </c>
      <c r="P19" s="42">
        <v>307</v>
      </c>
      <c r="Q19" s="44">
        <f>M19/M$3*100</f>
        <v>99.043548923322362</v>
      </c>
    </row>
    <row r="20" spans="1:18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>
        <v>283.84399999999999</v>
      </c>
      <c r="I20" s="64"/>
      <c r="J20" s="64"/>
      <c r="K20" s="64"/>
      <c r="L20" s="63">
        <v>292</v>
      </c>
      <c r="M20" s="62"/>
      <c r="N20" s="62">
        <f>MAX(B20:K20)-MIN(B20:K20)</f>
        <v>0</v>
      </c>
      <c r="O20" s="41">
        <v>277</v>
      </c>
      <c r="P20" s="42">
        <v>307</v>
      </c>
      <c r="Q20" s="44">
        <f>M20/M$3*100</f>
        <v>0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44"/>
  <sheetViews>
    <sheetView zoomScale="80" workbookViewId="0">
      <selection activeCell="H20" sqref="H20"/>
    </sheetView>
  </sheetViews>
  <sheetFormatPr defaultRowHeight="13.5" x14ac:dyDescent="0.15"/>
  <cols>
    <col min="1" max="1" width="3.5" customWidth="1"/>
    <col min="2" max="2" width="11" customWidth="1"/>
    <col min="3" max="3" width="10.5" bestFit="1" customWidth="1"/>
    <col min="4" max="4" width="10.5" customWidth="1"/>
    <col min="5" max="5" width="10.25" customWidth="1"/>
    <col min="6" max="6" width="9.5" customWidth="1"/>
    <col min="7" max="7" width="10.5" customWidth="1"/>
    <col min="8" max="8" width="9.625" customWidth="1"/>
    <col min="9" max="9" width="10.625" customWidth="1"/>
    <col min="10" max="10" width="10.25" customWidth="1"/>
    <col min="11" max="11" width="11.37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31" t="s">
        <v>49</v>
      </c>
    </row>
    <row r="2" spans="1:18" ht="15.95" customHeight="1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7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12" t="s">
        <v>85</v>
      </c>
      <c r="N2" s="182" t="s">
        <v>29</v>
      </c>
      <c r="O2" s="41" t="s">
        <v>30</v>
      </c>
      <c r="P2" s="42" t="s">
        <v>31</v>
      </c>
      <c r="Q2" s="30" t="s">
        <v>146</v>
      </c>
    </row>
    <row r="3" spans="1:18" ht="15.95" customHeight="1" x14ac:dyDescent="0.25">
      <c r="A3" s="35">
        <v>11</v>
      </c>
      <c r="B3" s="67"/>
      <c r="C3" s="67"/>
      <c r="D3" s="62">
        <v>216.35714285714286</v>
      </c>
      <c r="E3" s="67"/>
      <c r="F3" s="67"/>
      <c r="G3" s="67">
        <v>219.12</v>
      </c>
      <c r="H3" s="67"/>
      <c r="I3" s="67"/>
      <c r="J3" s="67">
        <v>220.03</v>
      </c>
      <c r="K3" s="67"/>
      <c r="L3" s="64">
        <v>219</v>
      </c>
      <c r="M3" s="62">
        <f t="shared" ref="M3:M19" si="0">AVERAGE(B3:C3,E3,F3,G3,H3,J3,K3)</f>
        <v>219.57499999999999</v>
      </c>
      <c r="N3" s="62">
        <f t="shared" ref="N3:N17" si="1">MAX(B3:K3)-MIN(B3:K3)</f>
        <v>3.6728571428571399</v>
      </c>
      <c r="O3" s="41">
        <v>208</v>
      </c>
      <c r="P3" s="42">
        <v>230</v>
      </c>
      <c r="Q3" s="74">
        <f>M3/M3*100</f>
        <v>100</v>
      </c>
    </row>
    <row r="4" spans="1:18" ht="15.95" customHeight="1" x14ac:dyDescent="0.25">
      <c r="A4" s="35">
        <v>12</v>
      </c>
      <c r="B4" s="67">
        <v>220.625</v>
      </c>
      <c r="C4" s="67">
        <v>215.46849999999998</v>
      </c>
      <c r="D4" s="62">
        <v>216.05882352941177</v>
      </c>
      <c r="E4" s="67"/>
      <c r="F4" s="67">
        <v>213.92307692307693</v>
      </c>
      <c r="G4" s="67">
        <v>219.03968253968256</v>
      </c>
      <c r="H4" s="67">
        <v>219.8</v>
      </c>
      <c r="I4" s="67"/>
      <c r="J4" s="67">
        <v>219.86</v>
      </c>
      <c r="K4" s="67"/>
      <c r="L4" s="64">
        <v>219</v>
      </c>
      <c r="M4" s="62">
        <f t="shared" si="0"/>
        <v>218.11937657712656</v>
      </c>
      <c r="N4" s="62">
        <f t="shared" si="1"/>
        <v>6.701923076923066</v>
      </c>
      <c r="O4" s="41">
        <v>208</v>
      </c>
      <c r="P4" s="42">
        <v>230</v>
      </c>
      <c r="Q4" s="74">
        <f>M4/M$3*100</f>
        <v>99.33707233388435</v>
      </c>
    </row>
    <row r="5" spans="1:18" ht="15.95" customHeight="1" x14ac:dyDescent="0.25">
      <c r="A5" s="35">
        <v>1</v>
      </c>
      <c r="B5" s="67">
        <v>221.29166666666666</v>
      </c>
      <c r="C5" s="67">
        <v>216.87330000000003</v>
      </c>
      <c r="D5" s="62">
        <v>215.88888888888889</v>
      </c>
      <c r="E5" s="67"/>
      <c r="F5" s="67">
        <v>214.22222222222223</v>
      </c>
      <c r="G5" s="67">
        <v>220.95833333333334</v>
      </c>
      <c r="H5" s="67">
        <v>221.1</v>
      </c>
      <c r="I5" s="67">
        <v>218.5</v>
      </c>
      <c r="J5" s="67">
        <v>218.9</v>
      </c>
      <c r="K5" s="67">
        <v>222.4</v>
      </c>
      <c r="L5" s="64">
        <v>219</v>
      </c>
      <c r="M5" s="62">
        <f t="shared" si="0"/>
        <v>219.39221746031748</v>
      </c>
      <c r="N5" s="62">
        <f t="shared" si="1"/>
        <v>8.1777777777777771</v>
      </c>
      <c r="O5" s="41">
        <v>208</v>
      </c>
      <c r="P5" s="42">
        <v>230</v>
      </c>
      <c r="Q5" s="74">
        <f t="shared" ref="Q5:Q17" si="2">M5/M$3*100</f>
        <v>99.916756215560738</v>
      </c>
    </row>
    <row r="6" spans="1:18" ht="15.95" customHeight="1" x14ac:dyDescent="0.25">
      <c r="A6" s="35">
        <v>2</v>
      </c>
      <c r="B6" s="67">
        <v>221.625</v>
      </c>
      <c r="C6" s="67">
        <v>218.1</v>
      </c>
      <c r="D6" s="62">
        <v>215.70588235294119</v>
      </c>
      <c r="E6" s="67"/>
      <c r="F6" s="67">
        <v>214.36842105263159</v>
      </c>
      <c r="G6" s="67">
        <v>221.82738095238096</v>
      </c>
      <c r="H6" s="67">
        <v>222.4</v>
      </c>
      <c r="I6" s="67">
        <v>219.3</v>
      </c>
      <c r="J6" s="67">
        <v>219.22</v>
      </c>
      <c r="K6" s="67">
        <v>220.8</v>
      </c>
      <c r="L6" s="64">
        <v>219</v>
      </c>
      <c r="M6" s="62">
        <f t="shared" si="0"/>
        <v>219.76297171500181</v>
      </c>
      <c r="N6" s="62">
        <f t="shared" si="1"/>
        <v>8.0315789473684163</v>
      </c>
      <c r="O6" s="41">
        <v>208</v>
      </c>
      <c r="P6" s="42">
        <v>230</v>
      </c>
      <c r="Q6" s="74">
        <f t="shared" si="2"/>
        <v>100.08560706592364</v>
      </c>
    </row>
    <row r="7" spans="1:18" ht="15.95" customHeight="1" x14ac:dyDescent="0.25">
      <c r="A7" s="35">
        <v>3</v>
      </c>
      <c r="B7" s="67">
        <v>220.6875</v>
      </c>
      <c r="C7" s="67">
        <v>218.54419999999996</v>
      </c>
      <c r="D7" s="62">
        <v>214.625</v>
      </c>
      <c r="E7" s="67"/>
      <c r="F7" s="67">
        <v>215.36842105263159</v>
      </c>
      <c r="G7" s="67">
        <v>221.27333333333337</v>
      </c>
      <c r="H7" s="67">
        <v>222.6</v>
      </c>
      <c r="I7" s="67">
        <v>220.2</v>
      </c>
      <c r="J7" s="67">
        <v>218.28</v>
      </c>
      <c r="K7" s="67">
        <v>220.6</v>
      </c>
      <c r="L7" s="64">
        <v>219</v>
      </c>
      <c r="M7" s="62">
        <f t="shared" si="0"/>
        <v>219.62192205513779</v>
      </c>
      <c r="N7" s="62">
        <f t="shared" si="1"/>
        <v>7.9749999999999943</v>
      </c>
      <c r="O7" s="41">
        <v>208</v>
      </c>
      <c r="P7" s="42">
        <v>230</v>
      </c>
      <c r="Q7" s="74">
        <f t="shared" si="2"/>
        <v>100.0213694888479</v>
      </c>
    </row>
    <row r="8" spans="1:18" ht="15.95" customHeight="1" x14ac:dyDescent="0.25">
      <c r="A8" s="35">
        <v>4</v>
      </c>
      <c r="B8" s="67">
        <v>220.71875</v>
      </c>
      <c r="C8" s="67">
        <v>217.41672222222223</v>
      </c>
      <c r="D8" s="62">
        <v>219.72200000000001</v>
      </c>
      <c r="E8" s="67">
        <v>219.3</v>
      </c>
      <c r="F8" s="67">
        <v>214.94736842105263</v>
      </c>
      <c r="G8" s="67">
        <v>219.29545454545453</v>
      </c>
      <c r="H8" s="67">
        <v>221.8</v>
      </c>
      <c r="I8" s="67">
        <v>220.8</v>
      </c>
      <c r="J8" s="67">
        <v>218.44</v>
      </c>
      <c r="K8" s="67">
        <v>219.3</v>
      </c>
      <c r="L8" s="64">
        <v>219</v>
      </c>
      <c r="M8" s="62">
        <f t="shared" si="0"/>
        <v>218.90228689859117</v>
      </c>
      <c r="N8" s="62">
        <f t="shared" si="1"/>
        <v>6.8526315789473813</v>
      </c>
      <c r="O8" s="41">
        <v>208</v>
      </c>
      <c r="P8" s="42">
        <v>230</v>
      </c>
      <c r="Q8" s="74">
        <f t="shared" si="2"/>
        <v>99.693629465372283</v>
      </c>
    </row>
    <row r="9" spans="1:18" ht="15.95" customHeight="1" x14ac:dyDescent="0.25">
      <c r="A9" s="35">
        <v>5</v>
      </c>
      <c r="B9" s="67">
        <v>220</v>
      </c>
      <c r="C9" s="67">
        <v>216.54080000000005</v>
      </c>
      <c r="D9" s="62">
        <v>214.1875</v>
      </c>
      <c r="E9" s="67">
        <v>218.9</v>
      </c>
      <c r="F9" s="67">
        <v>215.21052631578948</v>
      </c>
      <c r="G9" s="67">
        <v>219.32098765432096</v>
      </c>
      <c r="H9" s="67">
        <v>221.68899999999999</v>
      </c>
      <c r="I9" s="67">
        <v>219.3</v>
      </c>
      <c r="J9" s="67">
        <v>218.31</v>
      </c>
      <c r="K9" s="67">
        <v>217.6</v>
      </c>
      <c r="L9" s="64">
        <v>219</v>
      </c>
      <c r="M9" s="62">
        <f t="shared" si="0"/>
        <v>218.4464142462638</v>
      </c>
      <c r="N9" s="62">
        <f t="shared" si="1"/>
        <v>7.501499999999993</v>
      </c>
      <c r="O9" s="41">
        <v>208</v>
      </c>
      <c r="P9" s="42">
        <v>230</v>
      </c>
      <c r="Q9" s="74">
        <f t="shared" si="2"/>
        <v>99.486013547199732</v>
      </c>
    </row>
    <row r="10" spans="1:18" ht="15.95" customHeight="1" x14ac:dyDescent="0.25">
      <c r="A10" s="35">
        <v>6</v>
      </c>
      <c r="B10" s="67">
        <v>219.03125</v>
      </c>
      <c r="C10" s="67">
        <v>215.43043478260864</v>
      </c>
      <c r="D10" s="62">
        <v>214.6</v>
      </c>
      <c r="E10" s="67">
        <v>212.33873896056033</v>
      </c>
      <c r="F10" s="67">
        <v>215.15789473684211</v>
      </c>
      <c r="G10" s="67">
        <v>220.01587301587304</v>
      </c>
      <c r="H10" s="67">
        <v>221.41900000000001</v>
      </c>
      <c r="I10" s="67">
        <v>220.5</v>
      </c>
      <c r="J10" s="67">
        <v>217.3</v>
      </c>
      <c r="K10" s="67">
        <v>215.3</v>
      </c>
      <c r="L10" s="64">
        <v>219</v>
      </c>
      <c r="M10" s="62">
        <f t="shared" si="0"/>
        <v>216.99914893698551</v>
      </c>
      <c r="N10" s="62">
        <f t="shared" si="1"/>
        <v>9.0802610394396766</v>
      </c>
      <c r="O10" s="41">
        <v>208</v>
      </c>
      <c r="P10" s="42">
        <v>230</v>
      </c>
      <c r="Q10" s="74">
        <f t="shared" si="2"/>
        <v>98.826892377085514</v>
      </c>
    </row>
    <row r="11" spans="1:18" ht="15.95" customHeight="1" x14ac:dyDescent="0.25">
      <c r="A11" s="35">
        <v>7</v>
      </c>
      <c r="B11" s="67">
        <v>219.84375</v>
      </c>
      <c r="C11" s="67">
        <v>213.84700000000001</v>
      </c>
      <c r="D11" s="62">
        <v>215.1</v>
      </c>
      <c r="E11" s="67">
        <v>219.7</v>
      </c>
      <c r="F11" s="67">
        <v>215.88888888888889</v>
      </c>
      <c r="G11" s="67">
        <v>219.43333333333337</v>
      </c>
      <c r="H11" s="67">
        <v>225.56200000000001</v>
      </c>
      <c r="I11" s="67">
        <v>220.9</v>
      </c>
      <c r="J11" s="67">
        <v>217.22</v>
      </c>
      <c r="K11" s="67">
        <v>216.2</v>
      </c>
      <c r="L11" s="64">
        <v>219</v>
      </c>
      <c r="M11" s="62">
        <f t="shared" si="0"/>
        <v>218.46187152777782</v>
      </c>
      <c r="N11" s="62">
        <f t="shared" si="1"/>
        <v>11.715000000000003</v>
      </c>
      <c r="O11" s="41">
        <v>208</v>
      </c>
      <c r="P11" s="42">
        <v>230</v>
      </c>
      <c r="Q11" s="74">
        <f t="shared" si="2"/>
        <v>99.493053183549051</v>
      </c>
    </row>
    <row r="12" spans="1:18" ht="15.95" customHeight="1" x14ac:dyDescent="0.25">
      <c r="A12" s="35">
        <v>8</v>
      </c>
      <c r="B12" s="67">
        <v>219.65625</v>
      </c>
      <c r="C12" s="67">
        <v>213.38213793103446</v>
      </c>
      <c r="D12" s="62">
        <v>214.94736842105263</v>
      </c>
      <c r="E12" s="67">
        <v>222.0655737704918</v>
      </c>
      <c r="F12" s="67">
        <v>215.83333333333334</v>
      </c>
      <c r="G12" s="67">
        <v>219.83333333333334</v>
      </c>
      <c r="H12" s="67">
        <v>224.62299999999999</v>
      </c>
      <c r="I12" s="67">
        <v>219.5</v>
      </c>
      <c r="J12" s="67">
        <v>215.5</v>
      </c>
      <c r="K12" s="67">
        <v>215.9</v>
      </c>
      <c r="L12" s="64">
        <v>219</v>
      </c>
      <c r="M12" s="62">
        <f t="shared" si="0"/>
        <v>218.34920354602414</v>
      </c>
      <c r="N12" s="62">
        <f t="shared" si="1"/>
        <v>11.240862068965527</v>
      </c>
      <c r="O12" s="41">
        <v>208</v>
      </c>
      <c r="P12" s="42">
        <v>230</v>
      </c>
      <c r="Q12" s="74">
        <f t="shared" si="2"/>
        <v>99.441741339416666</v>
      </c>
    </row>
    <row r="13" spans="1:18" ht="15.95" customHeight="1" x14ac:dyDescent="0.25">
      <c r="A13" s="35">
        <v>9</v>
      </c>
      <c r="B13" s="67">
        <v>219.28125</v>
      </c>
      <c r="C13" s="67">
        <v>213.51750000000001</v>
      </c>
      <c r="D13" s="62">
        <v>215.125</v>
      </c>
      <c r="E13" s="67">
        <v>220.38333333333333</v>
      </c>
      <c r="F13" s="67">
        <v>216.3125</v>
      </c>
      <c r="G13" s="67">
        <v>220.08974358974359</v>
      </c>
      <c r="H13" s="67">
        <v>225.55600000000001</v>
      </c>
      <c r="I13" s="67">
        <v>220.6</v>
      </c>
      <c r="J13" s="67">
        <v>219.57</v>
      </c>
      <c r="K13" s="67">
        <v>217.5</v>
      </c>
      <c r="L13" s="64">
        <v>219</v>
      </c>
      <c r="M13" s="62">
        <f t="shared" si="0"/>
        <v>219.02629086538462</v>
      </c>
      <c r="N13" s="62">
        <f t="shared" si="1"/>
        <v>12.038499999999999</v>
      </c>
      <c r="O13" s="41">
        <v>208</v>
      </c>
      <c r="P13" s="42">
        <v>230</v>
      </c>
      <c r="Q13" s="74">
        <f t="shared" si="2"/>
        <v>99.750104003363148</v>
      </c>
    </row>
    <row r="14" spans="1:18" ht="15.95" customHeight="1" x14ac:dyDescent="0.25">
      <c r="A14" s="35">
        <v>10</v>
      </c>
      <c r="B14" s="67">
        <v>218.9375</v>
      </c>
      <c r="C14" s="67">
        <v>214.17647058823533</v>
      </c>
      <c r="D14" s="62">
        <v>215.52631578947367</v>
      </c>
      <c r="E14" s="67">
        <v>222.546875</v>
      </c>
      <c r="F14" s="67">
        <v>216.9</v>
      </c>
      <c r="G14" s="67">
        <v>216.64583333333331</v>
      </c>
      <c r="H14" s="67">
        <v>221.5</v>
      </c>
      <c r="I14" s="67">
        <v>220.2</v>
      </c>
      <c r="J14" s="67">
        <v>222.23</v>
      </c>
      <c r="K14" s="67">
        <v>218.4</v>
      </c>
      <c r="L14" s="64">
        <v>219</v>
      </c>
      <c r="M14" s="62">
        <f t="shared" si="0"/>
        <v>218.9170848651961</v>
      </c>
      <c r="N14" s="62">
        <f t="shared" si="1"/>
        <v>8.3704044117646674</v>
      </c>
      <c r="O14" s="41">
        <v>208</v>
      </c>
      <c r="P14" s="42">
        <v>230</v>
      </c>
      <c r="Q14" s="74">
        <f t="shared" si="2"/>
        <v>99.7003688330621</v>
      </c>
    </row>
    <row r="15" spans="1:18" ht="15.95" customHeight="1" x14ac:dyDescent="0.25">
      <c r="A15" s="35">
        <v>11</v>
      </c>
      <c r="B15" s="67">
        <v>219.75</v>
      </c>
      <c r="C15" s="67">
        <v>214.93780487804875</v>
      </c>
      <c r="D15" s="62">
        <v>214.625</v>
      </c>
      <c r="E15" s="67">
        <v>225.54098360655738</v>
      </c>
      <c r="F15" s="67">
        <v>216.77777777777777</v>
      </c>
      <c r="G15" s="67">
        <v>217.78571428571428</v>
      </c>
      <c r="H15" s="67">
        <v>220.952</v>
      </c>
      <c r="I15" s="67">
        <v>220.3</v>
      </c>
      <c r="J15" s="67">
        <v>225.04</v>
      </c>
      <c r="K15" s="67">
        <v>218.4</v>
      </c>
      <c r="L15" s="64">
        <v>219</v>
      </c>
      <c r="M15" s="62">
        <f t="shared" si="0"/>
        <v>219.89803506851226</v>
      </c>
      <c r="N15" s="62">
        <f t="shared" si="1"/>
        <v>10.915983606557376</v>
      </c>
      <c r="O15" s="41">
        <v>208</v>
      </c>
      <c r="P15" s="42">
        <v>230</v>
      </c>
      <c r="Q15" s="74">
        <f t="shared" si="2"/>
        <v>100.14711832791177</v>
      </c>
      <c r="R15" s="7"/>
    </row>
    <row r="16" spans="1:18" ht="15.95" customHeight="1" x14ac:dyDescent="0.25">
      <c r="A16" s="35">
        <v>12</v>
      </c>
      <c r="B16" s="67">
        <v>220.9375</v>
      </c>
      <c r="C16" s="67">
        <v>216.87205882352941</v>
      </c>
      <c r="D16" s="62">
        <v>215.5625</v>
      </c>
      <c r="E16" s="67">
        <v>224.32258064516128</v>
      </c>
      <c r="F16" s="67">
        <v>216.5</v>
      </c>
      <c r="G16" s="67">
        <v>219.78260869565219</v>
      </c>
      <c r="H16" s="67">
        <v>222.8</v>
      </c>
      <c r="I16" s="67">
        <v>221.1</v>
      </c>
      <c r="J16" s="67">
        <v>225.9</v>
      </c>
      <c r="K16" s="67">
        <v>217.1</v>
      </c>
      <c r="L16" s="64">
        <v>219</v>
      </c>
      <c r="M16" s="62">
        <f t="shared" si="0"/>
        <v>220.52684352054285</v>
      </c>
      <c r="N16" s="62">
        <f t="shared" si="1"/>
        <v>10.337500000000006</v>
      </c>
      <c r="O16" s="41">
        <v>208</v>
      </c>
      <c r="P16" s="42">
        <v>230</v>
      </c>
      <c r="Q16" s="74">
        <f t="shared" si="2"/>
        <v>100.43349357647404</v>
      </c>
      <c r="R16" s="7"/>
    </row>
    <row r="17" spans="1:18" ht="15.95" customHeight="1" x14ac:dyDescent="0.25">
      <c r="A17" s="35">
        <v>1</v>
      </c>
      <c r="B17" s="67">
        <v>220.28125</v>
      </c>
      <c r="C17" s="67">
        <v>219.16153846153844</v>
      </c>
      <c r="D17" s="62">
        <v>215.66666666666666</v>
      </c>
      <c r="E17" s="67">
        <v>222.80645161290323</v>
      </c>
      <c r="F17" s="67">
        <v>218.63157894736841</v>
      </c>
      <c r="G17" s="67">
        <v>219.88888888888891</v>
      </c>
      <c r="H17" s="67">
        <v>226.65</v>
      </c>
      <c r="I17" s="67">
        <v>219.3</v>
      </c>
      <c r="J17" s="67">
        <v>220.62</v>
      </c>
      <c r="K17" s="67">
        <v>218.6</v>
      </c>
      <c r="L17" s="64">
        <v>219</v>
      </c>
      <c r="M17" s="62">
        <f t="shared" si="0"/>
        <v>220.82996348883739</v>
      </c>
      <c r="N17" s="62">
        <f t="shared" si="1"/>
        <v>10.983333333333348</v>
      </c>
      <c r="O17" s="41">
        <v>208</v>
      </c>
      <c r="P17" s="42">
        <v>230</v>
      </c>
      <c r="Q17" s="74">
        <f t="shared" si="2"/>
        <v>100.57154206482404</v>
      </c>
      <c r="R17" s="7"/>
    </row>
    <row r="18" spans="1:18" ht="15.95" customHeight="1" x14ac:dyDescent="0.25">
      <c r="A18" s="35">
        <v>2</v>
      </c>
      <c r="B18" s="67">
        <v>220.25</v>
      </c>
      <c r="C18" s="67">
        <v>218.9444444444444</v>
      </c>
      <c r="D18" s="62">
        <v>215.9375</v>
      </c>
      <c r="E18" s="67">
        <v>224.41379310344828</v>
      </c>
      <c r="F18" s="67">
        <v>218.8125</v>
      </c>
      <c r="G18" s="67"/>
      <c r="H18" s="67">
        <v>224.214</v>
      </c>
      <c r="I18" s="67"/>
      <c r="J18" s="67">
        <v>217.23</v>
      </c>
      <c r="K18" s="67">
        <v>218.4</v>
      </c>
      <c r="L18" s="64">
        <v>219</v>
      </c>
      <c r="M18" s="62">
        <f t="shared" si="0"/>
        <v>220.32353393541325</v>
      </c>
      <c r="N18" s="62">
        <f>MAX(B18:K18)-MIN(B18:K18)</f>
        <v>8.4762931034482847</v>
      </c>
      <c r="O18" s="41">
        <v>208</v>
      </c>
      <c r="P18" s="42">
        <v>230</v>
      </c>
      <c r="Q18" s="74">
        <f>M18/M$3*100</f>
        <v>100.3409012571619</v>
      </c>
      <c r="R18" s="7"/>
    </row>
    <row r="19" spans="1:18" ht="15.95" customHeight="1" x14ac:dyDescent="0.25">
      <c r="A19" s="35">
        <v>3</v>
      </c>
      <c r="B19" s="66"/>
      <c r="C19" s="66">
        <v>220.28387096774196</v>
      </c>
      <c r="D19" s="66"/>
      <c r="E19" s="66"/>
      <c r="F19" s="66"/>
      <c r="G19" s="66"/>
      <c r="H19" s="66">
        <v>220.48400000000001</v>
      </c>
      <c r="I19" s="66"/>
      <c r="J19" s="66"/>
      <c r="K19" s="66"/>
      <c r="L19" s="64">
        <v>219</v>
      </c>
      <c r="M19" s="62">
        <f t="shared" si="0"/>
        <v>220.38393548387097</v>
      </c>
      <c r="N19" s="62">
        <f>MAX(B19:K19)-MIN(B19:K19)</f>
        <v>0.20012903225804735</v>
      </c>
      <c r="O19" s="41">
        <v>208</v>
      </c>
      <c r="P19" s="42">
        <v>230</v>
      </c>
      <c r="Q19" s="74">
        <f>M19/M$3*100</f>
        <v>100.36840964766979</v>
      </c>
    </row>
    <row r="20" spans="1:18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>
        <v>221.14099999999999</v>
      </c>
      <c r="I20" s="64"/>
      <c r="J20" s="64"/>
      <c r="K20" s="64"/>
      <c r="L20" s="64">
        <v>219</v>
      </c>
      <c r="M20" s="62"/>
      <c r="N20" s="62">
        <f>MAX(B20:K20)-MIN(B20:K20)</f>
        <v>0</v>
      </c>
      <c r="O20" s="41">
        <v>208</v>
      </c>
      <c r="P20" s="42">
        <v>230</v>
      </c>
      <c r="Q20" s="74">
        <f>M20/M$3*100</f>
        <v>0</v>
      </c>
    </row>
    <row r="44" spans="5:5" x14ac:dyDescent="0.15">
      <c r="E44" s="86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20"/>
  <sheetViews>
    <sheetView zoomScale="80" workbookViewId="0">
      <selection activeCell="H20" sqref="H20"/>
    </sheetView>
  </sheetViews>
  <sheetFormatPr defaultRowHeight="13.5" x14ac:dyDescent="0.15"/>
  <cols>
    <col min="1" max="1" width="3.625" customWidth="1"/>
    <col min="2" max="2" width="10.25" customWidth="1"/>
    <col min="3" max="3" width="10.5" bestFit="1" customWidth="1"/>
    <col min="4" max="4" width="9.5" customWidth="1"/>
    <col min="5" max="5" width="10.375" customWidth="1"/>
    <col min="6" max="6" width="9.5" customWidth="1"/>
    <col min="7" max="8" width="10.375" customWidth="1"/>
    <col min="9" max="9" width="10.625" customWidth="1"/>
    <col min="10" max="10" width="9.625" customWidth="1"/>
    <col min="11" max="11" width="10.5" customWidth="1"/>
    <col min="12" max="12" width="6.875" customWidth="1"/>
    <col min="13" max="13" width="9.75" customWidth="1"/>
    <col min="14" max="14" width="7.875" customWidth="1"/>
    <col min="15" max="16" width="2.625" customWidth="1"/>
  </cols>
  <sheetData>
    <row r="1" spans="1:18" ht="20.100000000000001" customHeight="1" x14ac:dyDescent="0.3">
      <c r="F1" s="31" t="s">
        <v>57</v>
      </c>
    </row>
    <row r="2" spans="1:18" ht="15.95" customHeight="1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8" t="s">
        <v>42</v>
      </c>
      <c r="N2" s="182" t="s">
        <v>29</v>
      </c>
      <c r="O2" s="41" t="s">
        <v>30</v>
      </c>
      <c r="P2" s="42" t="s">
        <v>31</v>
      </c>
      <c r="Q2" s="30" t="s">
        <v>145</v>
      </c>
    </row>
    <row r="3" spans="1:18" ht="15.95" customHeight="1" x14ac:dyDescent="0.25">
      <c r="A3" s="35">
        <v>11</v>
      </c>
      <c r="B3" s="67"/>
      <c r="C3" s="67"/>
      <c r="D3" s="62">
        <v>295.6875</v>
      </c>
      <c r="E3" s="67"/>
      <c r="F3" s="67"/>
      <c r="G3" s="67">
        <v>302.87333333333333</v>
      </c>
      <c r="H3" s="67"/>
      <c r="I3" s="67"/>
      <c r="J3" s="67">
        <v>301.14</v>
      </c>
      <c r="K3" s="67"/>
      <c r="L3" s="64">
        <v>302</v>
      </c>
      <c r="M3" s="62">
        <f t="shared" ref="M3:M19" si="0">AVERAGE(B3:K3)</f>
        <v>299.90027777777777</v>
      </c>
      <c r="N3" s="62">
        <f t="shared" ref="N3:N17" si="1">MAX(B3:K3)-MIN(B3:K3)</f>
        <v>7.1858333333333348</v>
      </c>
      <c r="O3" s="41">
        <v>286</v>
      </c>
      <c r="P3" s="42">
        <v>318</v>
      </c>
      <c r="Q3" s="74">
        <f>M3/M3*100</f>
        <v>100</v>
      </c>
    </row>
    <row r="4" spans="1:18" ht="15.95" customHeight="1" x14ac:dyDescent="0.25">
      <c r="A4" s="35">
        <v>12</v>
      </c>
      <c r="B4" s="67">
        <v>305.29166666666669</v>
      </c>
      <c r="C4" s="67">
        <v>299.70555555555563</v>
      </c>
      <c r="D4" s="62">
        <v>296.5625</v>
      </c>
      <c r="E4" s="67"/>
      <c r="F4" s="67">
        <v>295.15384615384613</v>
      </c>
      <c r="G4" s="67">
        <v>303.24206349206349</v>
      </c>
      <c r="H4" s="67">
        <v>299.89999999999998</v>
      </c>
      <c r="I4" s="67"/>
      <c r="J4" s="67">
        <v>302.04000000000002</v>
      </c>
      <c r="K4" s="67"/>
      <c r="L4" s="64">
        <v>302</v>
      </c>
      <c r="M4" s="62">
        <f t="shared" si="0"/>
        <v>300.27080455259028</v>
      </c>
      <c r="N4" s="62">
        <f t="shared" si="1"/>
        <v>10.137820512820554</v>
      </c>
      <c r="O4" s="41">
        <v>286</v>
      </c>
      <c r="P4" s="42">
        <v>318</v>
      </c>
      <c r="Q4" s="74">
        <f>M4/M$3*100</f>
        <v>100.12354999387065</v>
      </c>
    </row>
    <row r="5" spans="1:18" ht="15.95" customHeight="1" x14ac:dyDescent="0.25">
      <c r="A5" s="35">
        <v>1</v>
      </c>
      <c r="B5" s="67">
        <v>304.875</v>
      </c>
      <c r="C5" s="67">
        <v>299.32165000000003</v>
      </c>
      <c r="D5" s="62">
        <v>295.71428571428572</v>
      </c>
      <c r="E5" s="67"/>
      <c r="F5" s="67">
        <v>294.88888888888891</v>
      </c>
      <c r="G5" s="67">
        <v>304.93055555555554</v>
      </c>
      <c r="H5" s="67">
        <v>301.3</v>
      </c>
      <c r="I5" s="67">
        <v>310</v>
      </c>
      <c r="J5" s="67">
        <v>302.38</v>
      </c>
      <c r="K5" s="67">
        <v>303.10000000000002</v>
      </c>
      <c r="L5" s="64">
        <v>302</v>
      </c>
      <c r="M5" s="62">
        <f t="shared" si="0"/>
        <v>301.83448668430339</v>
      </c>
      <c r="N5" s="62">
        <f t="shared" si="1"/>
        <v>15.111111111111086</v>
      </c>
      <c r="O5" s="41">
        <v>286</v>
      </c>
      <c r="P5" s="42">
        <v>318</v>
      </c>
      <c r="Q5" s="74">
        <f t="shared" ref="Q5:Q17" si="2">M5/M$3*100</f>
        <v>100.64495068856149</v>
      </c>
    </row>
    <row r="6" spans="1:18" ht="15.95" customHeight="1" x14ac:dyDescent="0.25">
      <c r="A6" s="35">
        <v>2</v>
      </c>
      <c r="B6" s="67">
        <v>304.34375</v>
      </c>
      <c r="C6" s="67">
        <v>298.22368421052636</v>
      </c>
      <c r="D6" s="62">
        <v>295.5</v>
      </c>
      <c r="E6" s="67"/>
      <c r="F6" s="67">
        <v>295.26315789473682</v>
      </c>
      <c r="G6" s="67">
        <v>304.67261904761915</v>
      </c>
      <c r="H6" s="67">
        <v>303</v>
      </c>
      <c r="I6" s="67">
        <v>311</v>
      </c>
      <c r="J6" s="67">
        <v>303.04000000000002</v>
      </c>
      <c r="K6" s="67">
        <v>305.89999999999998</v>
      </c>
      <c r="L6" s="64">
        <v>302</v>
      </c>
      <c r="M6" s="62">
        <f t="shared" si="0"/>
        <v>302.32702346143134</v>
      </c>
      <c r="N6" s="62">
        <f t="shared" si="1"/>
        <v>15.736842105263179</v>
      </c>
      <c r="O6" s="41">
        <v>286</v>
      </c>
      <c r="P6" s="42">
        <v>318</v>
      </c>
      <c r="Q6" s="74">
        <f t="shared" si="2"/>
        <v>100.80918420670879</v>
      </c>
    </row>
    <row r="7" spans="1:18" ht="15.95" customHeight="1" x14ac:dyDescent="0.25">
      <c r="A7" s="35">
        <v>3</v>
      </c>
      <c r="B7" s="67">
        <v>305.5625</v>
      </c>
      <c r="C7" s="67">
        <v>300.54665</v>
      </c>
      <c r="D7" s="62">
        <v>298.52941176470603</v>
      </c>
      <c r="E7" s="67"/>
      <c r="F7" s="67">
        <v>296.5263157894737</v>
      </c>
      <c r="G7" s="67">
        <v>304.24</v>
      </c>
      <c r="H7" s="67">
        <v>304.89999999999998</v>
      </c>
      <c r="I7" s="67">
        <v>305.89999999999998</v>
      </c>
      <c r="J7" s="67">
        <v>303.56</v>
      </c>
      <c r="K7" s="67">
        <v>306.60000000000002</v>
      </c>
      <c r="L7" s="64">
        <v>302</v>
      </c>
      <c r="M7" s="62">
        <f t="shared" si="0"/>
        <v>302.9294308393533</v>
      </c>
      <c r="N7" s="62">
        <f t="shared" si="1"/>
        <v>10.073684210526324</v>
      </c>
      <c r="O7" s="41">
        <v>286</v>
      </c>
      <c r="P7" s="42">
        <v>318</v>
      </c>
      <c r="Q7" s="74">
        <f t="shared" si="2"/>
        <v>101.01005343643598</v>
      </c>
    </row>
    <row r="8" spans="1:18" ht="15.95" customHeight="1" x14ac:dyDescent="0.25">
      <c r="A8" s="35">
        <v>4</v>
      </c>
      <c r="B8" s="67">
        <v>305.125</v>
      </c>
      <c r="C8" s="67">
        <v>298.3916111111111</v>
      </c>
      <c r="D8" s="62">
        <v>297.41199999999998</v>
      </c>
      <c r="E8" s="67">
        <v>300.5</v>
      </c>
      <c r="F8" s="67">
        <v>295.5263157894737</v>
      </c>
      <c r="G8" s="67">
        <v>303.58730158730151</v>
      </c>
      <c r="H8" s="67">
        <v>303.89999999999998</v>
      </c>
      <c r="I8" s="67">
        <v>305.2</v>
      </c>
      <c r="J8" s="67">
        <v>301.14999999999998</v>
      </c>
      <c r="K8" s="67">
        <v>301.8</v>
      </c>
      <c r="L8" s="64">
        <v>302</v>
      </c>
      <c r="M8" s="62">
        <f t="shared" si="0"/>
        <v>301.25922284878868</v>
      </c>
      <c r="N8" s="62">
        <f t="shared" si="1"/>
        <v>9.6736842105262895</v>
      </c>
      <c r="O8" s="41">
        <v>286</v>
      </c>
      <c r="P8" s="42">
        <v>318</v>
      </c>
      <c r="Q8" s="74">
        <f t="shared" si="2"/>
        <v>100.45313231487496</v>
      </c>
    </row>
    <row r="9" spans="1:18" ht="15.95" customHeight="1" x14ac:dyDescent="0.25">
      <c r="A9" s="35">
        <v>5</v>
      </c>
      <c r="B9" s="67">
        <v>304.25</v>
      </c>
      <c r="C9" s="67">
        <v>297.32074999999998</v>
      </c>
      <c r="D9" s="62">
        <v>299.71428571428601</v>
      </c>
      <c r="E9" s="67">
        <v>302.10000000000002</v>
      </c>
      <c r="F9" s="67">
        <v>296.26315789473682</v>
      </c>
      <c r="G9" s="67">
        <v>302.98148148148152</v>
      </c>
      <c r="H9" s="67">
        <v>307.233</v>
      </c>
      <c r="I9" s="67">
        <v>307.2</v>
      </c>
      <c r="J9" s="67">
        <v>303.56</v>
      </c>
      <c r="K9" s="67">
        <v>303.89999999999998</v>
      </c>
      <c r="L9" s="64">
        <v>302</v>
      </c>
      <c r="M9" s="62">
        <f t="shared" si="0"/>
        <v>302.45226750905044</v>
      </c>
      <c r="N9" s="62">
        <f t="shared" si="1"/>
        <v>10.969842105263183</v>
      </c>
      <c r="O9" s="41">
        <v>286</v>
      </c>
      <c r="P9" s="42">
        <v>318</v>
      </c>
      <c r="Q9" s="74">
        <f t="shared" si="2"/>
        <v>100.85094610454601</v>
      </c>
    </row>
    <row r="10" spans="1:18" ht="15.95" customHeight="1" x14ac:dyDescent="0.25">
      <c r="A10" s="35">
        <v>6</v>
      </c>
      <c r="B10" s="67">
        <v>303.59375</v>
      </c>
      <c r="C10" s="67">
        <v>297.00147058823529</v>
      </c>
      <c r="D10" s="62">
        <v>297.89999999999998</v>
      </c>
      <c r="E10" s="67">
        <v>295.38401740764778</v>
      </c>
      <c r="F10" s="67">
        <v>296.31578947368422</v>
      </c>
      <c r="G10" s="67">
        <v>303.65151515151507</v>
      </c>
      <c r="H10" s="67">
        <v>307.452</v>
      </c>
      <c r="I10" s="67">
        <v>302.39999999999998</v>
      </c>
      <c r="J10" s="67">
        <v>303.24</v>
      </c>
      <c r="K10" s="67">
        <v>302</v>
      </c>
      <c r="L10" s="64">
        <v>302</v>
      </c>
      <c r="M10" s="62">
        <f t="shared" si="0"/>
        <v>300.89385426210828</v>
      </c>
      <c r="N10" s="62">
        <f t="shared" si="1"/>
        <v>12.067982592352223</v>
      </c>
      <c r="O10" s="41">
        <v>286</v>
      </c>
      <c r="P10" s="42">
        <v>318</v>
      </c>
      <c r="Q10" s="74">
        <f t="shared" si="2"/>
        <v>100.33130228877837</v>
      </c>
    </row>
    <row r="11" spans="1:18" ht="15.95" customHeight="1" x14ac:dyDescent="0.25">
      <c r="A11" s="35">
        <v>7</v>
      </c>
      <c r="B11" s="67">
        <v>302.46875</v>
      </c>
      <c r="C11" s="67">
        <v>296.28899999999999</v>
      </c>
      <c r="D11" s="62">
        <v>295.8</v>
      </c>
      <c r="E11" s="67">
        <v>302.60000000000002</v>
      </c>
      <c r="F11" s="67">
        <v>295.72222222222223</v>
      </c>
      <c r="G11" s="67">
        <v>303.69444444444446</v>
      </c>
      <c r="H11" s="67">
        <v>302.13900000000001</v>
      </c>
      <c r="I11" s="67">
        <v>306.3</v>
      </c>
      <c r="J11" s="67">
        <v>303.35000000000002</v>
      </c>
      <c r="K11" s="67">
        <v>302.39999999999998</v>
      </c>
      <c r="L11" s="64">
        <v>302</v>
      </c>
      <c r="M11" s="62">
        <f t="shared" si="0"/>
        <v>301.07634166666668</v>
      </c>
      <c r="N11" s="62">
        <f t="shared" si="1"/>
        <v>10.577777777777783</v>
      </c>
      <c r="O11" s="41">
        <v>286</v>
      </c>
      <c r="P11" s="42">
        <v>318</v>
      </c>
      <c r="Q11" s="74">
        <f t="shared" si="2"/>
        <v>100.39215165040973</v>
      </c>
    </row>
    <row r="12" spans="1:18" ht="15.95" customHeight="1" x14ac:dyDescent="0.25">
      <c r="A12" s="35">
        <v>8</v>
      </c>
      <c r="B12" s="67">
        <v>304.03125</v>
      </c>
      <c r="C12" s="67">
        <v>296.81382758620686</v>
      </c>
      <c r="D12" s="62">
        <v>295.05882352941177</v>
      </c>
      <c r="E12" s="67">
        <v>301.98360655737707</v>
      </c>
      <c r="F12" s="67">
        <v>297.5</v>
      </c>
      <c r="G12" s="67">
        <v>303.53205128205133</v>
      </c>
      <c r="H12" s="67">
        <v>300.279</v>
      </c>
      <c r="I12" s="67">
        <v>302.8</v>
      </c>
      <c r="J12" s="67">
        <v>302.83</v>
      </c>
      <c r="K12" s="67">
        <v>304.89999999999998</v>
      </c>
      <c r="L12" s="64">
        <v>302</v>
      </c>
      <c r="M12" s="62">
        <f t="shared" si="0"/>
        <v>300.97285589550472</v>
      </c>
      <c r="N12" s="62">
        <f t="shared" si="1"/>
        <v>9.8411764705882092</v>
      </c>
      <c r="O12" s="41">
        <v>286</v>
      </c>
      <c r="P12" s="42">
        <v>318</v>
      </c>
      <c r="Q12" s="74">
        <f t="shared" si="2"/>
        <v>100.35764492306396</v>
      </c>
    </row>
    <row r="13" spans="1:18" ht="15.95" customHeight="1" x14ac:dyDescent="0.25">
      <c r="A13" s="35">
        <v>9</v>
      </c>
      <c r="B13" s="67">
        <v>304.28125</v>
      </c>
      <c r="C13" s="67">
        <v>296.37468354430382</v>
      </c>
      <c r="D13" s="62">
        <v>294.625</v>
      </c>
      <c r="E13" s="67">
        <v>298.10000000000002</v>
      </c>
      <c r="F13" s="67">
        <v>297.625</v>
      </c>
      <c r="G13" s="67">
        <v>303.15320512820512</v>
      </c>
      <c r="H13" s="67">
        <v>299.40300000000002</v>
      </c>
      <c r="I13" s="67">
        <v>303.2</v>
      </c>
      <c r="J13" s="67">
        <v>301.44</v>
      </c>
      <c r="K13" s="67">
        <v>306.8</v>
      </c>
      <c r="L13" s="64">
        <v>302</v>
      </c>
      <c r="M13" s="62">
        <f t="shared" si="0"/>
        <v>300.50021386725086</v>
      </c>
      <c r="N13" s="62">
        <f t="shared" si="1"/>
        <v>12.175000000000011</v>
      </c>
      <c r="O13" s="41">
        <v>286</v>
      </c>
      <c r="P13" s="42">
        <v>318</v>
      </c>
      <c r="Q13" s="74">
        <f t="shared" si="2"/>
        <v>100.20004519299499</v>
      </c>
    </row>
    <row r="14" spans="1:18" ht="15.95" customHeight="1" x14ac:dyDescent="0.25">
      <c r="A14" s="35">
        <v>10</v>
      </c>
      <c r="B14" s="67">
        <v>302.78125</v>
      </c>
      <c r="C14" s="67">
        <v>297.18117647058818</v>
      </c>
      <c r="D14" s="62">
        <v>293.06666666666666</v>
      </c>
      <c r="E14" s="67">
        <v>295.76923076923077</v>
      </c>
      <c r="F14" s="67">
        <v>296.25</v>
      </c>
      <c r="G14" s="67">
        <v>303.36458333333337</v>
      </c>
      <c r="H14" s="67">
        <v>300.3</v>
      </c>
      <c r="I14" s="67">
        <v>303.39999999999998</v>
      </c>
      <c r="J14" s="67">
        <v>299.52999999999997</v>
      </c>
      <c r="K14" s="67">
        <v>298.5</v>
      </c>
      <c r="L14" s="64">
        <v>302</v>
      </c>
      <c r="M14" s="62">
        <f t="shared" si="0"/>
        <v>299.01429072398196</v>
      </c>
      <c r="N14" s="62">
        <f t="shared" si="1"/>
        <v>10.333333333333314</v>
      </c>
      <c r="O14" s="41">
        <v>286</v>
      </c>
      <c r="P14" s="42">
        <v>318</v>
      </c>
      <c r="Q14" s="74">
        <f t="shared" si="2"/>
        <v>99.704572779871739</v>
      </c>
    </row>
    <row r="15" spans="1:18" ht="15.95" customHeight="1" x14ac:dyDescent="0.25">
      <c r="A15" s="35">
        <v>11</v>
      </c>
      <c r="B15" s="67">
        <v>302.5625</v>
      </c>
      <c r="C15" s="67">
        <v>296.94374999999997</v>
      </c>
      <c r="D15" s="62">
        <v>292.86666666666667</v>
      </c>
      <c r="E15" s="67">
        <v>293.91666666666669</v>
      </c>
      <c r="F15" s="67">
        <v>297.16666666666669</v>
      </c>
      <c r="G15" s="67">
        <v>303.9880952380953</v>
      </c>
      <c r="H15" s="67">
        <v>300.37099999999998</v>
      </c>
      <c r="I15" s="67">
        <v>301.2</v>
      </c>
      <c r="J15" s="67">
        <v>298.20999999999998</v>
      </c>
      <c r="K15" s="67">
        <v>293.8</v>
      </c>
      <c r="L15" s="64">
        <v>302</v>
      </c>
      <c r="M15" s="62">
        <f t="shared" si="0"/>
        <v>298.10253452380954</v>
      </c>
      <c r="N15" s="62">
        <f t="shared" si="1"/>
        <v>11.121428571428623</v>
      </c>
      <c r="O15" s="41">
        <v>286</v>
      </c>
      <c r="P15" s="42">
        <v>318</v>
      </c>
      <c r="Q15" s="74">
        <f t="shared" si="2"/>
        <v>99.400552988050137</v>
      </c>
      <c r="R15" s="7"/>
    </row>
    <row r="16" spans="1:18" ht="15.95" customHeight="1" x14ac:dyDescent="0.25">
      <c r="A16" s="35">
        <v>12</v>
      </c>
      <c r="B16" s="67">
        <v>302.875</v>
      </c>
      <c r="C16" s="67">
        <v>296.44057971014496</v>
      </c>
      <c r="D16" s="62">
        <v>292.31578947368422</v>
      </c>
      <c r="E16" s="67">
        <v>295.70967741935482</v>
      </c>
      <c r="F16" s="67">
        <v>297.36363636363637</v>
      </c>
      <c r="G16" s="67">
        <v>305.35507246376812</v>
      </c>
      <c r="H16" s="67">
        <v>298.39999999999998</v>
      </c>
      <c r="I16" s="67">
        <v>300.60000000000002</v>
      </c>
      <c r="J16" s="67">
        <v>298.19</v>
      </c>
      <c r="K16" s="67">
        <v>294.3</v>
      </c>
      <c r="L16" s="64">
        <v>302</v>
      </c>
      <c r="M16" s="62">
        <f t="shared" si="0"/>
        <v>298.15497554305887</v>
      </c>
      <c r="N16" s="62">
        <f t="shared" si="1"/>
        <v>13.039282990083905</v>
      </c>
      <c r="O16" s="41">
        <v>286</v>
      </c>
      <c r="P16" s="42">
        <v>318</v>
      </c>
      <c r="Q16" s="74">
        <f t="shared" si="2"/>
        <v>99.418039140326457</v>
      </c>
      <c r="R16" s="7"/>
    </row>
    <row r="17" spans="1:18" ht="15.95" customHeight="1" x14ac:dyDescent="0.25">
      <c r="A17" s="35">
        <v>1</v>
      </c>
      <c r="B17" s="67">
        <v>302.25</v>
      </c>
      <c r="C17" s="67">
        <v>296.98461538461538</v>
      </c>
      <c r="D17" s="62">
        <v>292</v>
      </c>
      <c r="E17" s="67">
        <v>299.12903225806451</v>
      </c>
      <c r="F17" s="67">
        <v>299</v>
      </c>
      <c r="G17" s="67">
        <v>304.66071428571428</v>
      </c>
      <c r="H17" s="67">
        <v>298.43299999999999</v>
      </c>
      <c r="I17" s="67">
        <v>305.8</v>
      </c>
      <c r="J17" s="67">
        <v>298.58</v>
      </c>
      <c r="K17" s="67">
        <v>294.8</v>
      </c>
      <c r="L17" s="64">
        <v>302</v>
      </c>
      <c r="M17" s="62">
        <f t="shared" si="0"/>
        <v>299.16373619283945</v>
      </c>
      <c r="N17" s="62">
        <f t="shared" si="1"/>
        <v>13.800000000000011</v>
      </c>
      <c r="O17" s="41">
        <v>286</v>
      </c>
      <c r="P17" s="42">
        <v>318</v>
      </c>
      <c r="Q17" s="74">
        <f t="shared" si="2"/>
        <v>99.754404500590667</v>
      </c>
      <c r="R17" s="7"/>
    </row>
    <row r="18" spans="1:18" ht="15.95" customHeight="1" x14ac:dyDescent="0.25">
      <c r="A18" s="35">
        <v>2</v>
      </c>
      <c r="B18" s="67">
        <v>301.59375</v>
      </c>
      <c r="C18" s="67">
        <v>300.40588235294115</v>
      </c>
      <c r="D18" s="62">
        <v>290.41176470588238</v>
      </c>
      <c r="E18" s="67">
        <v>297.68965517241378</v>
      </c>
      <c r="F18" s="67">
        <v>298.5</v>
      </c>
      <c r="G18" s="67"/>
      <c r="H18" s="67">
        <v>297.94499999999999</v>
      </c>
      <c r="I18" s="67"/>
      <c r="J18" s="67">
        <v>298.77</v>
      </c>
      <c r="K18" s="67">
        <v>295</v>
      </c>
      <c r="L18" s="64">
        <v>302</v>
      </c>
      <c r="M18" s="62">
        <f t="shared" si="0"/>
        <v>297.53950652890467</v>
      </c>
      <c r="N18" s="62">
        <f>MAX(B18:K18)-MIN(B18:K18)</f>
        <v>11.181985294117624</v>
      </c>
      <c r="O18" s="41">
        <v>286</v>
      </c>
      <c r="P18" s="42">
        <v>318</v>
      </c>
      <c r="Q18" s="74">
        <f>M18/M$3*100</f>
        <v>99.21281458411238</v>
      </c>
      <c r="R18" s="7"/>
    </row>
    <row r="19" spans="1:18" ht="15.95" customHeight="1" x14ac:dyDescent="0.25">
      <c r="A19" s="35">
        <v>3</v>
      </c>
      <c r="B19" s="66"/>
      <c r="C19" s="66">
        <v>305.1903225806451</v>
      </c>
      <c r="D19" s="66"/>
      <c r="E19" s="66"/>
      <c r="F19" s="66"/>
      <c r="G19" s="66"/>
      <c r="H19" s="66">
        <v>304.15899999999999</v>
      </c>
      <c r="I19" s="66"/>
      <c r="J19" s="66"/>
      <c r="K19" s="66"/>
      <c r="L19" s="64">
        <v>302</v>
      </c>
      <c r="M19" s="62">
        <f t="shared" si="0"/>
        <v>304.67466129032255</v>
      </c>
      <c r="N19" s="62">
        <f>MAX(B19:K19)-MIN(B19:K19)</f>
        <v>1.0313225806451101</v>
      </c>
      <c r="O19" s="41">
        <v>286</v>
      </c>
      <c r="P19" s="42">
        <v>318</v>
      </c>
      <c r="Q19" s="74">
        <f>M19/M$3*100</f>
        <v>101.59199036023652</v>
      </c>
    </row>
    <row r="20" spans="1:18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>
        <v>307.625</v>
      </c>
      <c r="I20" s="64"/>
      <c r="J20" s="64"/>
      <c r="K20" s="64"/>
      <c r="L20" s="64">
        <v>302</v>
      </c>
      <c r="M20" s="62"/>
      <c r="N20" s="62">
        <f>MAX(B20:K20)-MIN(B20:K20)</f>
        <v>0</v>
      </c>
      <c r="O20" s="41">
        <v>286</v>
      </c>
      <c r="P20" s="42">
        <v>318</v>
      </c>
      <c r="Q20" s="74">
        <f>M20/M$3*100</f>
        <v>0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R20"/>
  <sheetViews>
    <sheetView zoomScale="80" workbookViewId="0">
      <selection activeCell="H20" sqref="H20"/>
    </sheetView>
  </sheetViews>
  <sheetFormatPr defaultRowHeight="13.5" x14ac:dyDescent="0.15"/>
  <cols>
    <col min="1" max="1" width="3.75" customWidth="1"/>
    <col min="2" max="2" width="10.5" customWidth="1"/>
    <col min="3" max="3" width="10.5" bestFit="1" customWidth="1"/>
    <col min="4" max="4" width="9.875" customWidth="1"/>
    <col min="5" max="5" width="10.25" customWidth="1"/>
    <col min="6" max="6" width="9.5" customWidth="1"/>
    <col min="7" max="7" width="9.75" customWidth="1"/>
    <col min="8" max="9" width="10.25" customWidth="1"/>
    <col min="10" max="10" width="10.625" customWidth="1"/>
    <col min="11" max="11" width="9.375" customWidth="1"/>
    <col min="12" max="12" width="7.5" style="2" customWidth="1"/>
    <col min="13" max="13" width="9.75" style="2" customWidth="1"/>
    <col min="14" max="14" width="7.875" style="2" customWidth="1"/>
    <col min="15" max="16" width="2.625" style="2" customWidth="1"/>
    <col min="17" max="17" width="10.125" bestFit="1" customWidth="1"/>
  </cols>
  <sheetData>
    <row r="1" spans="1:18" ht="20.100000000000001" customHeight="1" x14ac:dyDescent="0.3">
      <c r="F1" s="31" t="s">
        <v>58</v>
      </c>
    </row>
    <row r="2" spans="1:18" ht="16.5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42</v>
      </c>
      <c r="N2" s="183" t="s">
        <v>29</v>
      </c>
      <c r="O2" s="41" t="s">
        <v>30</v>
      </c>
      <c r="P2" s="42" t="s">
        <v>31</v>
      </c>
      <c r="Q2" s="30" t="s">
        <v>145</v>
      </c>
    </row>
    <row r="3" spans="1:18" ht="15.95" customHeight="1" x14ac:dyDescent="0.25">
      <c r="A3" s="35">
        <v>11</v>
      </c>
      <c r="B3" s="67"/>
      <c r="C3" s="67"/>
      <c r="D3" s="62">
        <v>148.13333333333333</v>
      </c>
      <c r="E3" s="67"/>
      <c r="F3" s="67"/>
      <c r="G3" s="67">
        <v>154.78</v>
      </c>
      <c r="H3" s="67"/>
      <c r="I3" s="67"/>
      <c r="J3" s="67">
        <v>147.16999999999999</v>
      </c>
      <c r="K3" s="67"/>
      <c r="L3" s="65">
        <v>149</v>
      </c>
      <c r="M3" s="62">
        <f t="shared" ref="M3:M19" si="0">AVERAGE(B3:K3)</f>
        <v>150.02777777777774</v>
      </c>
      <c r="N3" s="62">
        <f t="shared" ref="N3:N20" si="1">MAX(B3:K3)-MIN(B3:K3)</f>
        <v>7.6100000000000136</v>
      </c>
      <c r="O3" s="60">
        <v>141</v>
      </c>
      <c r="P3" s="61">
        <v>57</v>
      </c>
      <c r="Q3" s="74">
        <f>M3/M3*100</f>
        <v>100</v>
      </c>
    </row>
    <row r="4" spans="1:18" ht="15.95" customHeight="1" x14ac:dyDescent="0.25">
      <c r="A4" s="35">
        <v>12</v>
      </c>
      <c r="B4" s="67">
        <v>151.91666666666666</v>
      </c>
      <c r="C4" s="67">
        <v>149.71944444444446</v>
      </c>
      <c r="D4" s="62">
        <v>148.41176470588235</v>
      </c>
      <c r="E4" s="67"/>
      <c r="F4" s="67">
        <v>153.76923076923077</v>
      </c>
      <c r="G4" s="67">
        <v>156.16666666666666</v>
      </c>
      <c r="H4" s="67">
        <v>148.6</v>
      </c>
      <c r="I4" s="67"/>
      <c r="J4" s="67">
        <v>147.76</v>
      </c>
      <c r="K4" s="67"/>
      <c r="L4" s="65">
        <v>149</v>
      </c>
      <c r="M4" s="62">
        <f t="shared" si="0"/>
        <v>150.90625332184158</v>
      </c>
      <c r="N4" s="62">
        <f t="shared" si="1"/>
        <v>8.4066666666666663</v>
      </c>
      <c r="O4" s="60">
        <v>141</v>
      </c>
      <c r="P4" s="61">
        <v>57</v>
      </c>
      <c r="Q4" s="74">
        <f>M4/M$3*100</f>
        <v>100.58554192901865</v>
      </c>
    </row>
    <row r="5" spans="1:18" ht="15.95" customHeight="1" x14ac:dyDescent="0.25">
      <c r="A5" s="35">
        <v>1</v>
      </c>
      <c r="B5" s="67">
        <v>151.625</v>
      </c>
      <c r="C5" s="67">
        <v>149.465</v>
      </c>
      <c r="D5" s="62">
        <v>147.92857142857142</v>
      </c>
      <c r="E5" s="67"/>
      <c r="F5" s="67">
        <v>153.61111111111111</v>
      </c>
      <c r="G5" s="67">
        <v>154.19999999999999</v>
      </c>
      <c r="H5" s="67">
        <v>146.80000000000001</v>
      </c>
      <c r="I5" s="67">
        <v>150.5</v>
      </c>
      <c r="J5" s="67">
        <v>147.52000000000001</v>
      </c>
      <c r="K5" s="67"/>
      <c r="L5" s="65">
        <v>149</v>
      </c>
      <c r="M5" s="62">
        <f t="shared" si="0"/>
        <v>150.20621031746032</v>
      </c>
      <c r="N5" s="62">
        <f t="shared" si="1"/>
        <v>7.3999999999999773</v>
      </c>
      <c r="O5" s="60">
        <v>141</v>
      </c>
      <c r="P5" s="61">
        <v>57</v>
      </c>
      <c r="Q5" s="74">
        <f t="shared" ref="Q5:Q20" si="2">M5/M$3*100</f>
        <v>100.11893300182508</v>
      </c>
    </row>
    <row r="6" spans="1:18" ht="15.95" customHeight="1" x14ac:dyDescent="0.25">
      <c r="A6" s="35">
        <v>2</v>
      </c>
      <c r="B6" s="67">
        <v>151.1875</v>
      </c>
      <c r="C6" s="67">
        <v>150.01578947368424</v>
      </c>
      <c r="D6" s="62">
        <v>150.4</v>
      </c>
      <c r="E6" s="67"/>
      <c r="F6" s="67">
        <v>154.05263157894737</v>
      </c>
      <c r="G6" s="67">
        <v>156.83928571428572</v>
      </c>
      <c r="H6" s="67">
        <v>148.9</v>
      </c>
      <c r="I6" s="67">
        <v>150.80000000000001</v>
      </c>
      <c r="J6" s="67">
        <v>147.69999999999999</v>
      </c>
      <c r="K6" s="67"/>
      <c r="L6" s="65">
        <v>149</v>
      </c>
      <c r="M6" s="62">
        <f t="shared" si="0"/>
        <v>151.23690084586468</v>
      </c>
      <c r="N6" s="62">
        <f t="shared" si="1"/>
        <v>9.1392857142857338</v>
      </c>
      <c r="O6" s="60">
        <v>141</v>
      </c>
      <c r="P6" s="61">
        <v>57</v>
      </c>
      <c r="Q6" s="74">
        <f t="shared" si="2"/>
        <v>100.80593279857675</v>
      </c>
    </row>
    <row r="7" spans="1:18" ht="15.95" customHeight="1" x14ac:dyDescent="0.25">
      <c r="A7" s="35">
        <v>3</v>
      </c>
      <c r="B7" s="67">
        <v>151.75</v>
      </c>
      <c r="C7" s="67">
        <v>150.11000000000001</v>
      </c>
      <c r="D7" s="62">
        <v>148.82352941176501</v>
      </c>
      <c r="E7" s="67"/>
      <c r="F7" s="67">
        <v>154.10526315789474</v>
      </c>
      <c r="G7" s="67">
        <v>156.05333333333334</v>
      </c>
      <c r="H7" s="67">
        <v>149.19999999999999</v>
      </c>
      <c r="I7" s="67">
        <v>151.4</v>
      </c>
      <c r="J7" s="67">
        <v>147.76</v>
      </c>
      <c r="K7" s="67"/>
      <c r="L7" s="65">
        <v>149</v>
      </c>
      <c r="M7" s="62">
        <f t="shared" si="0"/>
        <v>151.15026573787415</v>
      </c>
      <c r="N7" s="62">
        <f t="shared" si="1"/>
        <v>8.2933333333333508</v>
      </c>
      <c r="O7" s="60">
        <v>141</v>
      </c>
      <c r="P7" s="61">
        <v>57</v>
      </c>
      <c r="Q7" s="74">
        <f t="shared" si="2"/>
        <v>100.74818675362842</v>
      </c>
    </row>
    <row r="8" spans="1:18" ht="15.95" customHeight="1" x14ac:dyDescent="0.25">
      <c r="A8" s="35">
        <v>4</v>
      </c>
      <c r="B8" s="67">
        <v>151.59375</v>
      </c>
      <c r="C8" s="67">
        <v>149.98150000000001</v>
      </c>
      <c r="D8" s="62">
        <v>149</v>
      </c>
      <c r="E8" s="67">
        <v>149.6</v>
      </c>
      <c r="F8" s="67">
        <v>154.21052631578948</v>
      </c>
      <c r="G8" s="67">
        <v>156.11363636363637</v>
      </c>
      <c r="H8" s="67">
        <v>149.30000000000001</v>
      </c>
      <c r="I8" s="67">
        <v>150.69999999999999</v>
      </c>
      <c r="J8" s="67">
        <v>148.02000000000001</v>
      </c>
      <c r="K8" s="82"/>
      <c r="L8" s="65">
        <v>149</v>
      </c>
      <c r="M8" s="62">
        <f t="shared" si="0"/>
        <v>150.9466014088251</v>
      </c>
      <c r="N8" s="62">
        <f t="shared" si="1"/>
        <v>8.0936363636363637</v>
      </c>
      <c r="O8" s="60">
        <v>141</v>
      </c>
      <c r="P8" s="61">
        <v>57</v>
      </c>
      <c r="Q8" s="74">
        <f t="shared" si="2"/>
        <v>100.61243567335131</v>
      </c>
    </row>
    <row r="9" spans="1:18" ht="15.95" customHeight="1" x14ac:dyDescent="0.25">
      <c r="A9" s="35">
        <v>5</v>
      </c>
      <c r="B9" s="67">
        <v>151.25</v>
      </c>
      <c r="C9" s="67">
        <v>149.88660000000002</v>
      </c>
      <c r="D9" s="62">
        <v>149</v>
      </c>
      <c r="E9" s="67">
        <v>149.6</v>
      </c>
      <c r="F9" s="67">
        <v>153.63157894736841</v>
      </c>
      <c r="G9" s="67">
        <v>156.2037037037037</v>
      </c>
      <c r="H9" s="67">
        <v>150.18299999999999</v>
      </c>
      <c r="I9" s="67">
        <v>151</v>
      </c>
      <c r="J9" s="67">
        <v>147.1</v>
      </c>
      <c r="K9" s="67"/>
      <c r="L9" s="65">
        <v>149</v>
      </c>
      <c r="M9" s="62">
        <f t="shared" si="0"/>
        <v>150.87276473900801</v>
      </c>
      <c r="N9" s="62">
        <f t="shared" si="1"/>
        <v>9.103703703703701</v>
      </c>
      <c r="O9" s="60">
        <v>141</v>
      </c>
      <c r="P9" s="61">
        <v>57</v>
      </c>
      <c r="Q9" s="74">
        <f t="shared" si="2"/>
        <v>100.56322034075707</v>
      </c>
    </row>
    <row r="10" spans="1:18" ht="15.95" customHeight="1" x14ac:dyDescent="0.25">
      <c r="A10" s="35">
        <v>6</v>
      </c>
      <c r="B10" s="67">
        <v>151.5625</v>
      </c>
      <c r="C10" s="67">
        <v>149.32058823529417</v>
      </c>
      <c r="D10" s="62">
        <v>149.9</v>
      </c>
      <c r="E10" s="67">
        <v>146.99600603626538</v>
      </c>
      <c r="F10" s="67">
        <v>154.63157894736841</v>
      </c>
      <c r="G10" s="67">
        <v>153.71428571428572</v>
      </c>
      <c r="H10" s="67">
        <v>150.078</v>
      </c>
      <c r="I10" s="67">
        <v>152.6</v>
      </c>
      <c r="J10" s="67">
        <v>147.16</v>
      </c>
      <c r="K10" s="67"/>
      <c r="L10" s="65">
        <v>149</v>
      </c>
      <c r="M10" s="62">
        <f t="shared" si="0"/>
        <v>150.6625509925793</v>
      </c>
      <c r="N10" s="62">
        <f t="shared" si="1"/>
        <v>7.6355729111030257</v>
      </c>
      <c r="O10" s="60">
        <v>141</v>
      </c>
      <c r="P10" s="61">
        <v>57</v>
      </c>
      <c r="Q10" s="74">
        <f t="shared" si="2"/>
        <v>100.4231037906472</v>
      </c>
    </row>
    <row r="11" spans="1:18" ht="15.95" customHeight="1" x14ac:dyDescent="0.25">
      <c r="A11" s="35">
        <v>7</v>
      </c>
      <c r="B11" s="67">
        <v>151.75</v>
      </c>
      <c r="C11" s="67">
        <v>149.20599999999999</v>
      </c>
      <c r="D11" s="62">
        <v>149.1</v>
      </c>
      <c r="E11" s="67">
        <v>149.1</v>
      </c>
      <c r="F11" s="67">
        <v>154.5</v>
      </c>
      <c r="G11" s="67">
        <v>154.9</v>
      </c>
      <c r="H11" s="67">
        <v>149.31899999999999</v>
      </c>
      <c r="I11" s="67">
        <v>152.6</v>
      </c>
      <c r="J11" s="67">
        <v>148.02000000000001</v>
      </c>
      <c r="K11" s="67"/>
      <c r="L11" s="65">
        <v>149</v>
      </c>
      <c r="M11" s="62">
        <f t="shared" si="0"/>
        <v>150.94388888888886</v>
      </c>
      <c r="N11" s="62">
        <f t="shared" si="1"/>
        <v>6.8799999999999955</v>
      </c>
      <c r="O11" s="60">
        <v>141</v>
      </c>
      <c r="P11" s="61">
        <v>57</v>
      </c>
      <c r="Q11" s="74">
        <f t="shared" si="2"/>
        <v>100.61062766154416</v>
      </c>
    </row>
    <row r="12" spans="1:18" ht="15.95" customHeight="1" x14ac:dyDescent="0.25">
      <c r="A12" s="35">
        <v>8</v>
      </c>
      <c r="B12" s="67">
        <v>151.15625</v>
      </c>
      <c r="C12" s="67">
        <v>149.43100000000001</v>
      </c>
      <c r="D12" s="62">
        <v>148.16666666666666</v>
      </c>
      <c r="E12" s="67">
        <v>149.40983606557376</v>
      </c>
      <c r="F12" s="67">
        <v>154.27777777777777</v>
      </c>
      <c r="G12" s="67">
        <v>154.70476190476191</v>
      </c>
      <c r="H12" s="67">
        <v>150.11799999999999</v>
      </c>
      <c r="I12" s="67">
        <v>148.80000000000001</v>
      </c>
      <c r="J12" s="67">
        <v>148.69</v>
      </c>
      <c r="K12" s="67"/>
      <c r="L12" s="65">
        <v>149</v>
      </c>
      <c r="M12" s="62">
        <f t="shared" si="0"/>
        <v>150.52825471275335</v>
      </c>
      <c r="N12" s="62">
        <f t="shared" si="1"/>
        <v>6.5380952380952522</v>
      </c>
      <c r="O12" s="60">
        <v>141</v>
      </c>
      <c r="P12" s="61">
        <v>57</v>
      </c>
      <c r="Q12" s="74">
        <f t="shared" si="2"/>
        <v>100.33358951414779</v>
      </c>
    </row>
    <row r="13" spans="1:18" ht="15.95" customHeight="1" x14ac:dyDescent="0.25">
      <c r="A13" s="35">
        <v>9</v>
      </c>
      <c r="B13" s="67">
        <v>150.71875</v>
      </c>
      <c r="C13" s="67">
        <v>149.24375000000003</v>
      </c>
      <c r="D13" s="62">
        <v>147.125</v>
      </c>
      <c r="E13" s="67">
        <v>148.80000000000001</v>
      </c>
      <c r="F13" s="67">
        <v>154.75</v>
      </c>
      <c r="G13" s="67">
        <v>156.78846153846155</v>
      </c>
      <c r="H13" s="67">
        <v>148.46799999999999</v>
      </c>
      <c r="I13" s="67">
        <v>149.30000000000001</v>
      </c>
      <c r="J13" s="67">
        <v>147.52000000000001</v>
      </c>
      <c r="K13" s="67"/>
      <c r="L13" s="65">
        <v>149</v>
      </c>
      <c r="M13" s="62">
        <f t="shared" si="0"/>
        <v>150.30155128205126</v>
      </c>
      <c r="N13" s="62">
        <f t="shared" si="1"/>
        <v>9.6634615384615472</v>
      </c>
      <c r="O13" s="60">
        <v>141</v>
      </c>
      <c r="P13" s="61">
        <v>57</v>
      </c>
      <c r="Q13" s="74">
        <f t="shared" si="2"/>
        <v>100.18248187657557</v>
      </c>
    </row>
    <row r="14" spans="1:18" ht="15.95" customHeight="1" x14ac:dyDescent="0.25">
      <c r="A14" s="35">
        <v>10</v>
      </c>
      <c r="B14" s="67">
        <v>150.09375</v>
      </c>
      <c r="C14" s="67">
        <v>149.55238095238096</v>
      </c>
      <c r="D14" s="62">
        <v>149.6</v>
      </c>
      <c r="E14" s="67">
        <v>148.76923076923077</v>
      </c>
      <c r="F14" s="67">
        <v>154.05000000000001</v>
      </c>
      <c r="G14" s="67">
        <v>156.53125</v>
      </c>
      <c r="H14" s="67">
        <v>148.80000000000001</v>
      </c>
      <c r="I14" s="67">
        <v>149</v>
      </c>
      <c r="J14" s="67">
        <v>147.46</v>
      </c>
      <c r="K14" s="67"/>
      <c r="L14" s="65">
        <v>149</v>
      </c>
      <c r="M14" s="62">
        <f t="shared" si="0"/>
        <v>150.42851241351241</v>
      </c>
      <c r="N14" s="62">
        <f t="shared" si="1"/>
        <v>9.071249999999992</v>
      </c>
      <c r="O14" s="60">
        <v>141</v>
      </c>
      <c r="P14" s="61">
        <v>57</v>
      </c>
      <c r="Q14" s="74">
        <f t="shared" si="2"/>
        <v>100.26710695957132</v>
      </c>
    </row>
    <row r="15" spans="1:18" ht="15.95" customHeight="1" x14ac:dyDescent="0.25">
      <c r="A15" s="35">
        <v>11</v>
      </c>
      <c r="B15" s="67">
        <v>149.875</v>
      </c>
      <c r="C15" s="67">
        <v>149.52750000000003</v>
      </c>
      <c r="D15" s="62">
        <v>149.21052631578948</v>
      </c>
      <c r="E15" s="67">
        <v>149.0655737704918</v>
      </c>
      <c r="F15" s="67">
        <v>153</v>
      </c>
      <c r="G15" s="67">
        <v>155.71428571428572</v>
      </c>
      <c r="H15" s="67">
        <v>148.32300000000001</v>
      </c>
      <c r="I15" s="67">
        <v>147.30000000000001</v>
      </c>
      <c r="J15" s="67">
        <v>148</v>
      </c>
      <c r="K15" s="67"/>
      <c r="L15" s="65">
        <v>149</v>
      </c>
      <c r="M15" s="62">
        <f t="shared" si="0"/>
        <v>150.00176508895188</v>
      </c>
      <c r="N15" s="62">
        <f t="shared" si="1"/>
        <v>8.414285714285711</v>
      </c>
      <c r="O15" s="60">
        <v>141</v>
      </c>
      <c r="P15" s="61">
        <v>57</v>
      </c>
      <c r="Q15" s="74">
        <f t="shared" si="2"/>
        <v>99.982661418297894</v>
      </c>
      <c r="R15" s="7"/>
    </row>
    <row r="16" spans="1:18" ht="15.95" customHeight="1" x14ac:dyDescent="0.25">
      <c r="A16" s="35">
        <v>12</v>
      </c>
      <c r="B16" s="67">
        <v>149.625</v>
      </c>
      <c r="C16" s="67">
        <v>149.71449275362315</v>
      </c>
      <c r="D16" s="62">
        <v>146.85</v>
      </c>
      <c r="E16" s="67">
        <v>149</v>
      </c>
      <c r="F16" s="67">
        <v>152.22727272727272</v>
      </c>
      <c r="G16" s="67">
        <v>156.41304347826087</v>
      </c>
      <c r="H16" s="67">
        <v>148.5</v>
      </c>
      <c r="I16" s="67">
        <v>146.69999999999999</v>
      </c>
      <c r="J16" s="67">
        <v>149.31</v>
      </c>
      <c r="K16" s="82"/>
      <c r="L16" s="65">
        <v>149</v>
      </c>
      <c r="M16" s="62">
        <f t="shared" si="0"/>
        <v>149.8155343287952</v>
      </c>
      <c r="N16" s="62">
        <f t="shared" si="1"/>
        <v>9.7130434782608859</v>
      </c>
      <c r="O16" s="60">
        <v>141</v>
      </c>
      <c r="P16" s="61">
        <v>57</v>
      </c>
      <c r="Q16" s="74">
        <f t="shared" si="2"/>
        <v>99.858530565388421</v>
      </c>
      <c r="R16" s="7"/>
    </row>
    <row r="17" spans="1:18" ht="15.95" customHeight="1" x14ac:dyDescent="0.25">
      <c r="A17" s="35">
        <v>1</v>
      </c>
      <c r="B17" s="67">
        <v>150.1875</v>
      </c>
      <c r="C17" s="67">
        <v>149.71923076923076</v>
      </c>
      <c r="D17" s="62">
        <v>148.92857142857142</v>
      </c>
      <c r="E17" s="67">
        <v>149.54838709677421</v>
      </c>
      <c r="F17" s="67">
        <v>152.78947368421052</v>
      </c>
      <c r="G17" s="67">
        <v>156.25</v>
      </c>
      <c r="H17" s="67">
        <v>148.96700000000001</v>
      </c>
      <c r="I17" s="67">
        <v>148.5</v>
      </c>
      <c r="J17" s="67">
        <v>148.76</v>
      </c>
      <c r="K17" s="67"/>
      <c r="L17" s="65">
        <v>149</v>
      </c>
      <c r="M17" s="62">
        <f t="shared" si="0"/>
        <v>150.40557366430966</v>
      </c>
      <c r="N17" s="62">
        <f t="shared" si="1"/>
        <v>7.75</v>
      </c>
      <c r="O17" s="60">
        <v>141</v>
      </c>
      <c r="P17" s="61">
        <v>57</v>
      </c>
      <c r="Q17" s="74">
        <f t="shared" si="2"/>
        <v>100.25181729152284</v>
      </c>
      <c r="R17" s="7"/>
    </row>
    <row r="18" spans="1:18" ht="15.95" customHeight="1" x14ac:dyDescent="0.25">
      <c r="A18" s="35">
        <v>2</v>
      </c>
      <c r="B18" s="67">
        <v>150.125</v>
      </c>
      <c r="C18" s="67">
        <v>149.49629629629629</v>
      </c>
      <c r="D18" s="62">
        <v>148.625</v>
      </c>
      <c r="E18" s="67">
        <v>149.55172413793105</v>
      </c>
      <c r="F18" s="67">
        <v>153.4375</v>
      </c>
      <c r="G18" s="67"/>
      <c r="H18" s="67">
        <v>149.52600000000001</v>
      </c>
      <c r="I18" s="67"/>
      <c r="J18" s="67">
        <v>148.35</v>
      </c>
      <c r="K18" s="67"/>
      <c r="L18" s="65">
        <v>149</v>
      </c>
      <c r="M18" s="62">
        <f t="shared" si="0"/>
        <v>149.87307434774675</v>
      </c>
      <c r="N18" s="62">
        <f t="shared" si="1"/>
        <v>5.0875000000000057</v>
      </c>
      <c r="O18" s="60">
        <v>141</v>
      </c>
      <c r="P18" s="61">
        <v>57</v>
      </c>
      <c r="Q18" s="74">
        <f t="shared" si="2"/>
        <v>99.896883475632009</v>
      </c>
      <c r="R18" s="7"/>
    </row>
    <row r="19" spans="1:18" ht="15.95" customHeight="1" x14ac:dyDescent="0.25">
      <c r="A19" s="35">
        <v>3</v>
      </c>
      <c r="B19" s="66"/>
      <c r="C19" s="66">
        <v>148.93870967741933</v>
      </c>
      <c r="D19" s="66"/>
      <c r="E19" s="66"/>
      <c r="F19" s="66"/>
      <c r="G19" s="66"/>
      <c r="H19" s="66">
        <v>148.714</v>
      </c>
      <c r="I19" s="66"/>
      <c r="J19" s="66"/>
      <c r="K19" s="66"/>
      <c r="L19" s="65">
        <v>149</v>
      </c>
      <c r="M19" s="62">
        <f t="shared" si="0"/>
        <v>148.82635483870968</v>
      </c>
      <c r="N19" s="62">
        <f t="shared" si="1"/>
        <v>0.22470967741932668</v>
      </c>
      <c r="O19" s="60">
        <v>141</v>
      </c>
      <c r="P19" s="61">
        <v>57</v>
      </c>
      <c r="Q19" s="74">
        <f t="shared" si="2"/>
        <v>99.19919967031197</v>
      </c>
      <c r="R19" s="7"/>
    </row>
    <row r="20" spans="1:18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>
        <v>148.59399999999999</v>
      </c>
      <c r="I20" s="64"/>
      <c r="J20" s="64"/>
      <c r="K20" s="64"/>
      <c r="L20" s="65">
        <v>149</v>
      </c>
      <c r="M20" s="62"/>
      <c r="N20" s="62">
        <f t="shared" si="1"/>
        <v>0</v>
      </c>
      <c r="O20" s="60">
        <v>141</v>
      </c>
      <c r="P20" s="61">
        <v>57</v>
      </c>
      <c r="Q20" s="74">
        <f t="shared" si="2"/>
        <v>0</v>
      </c>
      <c r="R20" s="7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R20"/>
  <sheetViews>
    <sheetView zoomScale="80" workbookViewId="0">
      <selection activeCell="H20" sqref="H20"/>
    </sheetView>
  </sheetViews>
  <sheetFormatPr defaultRowHeight="13.5" x14ac:dyDescent="0.15"/>
  <cols>
    <col min="1" max="1" width="3.875" customWidth="1"/>
    <col min="2" max="2" width="9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style="2" customWidth="1"/>
    <col min="13" max="13" width="9.75" style="2" customWidth="1"/>
    <col min="14" max="14" width="7.875" style="2" customWidth="1"/>
    <col min="15" max="16" width="2.625" style="2" customWidth="1"/>
    <col min="17" max="17" width="10.125" bestFit="1" customWidth="1"/>
  </cols>
  <sheetData>
    <row r="1" spans="1:18" ht="20.100000000000001" customHeight="1" x14ac:dyDescent="0.3">
      <c r="F1" s="31" t="s">
        <v>50</v>
      </c>
    </row>
    <row r="2" spans="1:18" ht="16.5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152</v>
      </c>
      <c r="N2" s="183" t="s">
        <v>29</v>
      </c>
      <c r="O2" s="41" t="s">
        <v>30</v>
      </c>
      <c r="P2" s="42" t="s">
        <v>31</v>
      </c>
      <c r="Q2" s="30" t="s">
        <v>145</v>
      </c>
    </row>
    <row r="3" spans="1:18" ht="15.95" customHeight="1" x14ac:dyDescent="0.25">
      <c r="A3" s="35">
        <v>11</v>
      </c>
      <c r="B3" s="68"/>
      <c r="C3" s="68"/>
      <c r="D3" s="69">
        <v>2.7166666666666668</v>
      </c>
      <c r="E3" s="68"/>
      <c r="F3" s="68"/>
      <c r="G3" s="68"/>
      <c r="H3" s="68"/>
      <c r="I3" s="68"/>
      <c r="J3" s="68">
        <v>2.71</v>
      </c>
      <c r="K3" s="68"/>
      <c r="L3" s="67">
        <v>2.7</v>
      </c>
      <c r="M3" s="69">
        <f t="shared" ref="M3:M19" si="0">AVERAGE(B3:K3)</f>
        <v>2.7133333333333334</v>
      </c>
      <c r="N3" s="69">
        <f t="shared" ref="N3:N18" si="1">MAX(B3:K3)-MIN(B3:K3)</f>
        <v>6.6666666666668206E-3</v>
      </c>
      <c r="O3" s="54">
        <v>2.5</v>
      </c>
      <c r="P3" s="55">
        <v>2.9</v>
      </c>
      <c r="Q3" s="74">
        <f>M3/M3*100</f>
        <v>100</v>
      </c>
    </row>
    <row r="4" spans="1:18" ht="15.95" customHeight="1" x14ac:dyDescent="0.25">
      <c r="A4" s="35">
        <v>12</v>
      </c>
      <c r="B4" s="68">
        <v>2.7000000000000006</v>
      </c>
      <c r="C4" s="68">
        <v>2.7069444444444444</v>
      </c>
      <c r="D4" s="69">
        <v>2.611111111111112</v>
      </c>
      <c r="E4" s="68"/>
      <c r="F4" s="68">
        <v>2.7</v>
      </c>
      <c r="G4" s="68"/>
      <c r="H4" s="68">
        <v>2.7</v>
      </c>
      <c r="I4" s="68"/>
      <c r="J4" s="68">
        <v>2.69</v>
      </c>
      <c r="K4" s="68"/>
      <c r="L4" s="67">
        <v>2.7</v>
      </c>
      <c r="M4" s="69">
        <f t="shared" si="0"/>
        <v>2.6846759259259265</v>
      </c>
      <c r="N4" s="69">
        <f t="shared" si="1"/>
        <v>9.5833333333332327E-2</v>
      </c>
      <c r="O4" s="54">
        <v>2.5</v>
      </c>
      <c r="P4" s="55">
        <v>2.9</v>
      </c>
      <c r="Q4" s="74">
        <f>M4/M$3*100</f>
        <v>98.943830193830223</v>
      </c>
    </row>
    <row r="5" spans="1:18" ht="15.95" customHeight="1" x14ac:dyDescent="0.25">
      <c r="A5" s="35">
        <v>1</v>
      </c>
      <c r="B5" s="68">
        <v>2.6916666666666678</v>
      </c>
      <c r="C5" s="68">
        <v>2.7475000000000001</v>
      </c>
      <c r="D5" s="69">
        <v>2.6100000000000008</v>
      </c>
      <c r="E5" s="68"/>
      <c r="F5" s="68">
        <v>2.7388888888888889</v>
      </c>
      <c r="G5" s="68"/>
      <c r="H5" s="68">
        <v>2.64</v>
      </c>
      <c r="I5" s="68">
        <v>2.61</v>
      </c>
      <c r="J5" s="68">
        <v>2.69</v>
      </c>
      <c r="K5" s="68"/>
      <c r="L5" s="67">
        <v>2.7</v>
      </c>
      <c r="M5" s="69">
        <f t="shared" si="0"/>
        <v>2.6754365079365088</v>
      </c>
      <c r="N5" s="69">
        <f t="shared" si="1"/>
        <v>0.13750000000000018</v>
      </c>
      <c r="O5" s="54">
        <v>2.5</v>
      </c>
      <c r="P5" s="55">
        <v>2.9</v>
      </c>
      <c r="Q5" s="74">
        <f t="shared" ref="Q5:Q18" si="2">M5/M$3*100</f>
        <v>98.603311103311128</v>
      </c>
    </row>
    <row r="6" spans="1:18" ht="15.95" customHeight="1" x14ac:dyDescent="0.25">
      <c r="A6" s="35">
        <v>2</v>
      </c>
      <c r="B6" s="68">
        <v>2.7125000000000008</v>
      </c>
      <c r="C6" s="68">
        <v>2.718</v>
      </c>
      <c r="D6" s="69">
        <v>2.6823529411764717</v>
      </c>
      <c r="E6" s="68"/>
      <c r="F6" s="68">
        <v>2.7263157894736842</v>
      </c>
      <c r="G6" s="68"/>
      <c r="H6" s="68">
        <v>2.65</v>
      </c>
      <c r="I6" s="68">
        <v>2.7</v>
      </c>
      <c r="J6" s="68">
        <v>2.65</v>
      </c>
      <c r="K6" s="68"/>
      <c r="L6" s="67">
        <v>2.7</v>
      </c>
      <c r="M6" s="69">
        <f t="shared" si="0"/>
        <v>2.6913098186643079</v>
      </c>
      <c r="N6" s="69">
        <f t="shared" si="1"/>
        <v>7.6315789473684337E-2</v>
      </c>
      <c r="O6" s="54">
        <v>2.5</v>
      </c>
      <c r="P6" s="55">
        <v>2.9</v>
      </c>
      <c r="Q6" s="74">
        <f t="shared" si="2"/>
        <v>99.188322555195612</v>
      </c>
    </row>
    <row r="7" spans="1:18" ht="15.95" customHeight="1" x14ac:dyDescent="0.25">
      <c r="A7" s="35">
        <v>3</v>
      </c>
      <c r="B7" s="68">
        <v>2.6812500000000008</v>
      </c>
      <c r="C7" s="68">
        <v>2.7378499999999999</v>
      </c>
      <c r="D7" s="175">
        <v>2.7222222222222201</v>
      </c>
      <c r="E7" s="68"/>
      <c r="F7" s="68">
        <v>2.7473684210526317</v>
      </c>
      <c r="G7" s="68"/>
      <c r="H7" s="68">
        <v>2.71</v>
      </c>
      <c r="I7" s="68">
        <v>2.66</v>
      </c>
      <c r="J7" s="68">
        <v>2.71</v>
      </c>
      <c r="K7" s="68"/>
      <c r="L7" s="67">
        <v>2.7</v>
      </c>
      <c r="M7" s="69">
        <f t="shared" si="0"/>
        <v>2.7098129490392648</v>
      </c>
      <c r="N7" s="69">
        <f t="shared" si="1"/>
        <v>8.736842105263154E-2</v>
      </c>
      <c r="O7" s="54">
        <v>2.5</v>
      </c>
      <c r="P7" s="55">
        <v>2.9</v>
      </c>
      <c r="Q7" s="74">
        <f t="shared" si="2"/>
        <v>99.870256107098214</v>
      </c>
    </row>
    <row r="8" spans="1:18" ht="15.95" customHeight="1" x14ac:dyDescent="0.25">
      <c r="A8" s="35">
        <v>4</v>
      </c>
      <c r="B8" s="68">
        <v>2.6562500000000004</v>
      </c>
      <c r="C8" s="68">
        <v>2.7247222222222214</v>
      </c>
      <c r="D8" s="175">
        <v>2.69</v>
      </c>
      <c r="E8" s="68">
        <v>2.7222</v>
      </c>
      <c r="F8" s="68">
        <v>2.7263157894736842</v>
      </c>
      <c r="G8" s="68"/>
      <c r="H8" s="68">
        <v>2.71</v>
      </c>
      <c r="I8" s="68">
        <v>2.65</v>
      </c>
      <c r="J8" s="68">
        <v>2.69</v>
      </c>
      <c r="K8" s="68"/>
      <c r="L8" s="67">
        <v>2.7</v>
      </c>
      <c r="M8" s="69">
        <f t="shared" si="0"/>
        <v>2.6961860014619883</v>
      </c>
      <c r="N8" s="69">
        <f t="shared" si="1"/>
        <v>7.6315789473684337E-2</v>
      </c>
      <c r="O8" s="54">
        <v>2.5</v>
      </c>
      <c r="P8" s="55">
        <v>2.9</v>
      </c>
      <c r="Q8" s="74">
        <f t="shared" si="2"/>
        <v>99.368034451916031</v>
      </c>
    </row>
    <row r="9" spans="1:18" ht="15.95" customHeight="1" x14ac:dyDescent="0.25">
      <c r="A9" s="35">
        <v>5</v>
      </c>
      <c r="B9" s="68">
        <v>2.6781250000000014</v>
      </c>
      <c r="C9" s="68">
        <v>2.7039500000000003</v>
      </c>
      <c r="D9" s="175">
        <v>2.6555555555555599</v>
      </c>
      <c r="E9" s="68">
        <v>2.72</v>
      </c>
      <c r="F9" s="68">
        <v>2.6947368421052635</v>
      </c>
      <c r="G9" s="68"/>
      <c r="H9" s="68">
        <v>2.7010000000000001</v>
      </c>
      <c r="I9" s="68">
        <v>2.61</v>
      </c>
      <c r="J9" s="68">
        <v>2.69</v>
      </c>
      <c r="K9" s="68"/>
      <c r="L9" s="67">
        <v>2.7</v>
      </c>
      <c r="M9" s="69">
        <f t="shared" si="0"/>
        <v>2.6816709247076034</v>
      </c>
      <c r="N9" s="69">
        <f t="shared" si="1"/>
        <v>0.11000000000000032</v>
      </c>
      <c r="O9" s="54">
        <v>2.5</v>
      </c>
      <c r="P9" s="55">
        <v>2.9</v>
      </c>
      <c r="Q9" s="74">
        <f t="shared" si="2"/>
        <v>98.833080763179481</v>
      </c>
    </row>
    <row r="10" spans="1:18" ht="15.95" customHeight="1" x14ac:dyDescent="0.25">
      <c r="A10" s="35">
        <v>6</v>
      </c>
      <c r="B10" s="68">
        <v>2.6906250000000016</v>
      </c>
      <c r="C10" s="68">
        <v>2.7314492753623174</v>
      </c>
      <c r="D10" s="175">
        <v>2.68</v>
      </c>
      <c r="E10" s="68">
        <v>2.7239999999999998</v>
      </c>
      <c r="F10" s="68">
        <v>2.7052631578947377</v>
      </c>
      <c r="G10" s="68"/>
      <c r="H10" s="68">
        <v>2.7010000000000001</v>
      </c>
      <c r="I10" s="68">
        <v>2.65</v>
      </c>
      <c r="J10" s="68">
        <v>2.7</v>
      </c>
      <c r="K10" s="68"/>
      <c r="L10" s="67">
        <v>2.7</v>
      </c>
      <c r="M10" s="69">
        <f t="shared" si="0"/>
        <v>2.697792179157132</v>
      </c>
      <c r="N10" s="69">
        <f t="shared" si="1"/>
        <v>8.1449275362317497E-2</v>
      </c>
      <c r="O10" s="54">
        <v>2.5</v>
      </c>
      <c r="P10" s="55">
        <v>2.9</v>
      </c>
      <c r="Q10" s="74">
        <f t="shared" si="2"/>
        <v>99.427230190066282</v>
      </c>
    </row>
    <row r="11" spans="1:18" ht="15.95" customHeight="1" x14ac:dyDescent="0.25">
      <c r="A11" s="35">
        <v>7</v>
      </c>
      <c r="B11" s="68">
        <v>2.6718750000000009</v>
      </c>
      <c r="C11" s="68">
        <v>2.6749999999999998</v>
      </c>
      <c r="D11" s="175">
        <v>2.61</v>
      </c>
      <c r="E11" s="68">
        <v>2.69</v>
      </c>
      <c r="F11" s="68">
        <v>2.7222222222222232</v>
      </c>
      <c r="G11" s="68"/>
      <c r="H11" s="68">
        <v>2.681</v>
      </c>
      <c r="I11" s="68">
        <v>2.6</v>
      </c>
      <c r="J11" s="68">
        <v>2.7</v>
      </c>
      <c r="K11" s="68"/>
      <c r="L11" s="67">
        <v>2.7</v>
      </c>
      <c r="M11" s="69">
        <f t="shared" si="0"/>
        <v>2.6687621527777781</v>
      </c>
      <c r="N11" s="69">
        <f t="shared" si="1"/>
        <v>0.12222222222222312</v>
      </c>
      <c r="O11" s="54">
        <v>2.5</v>
      </c>
      <c r="P11" s="55">
        <v>2.9</v>
      </c>
      <c r="Q11" s="74">
        <f t="shared" si="2"/>
        <v>98.357327497952511</v>
      </c>
    </row>
    <row r="12" spans="1:18" ht="15.95" customHeight="1" x14ac:dyDescent="0.25">
      <c r="A12" s="35">
        <v>8</v>
      </c>
      <c r="B12" s="68">
        <v>2.6687499999999997</v>
      </c>
      <c r="C12" s="68">
        <v>2.6292758620689658</v>
      </c>
      <c r="D12" s="175">
        <v>2.6454545454545464</v>
      </c>
      <c r="E12" s="68">
        <v>2.65</v>
      </c>
      <c r="F12" s="68">
        <v>2.7166666666666668</v>
      </c>
      <c r="G12" s="68"/>
      <c r="H12" s="68">
        <v>2.76</v>
      </c>
      <c r="I12" s="68">
        <v>2.64</v>
      </c>
      <c r="J12" s="68">
        <v>2.69</v>
      </c>
      <c r="K12" s="68"/>
      <c r="L12" s="67">
        <v>2.7</v>
      </c>
      <c r="M12" s="69">
        <f t="shared" si="0"/>
        <v>2.6750183842737725</v>
      </c>
      <c r="N12" s="69">
        <f t="shared" si="1"/>
        <v>0.13072413793103399</v>
      </c>
      <c r="O12" s="54">
        <v>2.5</v>
      </c>
      <c r="P12" s="55">
        <v>2.9</v>
      </c>
      <c r="Q12" s="74">
        <f t="shared" si="2"/>
        <v>98.587901140311018</v>
      </c>
    </row>
    <row r="13" spans="1:18" ht="15.95" customHeight="1" x14ac:dyDescent="0.25">
      <c r="A13" s="35">
        <v>9</v>
      </c>
      <c r="B13" s="68">
        <v>2.6562500000000009</v>
      </c>
      <c r="C13" s="68">
        <v>2.6164999999999985</v>
      </c>
      <c r="D13" s="175">
        <v>2.7235294117647064</v>
      </c>
      <c r="E13" s="68">
        <v>2.6366000000000001</v>
      </c>
      <c r="F13" s="68">
        <v>2.75</v>
      </c>
      <c r="G13" s="68"/>
      <c r="H13" s="68">
        <v>2.7469999999999999</v>
      </c>
      <c r="I13" s="68">
        <v>2.63</v>
      </c>
      <c r="J13" s="68">
        <v>2.66</v>
      </c>
      <c r="K13" s="68"/>
      <c r="L13" s="67">
        <v>2.7</v>
      </c>
      <c r="M13" s="69">
        <f t="shared" si="0"/>
        <v>2.677484926470588</v>
      </c>
      <c r="N13" s="69">
        <f t="shared" si="1"/>
        <v>0.13350000000000151</v>
      </c>
      <c r="O13" s="54">
        <v>2.5</v>
      </c>
      <c r="P13" s="55">
        <v>2.9</v>
      </c>
      <c r="Q13" s="74">
        <f t="shared" si="2"/>
        <v>98.678805643879159</v>
      </c>
    </row>
    <row r="14" spans="1:18" ht="15.95" customHeight="1" x14ac:dyDescent="0.25">
      <c r="A14" s="35">
        <v>10</v>
      </c>
      <c r="B14" s="68">
        <v>2.6750000000000007</v>
      </c>
      <c r="C14" s="68">
        <v>2.6383333333333323</v>
      </c>
      <c r="D14" s="175">
        <v>2.6894736842105273</v>
      </c>
      <c r="E14" s="68">
        <v>2.6903389830508471</v>
      </c>
      <c r="F14" s="68">
        <v>2.7499999999999996</v>
      </c>
      <c r="G14" s="68"/>
      <c r="H14" s="68">
        <v>2.79</v>
      </c>
      <c r="I14" s="68">
        <v>2.64</v>
      </c>
      <c r="J14" s="68">
        <v>2.71</v>
      </c>
      <c r="K14" s="68"/>
      <c r="L14" s="67">
        <v>2.7</v>
      </c>
      <c r="M14" s="69">
        <f t="shared" si="0"/>
        <v>2.6978932500743387</v>
      </c>
      <c r="N14" s="69">
        <f t="shared" si="1"/>
        <v>0.15166666666666773</v>
      </c>
      <c r="O14" s="54">
        <v>2.5</v>
      </c>
      <c r="P14" s="55">
        <v>2.9</v>
      </c>
      <c r="Q14" s="74">
        <f t="shared" si="2"/>
        <v>99.430955162444917</v>
      </c>
    </row>
    <row r="15" spans="1:18" ht="15.95" customHeight="1" x14ac:dyDescent="0.25">
      <c r="A15" s="35">
        <v>11</v>
      </c>
      <c r="B15" s="68">
        <v>2.6031249999999995</v>
      </c>
      <c r="C15" s="68">
        <v>2.6001250000000011</v>
      </c>
      <c r="D15" s="175">
        <v>2.6105263157894747</v>
      </c>
      <c r="E15" s="68">
        <v>2.6887931034482766</v>
      </c>
      <c r="F15" s="68">
        <v>2.7388888888888889</v>
      </c>
      <c r="G15" s="68"/>
      <c r="H15" s="68">
        <v>2.758</v>
      </c>
      <c r="I15" s="68">
        <v>2.64</v>
      </c>
      <c r="J15" s="68">
        <v>2.7</v>
      </c>
      <c r="K15" s="68"/>
      <c r="L15" s="67">
        <v>2.7</v>
      </c>
      <c r="M15" s="69">
        <f t="shared" si="0"/>
        <v>2.6674322885158301</v>
      </c>
      <c r="N15" s="69">
        <f t="shared" si="1"/>
        <v>0.15787499999999888</v>
      </c>
      <c r="O15" s="54">
        <v>2.5</v>
      </c>
      <c r="P15" s="55">
        <v>2.9</v>
      </c>
      <c r="Q15" s="74">
        <f t="shared" si="2"/>
        <v>98.308315301566225</v>
      </c>
      <c r="R15" s="7"/>
    </row>
    <row r="16" spans="1:18" ht="15.95" customHeight="1" x14ac:dyDescent="0.25">
      <c r="A16" s="35">
        <v>12</v>
      </c>
      <c r="B16" s="68">
        <v>2.6781250000000014</v>
      </c>
      <c r="C16" s="68">
        <v>2.664202898550724</v>
      </c>
      <c r="D16" s="175">
        <v>2.6888888888888896</v>
      </c>
      <c r="E16" s="68">
        <v>2.6987096774193553</v>
      </c>
      <c r="F16" s="68">
        <v>2.7136363636363647</v>
      </c>
      <c r="G16" s="68"/>
      <c r="H16" s="68">
        <v>2.77</v>
      </c>
      <c r="I16" s="68">
        <v>2.64</v>
      </c>
      <c r="J16" s="68">
        <v>2.67</v>
      </c>
      <c r="K16" s="195"/>
      <c r="L16" s="67">
        <v>2.7</v>
      </c>
      <c r="M16" s="69">
        <f t="shared" si="0"/>
        <v>2.6904453535619171</v>
      </c>
      <c r="N16" s="69">
        <f t="shared" si="1"/>
        <v>0.12999999999999989</v>
      </c>
      <c r="O16" s="54">
        <v>2.5</v>
      </c>
      <c r="P16" s="55">
        <v>2.9</v>
      </c>
      <c r="Q16" s="74">
        <f t="shared" si="2"/>
        <v>99.156462661987106</v>
      </c>
      <c r="R16" s="7"/>
    </row>
    <row r="17" spans="1:18" ht="15.95" customHeight="1" x14ac:dyDescent="0.25">
      <c r="A17" s="35">
        <v>1</v>
      </c>
      <c r="B17" s="68">
        <v>2.625</v>
      </c>
      <c r="C17" s="68">
        <v>2.7311538461538452</v>
      </c>
      <c r="D17" s="175">
        <v>2.6562500000000009</v>
      </c>
      <c r="E17" s="68">
        <v>2.6970967741935494</v>
      </c>
      <c r="F17" s="68">
        <v>2.7368421052631584</v>
      </c>
      <c r="G17" s="68"/>
      <c r="H17" s="68">
        <v>2.746</v>
      </c>
      <c r="I17" s="68">
        <v>2.66</v>
      </c>
      <c r="J17" s="68">
        <v>2.66</v>
      </c>
      <c r="K17" s="68"/>
      <c r="L17" s="67">
        <v>2.7</v>
      </c>
      <c r="M17" s="69">
        <f t="shared" si="0"/>
        <v>2.6890428407013189</v>
      </c>
      <c r="N17" s="69">
        <f t="shared" si="1"/>
        <v>0.121</v>
      </c>
      <c r="O17" s="54">
        <v>2.5</v>
      </c>
      <c r="P17" s="55">
        <v>2.9</v>
      </c>
      <c r="Q17" s="74">
        <f t="shared" si="2"/>
        <v>99.10477299882011</v>
      </c>
      <c r="R17" s="7"/>
    </row>
    <row r="18" spans="1:18" ht="15.95" customHeight="1" x14ac:dyDescent="0.25">
      <c r="A18" s="35">
        <v>2</v>
      </c>
      <c r="B18" s="68">
        <v>2.6437500000000007</v>
      </c>
      <c r="C18" s="68">
        <v>2.6911111111111117</v>
      </c>
      <c r="D18" s="175">
        <v>2.6125000000000007</v>
      </c>
      <c r="E18" s="68">
        <v>2.66896551724138</v>
      </c>
      <c r="F18" s="68">
        <v>2.7375000000000003</v>
      </c>
      <c r="G18" s="68"/>
      <c r="H18" s="68">
        <v>2.702</v>
      </c>
      <c r="I18" s="68"/>
      <c r="J18" s="68">
        <v>2.65</v>
      </c>
      <c r="K18" s="68"/>
      <c r="L18" s="67">
        <v>2.7</v>
      </c>
      <c r="M18" s="69">
        <f t="shared" si="0"/>
        <v>2.6722609469074987</v>
      </c>
      <c r="N18" s="69">
        <f t="shared" si="1"/>
        <v>0.12499999999999956</v>
      </c>
      <c r="O18" s="54">
        <v>2.5</v>
      </c>
      <c r="P18" s="55">
        <v>2.9</v>
      </c>
      <c r="Q18" s="74">
        <f t="shared" si="2"/>
        <v>98.486275684551543</v>
      </c>
      <c r="R18" s="7"/>
    </row>
    <row r="19" spans="1:18" ht="15.95" customHeight="1" x14ac:dyDescent="0.25">
      <c r="A19" s="35">
        <v>3</v>
      </c>
      <c r="B19" s="66"/>
      <c r="C19" s="198">
        <v>2.641612903225806</v>
      </c>
      <c r="D19" s="66"/>
      <c r="E19" s="66"/>
      <c r="F19" s="66"/>
      <c r="G19" s="66"/>
      <c r="H19" s="198">
        <v>2.7639999999999998</v>
      </c>
      <c r="I19" s="66"/>
      <c r="J19" s="66"/>
      <c r="K19" s="66"/>
      <c r="L19" s="67">
        <v>2.7</v>
      </c>
      <c r="M19" s="69">
        <f t="shared" si="0"/>
        <v>2.7028064516129029</v>
      </c>
      <c r="N19" s="69">
        <f>MAX(B19:K19)-MIN(B19:K19)</f>
        <v>0.12238709677419379</v>
      </c>
      <c r="O19" s="54">
        <v>2.5</v>
      </c>
      <c r="P19" s="55">
        <v>2.9</v>
      </c>
      <c r="Q19" s="74">
        <f>M19/M$3*100</f>
        <v>99.612031386224913</v>
      </c>
      <c r="R19" s="7"/>
    </row>
    <row r="20" spans="1:18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>
        <v>2.7069999999999999</v>
      </c>
      <c r="I20" s="64"/>
      <c r="J20" s="64"/>
      <c r="K20" s="64"/>
      <c r="L20" s="67">
        <v>2.7</v>
      </c>
      <c r="M20" s="69"/>
      <c r="N20" s="69">
        <f>MAX(B20:K20)-MIN(B20:K20)</f>
        <v>0</v>
      </c>
      <c r="O20" s="54">
        <v>2.5</v>
      </c>
      <c r="P20" s="55">
        <v>2.9</v>
      </c>
      <c r="Q20" s="74">
        <f>M20/M$3*100</f>
        <v>0</v>
      </c>
      <c r="R20" s="7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R20"/>
  <sheetViews>
    <sheetView zoomScale="80" workbookViewId="0">
      <selection activeCell="H20" sqref="H20"/>
    </sheetView>
  </sheetViews>
  <sheetFormatPr defaultRowHeight="15.75" x14ac:dyDescent="0.25"/>
  <cols>
    <col min="1" max="1" width="3.75" customWidth="1"/>
    <col min="2" max="2" width="8.37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6.875" style="2" customWidth="1"/>
    <col min="13" max="13" width="9.75" style="2" customWidth="1"/>
    <col min="14" max="14" width="7.875" style="83" customWidth="1"/>
    <col min="15" max="16" width="2.625" style="2" customWidth="1"/>
    <col min="17" max="17" width="11.875" bestFit="1" customWidth="1"/>
  </cols>
  <sheetData>
    <row r="1" spans="1:18" ht="20.100000000000001" customHeight="1" x14ac:dyDescent="0.3">
      <c r="F1" s="31" t="s">
        <v>18</v>
      </c>
    </row>
    <row r="2" spans="1:18" ht="15.95" customHeight="1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42</v>
      </c>
      <c r="N2" s="183" t="s">
        <v>29</v>
      </c>
      <c r="O2" s="41" t="s">
        <v>30</v>
      </c>
      <c r="P2" s="42" t="s">
        <v>31</v>
      </c>
      <c r="Q2" s="30" t="s">
        <v>145</v>
      </c>
    </row>
    <row r="3" spans="1:18" ht="15.95" customHeight="1" x14ac:dyDescent="0.25">
      <c r="A3" s="35">
        <v>11</v>
      </c>
      <c r="B3" s="68"/>
      <c r="C3" s="68"/>
      <c r="D3" s="69">
        <v>5.9833333333333334</v>
      </c>
      <c r="E3" s="68"/>
      <c r="F3" s="68"/>
      <c r="G3" s="68">
        <v>5.9263888888888898</v>
      </c>
      <c r="H3" s="68"/>
      <c r="I3" s="68"/>
      <c r="J3" s="68">
        <v>5.89</v>
      </c>
      <c r="K3" s="68"/>
      <c r="L3" s="67">
        <v>6</v>
      </c>
      <c r="M3" s="69">
        <f t="shared" ref="M3:M19" si="0">AVERAGE(B3:K3)</f>
        <v>5.9332407407407404</v>
      </c>
      <c r="N3" s="69">
        <f t="shared" ref="N3:N20" si="1">MAX(B3:K3)-MIN(B3:K3)</f>
        <v>9.3333333333333712E-2</v>
      </c>
      <c r="O3" s="54">
        <v>5.8</v>
      </c>
      <c r="P3" s="55">
        <v>6.2</v>
      </c>
      <c r="Q3" s="44">
        <f>M3/M3*100</f>
        <v>100</v>
      </c>
    </row>
    <row r="4" spans="1:18" ht="15.95" customHeight="1" x14ac:dyDescent="0.25">
      <c r="A4" s="35">
        <v>12</v>
      </c>
      <c r="B4" s="68">
        <v>5.9166666666666687</v>
      </c>
      <c r="C4" s="68">
        <v>6.0468333333333328</v>
      </c>
      <c r="D4" s="69">
        <v>5.9705882352941178</v>
      </c>
      <c r="E4" s="68"/>
      <c r="F4" s="68">
        <v>6</v>
      </c>
      <c r="G4" s="68">
        <v>5.8464912280701755</v>
      </c>
      <c r="H4" s="68">
        <v>6.02</v>
      </c>
      <c r="I4" s="68"/>
      <c r="J4" s="68">
        <v>5.92</v>
      </c>
      <c r="K4" s="68"/>
      <c r="L4" s="67">
        <v>6</v>
      </c>
      <c r="M4" s="69">
        <f t="shared" si="0"/>
        <v>5.9600827804806134</v>
      </c>
      <c r="N4" s="69">
        <f t="shared" si="1"/>
        <v>0.20034210526315732</v>
      </c>
      <c r="O4" s="54">
        <v>5.8</v>
      </c>
      <c r="P4" s="55">
        <v>6.2</v>
      </c>
      <c r="Q4" s="44">
        <f>M4/M$3*100</f>
        <v>100.45240098814061</v>
      </c>
    </row>
    <row r="5" spans="1:18" ht="15.95" customHeight="1" x14ac:dyDescent="0.25">
      <c r="A5" s="35">
        <v>1</v>
      </c>
      <c r="B5" s="68">
        <v>5.9166666666666687</v>
      </c>
      <c r="C5" s="68">
        <v>6.0499000000000001</v>
      </c>
      <c r="D5" s="69">
        <v>6.0388888888888879</v>
      </c>
      <c r="E5" s="68"/>
      <c r="F5" s="68">
        <v>5.9944444444444445</v>
      </c>
      <c r="G5" s="68">
        <v>5.9083333333333341</v>
      </c>
      <c r="H5" s="68">
        <v>5.96</v>
      </c>
      <c r="I5" s="68">
        <v>6.15</v>
      </c>
      <c r="J5" s="68">
        <v>6</v>
      </c>
      <c r="K5" s="68">
        <v>6</v>
      </c>
      <c r="L5" s="67">
        <v>6</v>
      </c>
      <c r="M5" s="69">
        <f t="shared" si="0"/>
        <v>6.0020259259259259</v>
      </c>
      <c r="N5" s="69">
        <f t="shared" si="1"/>
        <v>0.24166666666666625</v>
      </c>
      <c r="O5" s="54">
        <v>5.8</v>
      </c>
      <c r="P5" s="55">
        <v>6.2</v>
      </c>
      <c r="Q5" s="44">
        <f t="shared" ref="Q5:Q20" si="2">M5/M$3*100</f>
        <v>101.15931896565178</v>
      </c>
    </row>
    <row r="6" spans="1:18" ht="15.95" customHeight="1" x14ac:dyDescent="0.25">
      <c r="A6" s="35">
        <v>2</v>
      </c>
      <c r="B6" s="68">
        <v>5.9187500000000028</v>
      </c>
      <c r="C6" s="68">
        <v>6.0481578947368426</v>
      </c>
      <c r="D6" s="69">
        <v>5.9437499999999996</v>
      </c>
      <c r="E6" s="68"/>
      <c r="F6" s="68">
        <v>5.9789473684210535</v>
      </c>
      <c r="G6" s="68">
        <v>5.8642857142857148</v>
      </c>
      <c r="H6" s="68">
        <v>5.97</v>
      </c>
      <c r="I6" s="68">
        <v>6.11</v>
      </c>
      <c r="J6" s="68">
        <v>6.03</v>
      </c>
      <c r="K6" s="68">
        <v>6</v>
      </c>
      <c r="L6" s="67">
        <v>6</v>
      </c>
      <c r="M6" s="69">
        <f t="shared" si="0"/>
        <v>5.9848767752715126</v>
      </c>
      <c r="N6" s="69">
        <f t="shared" si="1"/>
        <v>0.24571428571428555</v>
      </c>
      <c r="O6" s="54">
        <v>5.8</v>
      </c>
      <c r="P6" s="55">
        <v>6.2</v>
      </c>
      <c r="Q6" s="44">
        <f t="shared" si="2"/>
        <v>100.87028382610892</v>
      </c>
    </row>
    <row r="7" spans="1:18" ht="15.95" customHeight="1" x14ac:dyDescent="0.25">
      <c r="A7" s="35">
        <v>3</v>
      </c>
      <c r="B7" s="68">
        <v>5.9125000000000023</v>
      </c>
      <c r="C7" s="68">
        <v>6.0577500000000004</v>
      </c>
      <c r="D7" s="69">
        <v>6.01</v>
      </c>
      <c r="E7" s="68"/>
      <c r="F7" s="68">
        <v>5.9894736842105258</v>
      </c>
      <c r="G7" s="68">
        <v>5.8224637681159432</v>
      </c>
      <c r="H7" s="68">
        <v>5.96</v>
      </c>
      <c r="I7" s="68">
        <v>6.15</v>
      </c>
      <c r="J7" s="68">
        <v>6.03</v>
      </c>
      <c r="K7" s="68">
        <v>6</v>
      </c>
      <c r="L7" s="67">
        <v>6</v>
      </c>
      <c r="M7" s="69">
        <f t="shared" si="0"/>
        <v>5.992465272480719</v>
      </c>
      <c r="N7" s="69">
        <f t="shared" si="1"/>
        <v>0.32753623188405712</v>
      </c>
      <c r="O7" s="54">
        <v>5.8</v>
      </c>
      <c r="P7" s="55">
        <v>6.2</v>
      </c>
      <c r="Q7" s="44">
        <f t="shared" si="2"/>
        <v>100.99818184240044</v>
      </c>
    </row>
    <row r="8" spans="1:18" ht="15.95" customHeight="1" x14ac:dyDescent="0.25">
      <c r="A8" s="35">
        <v>4</v>
      </c>
      <c r="B8" s="68">
        <v>5.9062500000000036</v>
      </c>
      <c r="C8" s="68">
        <v>6.0585000000000004</v>
      </c>
      <c r="D8" s="69">
        <v>6.11</v>
      </c>
      <c r="E8" s="68">
        <v>6.1375000000000002</v>
      </c>
      <c r="F8" s="68">
        <v>5.9736842105263168</v>
      </c>
      <c r="G8" s="68">
        <v>5.8772727272727288</v>
      </c>
      <c r="H8" s="68">
        <v>6.01</v>
      </c>
      <c r="I8" s="68">
        <v>6.07</v>
      </c>
      <c r="J8" s="68">
        <v>5.96</v>
      </c>
      <c r="K8" s="68">
        <v>5.9</v>
      </c>
      <c r="L8" s="67">
        <v>6</v>
      </c>
      <c r="M8" s="69">
        <f t="shared" si="0"/>
        <v>6.000320693779905</v>
      </c>
      <c r="N8" s="69">
        <f t="shared" si="1"/>
        <v>0.26022727272727142</v>
      </c>
      <c r="O8" s="54">
        <v>5.8</v>
      </c>
      <c r="P8" s="55">
        <v>6.2</v>
      </c>
      <c r="Q8" s="44">
        <f t="shared" si="2"/>
        <v>101.1305786495154</v>
      </c>
    </row>
    <row r="9" spans="1:18" ht="15.95" customHeight="1" x14ac:dyDescent="0.25">
      <c r="A9" s="35">
        <v>5</v>
      </c>
      <c r="B9" s="68">
        <v>5.8968750000000032</v>
      </c>
      <c r="C9" s="68">
        <v>6.0467500000000003</v>
      </c>
      <c r="D9" s="69">
        <v>6.1166666666666698</v>
      </c>
      <c r="E9" s="68">
        <v>6.0339999999999998</v>
      </c>
      <c r="F9" s="68">
        <v>5.9947368421052634</v>
      </c>
      <c r="G9" s="68">
        <v>5.8567901234567907</v>
      </c>
      <c r="H9" s="68">
        <v>5.9870000000000001</v>
      </c>
      <c r="I9" s="68">
        <v>5.99</v>
      </c>
      <c r="J9" s="68">
        <v>5.93</v>
      </c>
      <c r="K9" s="68">
        <v>5.88</v>
      </c>
      <c r="L9" s="67">
        <v>6</v>
      </c>
      <c r="M9" s="69">
        <f t="shared" si="0"/>
        <v>5.9732818632228737</v>
      </c>
      <c r="N9" s="69">
        <f t="shared" si="1"/>
        <v>0.25987654320987907</v>
      </c>
      <c r="O9" s="54">
        <v>5.8</v>
      </c>
      <c r="P9" s="55">
        <v>6.2</v>
      </c>
      <c r="Q9" s="44">
        <f t="shared" si="2"/>
        <v>100.67486091044967</v>
      </c>
    </row>
    <row r="10" spans="1:18" ht="15.95" customHeight="1" x14ac:dyDescent="0.25">
      <c r="A10" s="35">
        <v>6</v>
      </c>
      <c r="B10" s="68">
        <v>5.9531250000000018</v>
      </c>
      <c r="C10" s="68">
        <v>6.0426470588235279</v>
      </c>
      <c r="D10" s="69">
        <v>6.1</v>
      </c>
      <c r="E10" s="68">
        <v>6.055714285714286</v>
      </c>
      <c r="F10" s="68">
        <v>5.9684210526315793</v>
      </c>
      <c r="G10" s="68">
        <v>5.8698412698412721</v>
      </c>
      <c r="H10" s="68">
        <v>6</v>
      </c>
      <c r="I10" s="68">
        <v>5.96</v>
      </c>
      <c r="J10" s="68">
        <v>5.92</v>
      </c>
      <c r="K10" s="68">
        <v>5.9</v>
      </c>
      <c r="L10" s="67">
        <v>6</v>
      </c>
      <c r="M10" s="69">
        <f t="shared" si="0"/>
        <v>5.9769748667010667</v>
      </c>
      <c r="N10" s="69">
        <f t="shared" si="1"/>
        <v>0.23015873015872756</v>
      </c>
      <c r="O10" s="54">
        <v>5.8</v>
      </c>
      <c r="P10" s="55">
        <v>6.2</v>
      </c>
      <c r="Q10" s="44">
        <f t="shared" si="2"/>
        <v>100.73710351343112</v>
      </c>
    </row>
    <row r="11" spans="1:18" ht="15.95" customHeight="1" x14ac:dyDescent="0.25">
      <c r="A11" s="35">
        <v>7</v>
      </c>
      <c r="B11" s="68">
        <v>5.9062500000000027</v>
      </c>
      <c r="C11" s="68">
        <v>6.0339999999999998</v>
      </c>
      <c r="D11" s="69">
        <v>6.09</v>
      </c>
      <c r="E11" s="68">
        <v>5.99</v>
      </c>
      <c r="F11" s="68">
        <v>5.9777777777777779</v>
      </c>
      <c r="G11" s="68">
        <v>5.8646666666666674</v>
      </c>
      <c r="H11" s="68">
        <v>5.9790000000000001</v>
      </c>
      <c r="I11" s="68">
        <v>5.96</v>
      </c>
      <c r="J11" s="68">
        <v>5.98</v>
      </c>
      <c r="K11" s="68">
        <v>5.9</v>
      </c>
      <c r="L11" s="67">
        <v>6</v>
      </c>
      <c r="M11" s="69">
        <f t="shared" si="0"/>
        <v>5.9681694444444453</v>
      </c>
      <c r="N11" s="69">
        <f t="shared" si="1"/>
        <v>0.2253333333333325</v>
      </c>
      <c r="O11" s="54">
        <v>5.8</v>
      </c>
      <c r="P11" s="55">
        <v>6.2</v>
      </c>
      <c r="Q11" s="44">
        <f t="shared" si="2"/>
        <v>100.58869520435714</v>
      </c>
    </row>
    <row r="12" spans="1:18" ht="15.95" customHeight="1" x14ac:dyDescent="0.25">
      <c r="A12" s="35">
        <v>8</v>
      </c>
      <c r="B12" s="68">
        <v>5.8906250000000036</v>
      </c>
      <c r="C12" s="68">
        <v>6.0415517241379328</v>
      </c>
      <c r="D12" s="69">
        <v>6.1099999999999977</v>
      </c>
      <c r="E12" s="68">
        <v>6.0225</v>
      </c>
      <c r="F12" s="68">
        <v>5.9888888888888898</v>
      </c>
      <c r="G12" s="68">
        <v>5.809615384615384</v>
      </c>
      <c r="H12" s="68">
        <v>6.0220000000000002</v>
      </c>
      <c r="I12" s="68">
        <v>5.93</v>
      </c>
      <c r="J12" s="68">
        <v>5.99</v>
      </c>
      <c r="K12" s="68">
        <v>5.9</v>
      </c>
      <c r="L12" s="67">
        <v>6</v>
      </c>
      <c r="M12" s="69">
        <f t="shared" si="0"/>
        <v>5.9705180997642202</v>
      </c>
      <c r="N12" s="69">
        <f t="shared" si="1"/>
        <v>0.3003846153846137</v>
      </c>
      <c r="O12" s="54">
        <v>5.8</v>
      </c>
      <c r="P12" s="55">
        <v>6.2</v>
      </c>
      <c r="Q12" s="44">
        <f t="shared" si="2"/>
        <v>100.62827990051902</v>
      </c>
    </row>
    <row r="13" spans="1:18" ht="15.95" customHeight="1" x14ac:dyDescent="0.25">
      <c r="A13" s="35">
        <v>9</v>
      </c>
      <c r="B13" s="68">
        <v>5.900000000000003</v>
      </c>
      <c r="C13" s="68">
        <v>6.0327499999999974</v>
      </c>
      <c r="D13" s="69">
        <v>6.1133333333333324</v>
      </c>
      <c r="E13" s="68">
        <v>5.9981</v>
      </c>
      <c r="F13" s="68">
        <v>5.9812500000000011</v>
      </c>
      <c r="G13" s="68">
        <v>5.8769230769230782</v>
      </c>
      <c r="H13" s="68">
        <v>6.032</v>
      </c>
      <c r="I13" s="68">
        <v>6</v>
      </c>
      <c r="J13" s="68">
        <v>5.92</v>
      </c>
      <c r="K13" s="68">
        <v>5.8</v>
      </c>
      <c r="L13" s="67">
        <v>6</v>
      </c>
      <c r="M13" s="69">
        <f t="shared" si="0"/>
        <v>5.9654356410256408</v>
      </c>
      <c r="N13" s="69">
        <f t="shared" si="1"/>
        <v>0.31333333333333258</v>
      </c>
      <c r="O13" s="54">
        <v>5.8</v>
      </c>
      <c r="P13" s="55">
        <v>6.2</v>
      </c>
      <c r="Q13" s="44">
        <f t="shared" si="2"/>
        <v>100.54261914679836</v>
      </c>
    </row>
    <row r="14" spans="1:18" ht="15.95" customHeight="1" x14ac:dyDescent="0.25">
      <c r="A14" s="35">
        <v>10</v>
      </c>
      <c r="B14" s="68">
        <v>5.9125000000000023</v>
      </c>
      <c r="C14" s="68">
        <v>6.0186904761904731</v>
      </c>
      <c r="D14" s="175">
        <v>6.1684210526315795</v>
      </c>
      <c r="E14" s="68">
        <v>6.0144067796610177</v>
      </c>
      <c r="F14" s="68">
        <v>5.9749999999999996</v>
      </c>
      <c r="G14" s="68">
        <v>5.8583333333333352</v>
      </c>
      <c r="H14" s="68">
        <v>6.02</v>
      </c>
      <c r="I14" s="68">
        <v>5.99</v>
      </c>
      <c r="J14" s="68">
        <v>5.86</v>
      </c>
      <c r="K14" s="68">
        <v>5.8</v>
      </c>
      <c r="L14" s="67">
        <v>6</v>
      </c>
      <c r="M14" s="69">
        <f t="shared" si="0"/>
        <v>5.9617351641816407</v>
      </c>
      <c r="N14" s="69">
        <f t="shared" si="1"/>
        <v>0.36842105263157965</v>
      </c>
      <c r="O14" s="54">
        <v>5.8</v>
      </c>
      <c r="P14" s="55">
        <v>6.2</v>
      </c>
      <c r="Q14" s="44">
        <f t="shared" si="2"/>
        <v>100.48025058624779</v>
      </c>
    </row>
    <row r="15" spans="1:18" ht="15.95" customHeight="1" x14ac:dyDescent="0.25">
      <c r="A15" s="35">
        <v>11</v>
      </c>
      <c r="B15" s="68">
        <v>5.900000000000003</v>
      </c>
      <c r="C15" s="68">
        <v>6.021749999999999</v>
      </c>
      <c r="D15" s="175">
        <v>6.09375</v>
      </c>
      <c r="E15" s="68">
        <v>6.0231034482758625</v>
      </c>
      <c r="F15" s="68">
        <v>6.0055555555555555</v>
      </c>
      <c r="G15" s="68">
        <v>5.9255952380952408</v>
      </c>
      <c r="H15" s="68">
        <v>6.0170000000000003</v>
      </c>
      <c r="I15" s="68">
        <v>6.01</v>
      </c>
      <c r="J15" s="68">
        <v>5.9</v>
      </c>
      <c r="K15" s="68">
        <v>5.8</v>
      </c>
      <c r="L15" s="67">
        <v>6</v>
      </c>
      <c r="M15" s="69">
        <f t="shared" si="0"/>
        <v>5.9696754241926664</v>
      </c>
      <c r="N15" s="69">
        <f t="shared" si="1"/>
        <v>0.29375000000000018</v>
      </c>
      <c r="O15" s="54">
        <v>5.8</v>
      </c>
      <c r="P15" s="55">
        <v>6.2</v>
      </c>
      <c r="Q15" s="44">
        <f t="shared" si="2"/>
        <v>100.61407728160677</v>
      </c>
      <c r="R15" s="7"/>
    </row>
    <row r="16" spans="1:18" ht="15.95" customHeight="1" x14ac:dyDescent="0.25">
      <c r="A16" s="35">
        <v>12</v>
      </c>
      <c r="B16" s="68">
        <v>5.8906250000000027</v>
      </c>
      <c r="C16" s="68">
        <v>6.0255882352941166</v>
      </c>
      <c r="D16" s="175">
        <v>5.9714285714285715</v>
      </c>
      <c r="E16" s="68">
        <v>6.0238709677419378</v>
      </c>
      <c r="F16" s="68">
        <v>5.995454545454546</v>
      </c>
      <c r="G16" s="68">
        <v>5.8384057971014496</v>
      </c>
      <c r="H16" s="68">
        <v>6.04</v>
      </c>
      <c r="I16" s="68">
        <v>6.05</v>
      </c>
      <c r="J16" s="68">
        <v>5.87</v>
      </c>
      <c r="K16" s="68">
        <v>5.9</v>
      </c>
      <c r="L16" s="67">
        <v>6</v>
      </c>
      <c r="M16" s="69">
        <f t="shared" si="0"/>
        <v>5.9605373117020619</v>
      </c>
      <c r="N16" s="69">
        <f t="shared" si="1"/>
        <v>0.21159420289855024</v>
      </c>
      <c r="O16" s="54">
        <v>5.8</v>
      </c>
      <c r="P16" s="55">
        <v>6.2</v>
      </c>
      <c r="Q16" s="44">
        <f t="shared" si="2"/>
        <v>100.46006174625425</v>
      </c>
      <c r="R16" s="7"/>
    </row>
    <row r="17" spans="1:18" ht="15.95" customHeight="1" x14ac:dyDescent="0.25">
      <c r="A17" s="35">
        <v>1</v>
      </c>
      <c r="B17" s="68">
        <v>5.900000000000003</v>
      </c>
      <c r="C17" s="68">
        <v>6.035000000000001</v>
      </c>
      <c r="D17" s="175">
        <v>6.1894736842105278</v>
      </c>
      <c r="E17" s="68">
        <v>6.0235483870967732</v>
      </c>
      <c r="F17" s="68">
        <v>5.9631578947368427</v>
      </c>
      <c r="G17" s="68">
        <v>5.835833333333337</v>
      </c>
      <c r="H17" s="68">
        <v>6.0430000000000001</v>
      </c>
      <c r="I17" s="68">
        <v>6.04</v>
      </c>
      <c r="J17" s="68">
        <v>5.89</v>
      </c>
      <c r="K17" s="68">
        <v>5.9</v>
      </c>
      <c r="L17" s="67">
        <v>6</v>
      </c>
      <c r="M17" s="69">
        <f t="shared" si="0"/>
        <v>5.9820013299377486</v>
      </c>
      <c r="N17" s="69">
        <f t="shared" si="1"/>
        <v>0.35364035087719081</v>
      </c>
      <c r="O17" s="54">
        <v>5.8</v>
      </c>
      <c r="P17" s="55">
        <v>6.2</v>
      </c>
      <c r="Q17" s="44">
        <f t="shared" si="2"/>
        <v>100.82182050800994</v>
      </c>
      <c r="R17" s="7"/>
    </row>
    <row r="18" spans="1:18" ht="15.95" customHeight="1" x14ac:dyDescent="0.25">
      <c r="A18" s="35">
        <v>2</v>
      </c>
      <c r="B18" s="68">
        <v>5.868750000000003</v>
      </c>
      <c r="C18" s="68">
        <v>6.0366666666666671</v>
      </c>
      <c r="D18" s="175">
        <v>6.0888888888888868</v>
      </c>
      <c r="E18" s="68">
        <v>6.0420689655172417</v>
      </c>
      <c r="F18" s="68">
        <v>5.9875000000000007</v>
      </c>
      <c r="G18" s="68"/>
      <c r="H18" s="68">
        <v>6.06</v>
      </c>
      <c r="I18" s="68"/>
      <c r="J18" s="68">
        <v>5.87</v>
      </c>
      <c r="K18" s="68">
        <v>6</v>
      </c>
      <c r="L18" s="67">
        <v>6</v>
      </c>
      <c r="M18" s="69">
        <f t="shared" si="0"/>
        <v>5.9942343151340998</v>
      </c>
      <c r="N18" s="69">
        <f t="shared" si="1"/>
        <v>0.22013888888888378</v>
      </c>
      <c r="O18" s="54">
        <v>5.8</v>
      </c>
      <c r="P18" s="55">
        <v>6.2</v>
      </c>
      <c r="Q18" s="44">
        <f t="shared" si="2"/>
        <v>101.02799763330933</v>
      </c>
      <c r="R18" s="7"/>
    </row>
    <row r="19" spans="1:18" ht="15.95" customHeight="1" x14ac:dyDescent="0.25">
      <c r="A19" s="35">
        <v>3</v>
      </c>
      <c r="B19" s="66"/>
      <c r="C19" s="198">
        <v>6.0225806451612884</v>
      </c>
      <c r="D19" s="66"/>
      <c r="E19" s="66"/>
      <c r="F19" s="66"/>
      <c r="G19" s="66"/>
      <c r="H19" s="198">
        <v>5.9950000000000001</v>
      </c>
      <c r="I19" s="66"/>
      <c r="J19" s="66"/>
      <c r="K19" s="66"/>
      <c r="L19" s="67">
        <v>6</v>
      </c>
      <c r="M19" s="69">
        <f t="shared" si="0"/>
        <v>6.0087903225806443</v>
      </c>
      <c r="N19" s="69">
        <f t="shared" si="1"/>
        <v>2.7580645161288331E-2</v>
      </c>
      <c r="O19" s="54">
        <v>5.8</v>
      </c>
      <c r="P19" s="55">
        <v>6.2</v>
      </c>
      <c r="Q19" s="44">
        <f t="shared" si="2"/>
        <v>101.27332743000197</v>
      </c>
      <c r="R19" s="7"/>
    </row>
    <row r="20" spans="1:18" ht="15.95" customHeight="1" x14ac:dyDescent="0.25">
      <c r="A20" s="37">
        <v>4</v>
      </c>
      <c r="B20" s="66"/>
      <c r="C20" s="91"/>
      <c r="D20" s="91"/>
      <c r="E20" s="91"/>
      <c r="F20" s="91"/>
      <c r="G20" s="91"/>
      <c r="H20" s="68">
        <v>6.008</v>
      </c>
      <c r="I20" s="91"/>
      <c r="J20" s="91"/>
      <c r="K20" s="91"/>
      <c r="L20" s="67">
        <v>6</v>
      </c>
      <c r="M20" s="69"/>
      <c r="N20" s="69">
        <f t="shared" si="1"/>
        <v>0</v>
      </c>
      <c r="O20" s="54">
        <v>5.8</v>
      </c>
      <c r="P20" s="55">
        <v>6.2</v>
      </c>
      <c r="Q20" s="44">
        <f t="shared" si="2"/>
        <v>0</v>
      </c>
      <c r="R20" s="7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R20"/>
  <sheetViews>
    <sheetView zoomScale="80" workbookViewId="0">
      <selection activeCell="M19" sqref="M19"/>
    </sheetView>
  </sheetViews>
  <sheetFormatPr defaultRowHeight="13.5" x14ac:dyDescent="0.15"/>
  <cols>
    <col min="1" max="1" width="3.625" customWidth="1"/>
    <col min="2" max="2" width="10.125" customWidth="1"/>
    <col min="3" max="3" width="9.625" customWidth="1"/>
    <col min="4" max="5" width="10.25" customWidth="1"/>
    <col min="6" max="6" width="10.125" customWidth="1"/>
    <col min="7" max="7" width="9.625" customWidth="1"/>
    <col min="8" max="8" width="8.75" customWidth="1"/>
    <col min="9" max="9" width="10.625" customWidth="1"/>
    <col min="10" max="10" width="9.625" customWidth="1"/>
    <col min="11" max="11" width="10.5" customWidth="1"/>
    <col min="12" max="12" width="7.5" style="2" customWidth="1"/>
    <col min="13" max="13" width="9.75" style="2" customWidth="1"/>
    <col min="14" max="14" width="7.875" style="2" customWidth="1"/>
    <col min="15" max="16" width="2.625" style="2" customWidth="1"/>
    <col min="17" max="17" width="10.125" bestFit="1" customWidth="1"/>
  </cols>
  <sheetData>
    <row r="1" spans="1:18" ht="20.100000000000001" customHeight="1" x14ac:dyDescent="0.3">
      <c r="F1" s="31" t="s">
        <v>59</v>
      </c>
    </row>
    <row r="2" spans="1:18" ht="16.5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7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153</v>
      </c>
      <c r="N2" s="182" t="s">
        <v>29</v>
      </c>
      <c r="O2" s="41" t="s">
        <v>30</v>
      </c>
      <c r="P2" s="42" t="s">
        <v>31</v>
      </c>
      <c r="Q2" s="30" t="s">
        <v>145</v>
      </c>
    </row>
    <row r="3" spans="1:18" ht="15.95" customHeight="1" x14ac:dyDescent="0.25">
      <c r="A3" s="35">
        <v>11</v>
      </c>
      <c r="B3" s="67"/>
      <c r="C3" s="67"/>
      <c r="D3" s="62">
        <v>964.36923076923074</v>
      </c>
      <c r="E3" s="67"/>
      <c r="F3" s="67"/>
      <c r="G3" s="67">
        <v>970.12</v>
      </c>
      <c r="H3" s="67"/>
      <c r="I3" s="67"/>
      <c r="J3" s="67">
        <v>956.5</v>
      </c>
      <c r="K3" s="67"/>
      <c r="L3" s="65">
        <v>959</v>
      </c>
      <c r="M3" s="62">
        <f t="shared" ref="M3:M19" si="0">AVERAGE(B3:K3)</f>
        <v>963.66307692307691</v>
      </c>
      <c r="N3" s="62">
        <f t="shared" ref="N3:N20" si="1">MAX(B3:K3)-MIN(B3:K3)</f>
        <v>13.620000000000005</v>
      </c>
      <c r="O3" s="60">
        <v>911</v>
      </c>
      <c r="P3" s="61">
        <v>1007</v>
      </c>
      <c r="Q3" s="74">
        <f>M3/M3*100</f>
        <v>100</v>
      </c>
    </row>
    <row r="4" spans="1:18" ht="15.95" customHeight="1" x14ac:dyDescent="0.3">
      <c r="A4" s="35">
        <v>12</v>
      </c>
      <c r="B4" s="67">
        <v>967.625</v>
      </c>
      <c r="C4" s="67">
        <v>941.29722222222233</v>
      </c>
      <c r="D4" s="62">
        <v>970.92142857142858</v>
      </c>
      <c r="E4" s="67"/>
      <c r="F4" s="67">
        <v>939.08333333333337</v>
      </c>
      <c r="G4" s="67">
        <v>966.89166666666677</v>
      </c>
      <c r="H4" s="67"/>
      <c r="I4" s="67"/>
      <c r="J4" s="67">
        <v>953.44</v>
      </c>
      <c r="K4" s="67"/>
      <c r="L4" s="65">
        <v>959</v>
      </c>
      <c r="M4" s="62">
        <f t="shared" si="0"/>
        <v>956.54310846560873</v>
      </c>
      <c r="N4" s="36">
        <f t="shared" si="1"/>
        <v>31.838095238095207</v>
      </c>
      <c r="O4" s="60">
        <v>911</v>
      </c>
      <c r="P4" s="61">
        <v>1007</v>
      </c>
      <c r="Q4" s="74">
        <f>M4/M$3*100</f>
        <v>99.261155830500229</v>
      </c>
    </row>
    <row r="5" spans="1:18" ht="15.95" customHeight="1" x14ac:dyDescent="0.3">
      <c r="A5" s="35">
        <v>1</v>
      </c>
      <c r="B5" s="67">
        <v>967.45833333333337</v>
      </c>
      <c r="C5" s="67">
        <v>950.96500000000003</v>
      </c>
      <c r="D5" s="62">
        <v>970.64666666666676</v>
      </c>
      <c r="E5" s="67"/>
      <c r="F5" s="67">
        <v>957.05555555555554</v>
      </c>
      <c r="G5" s="67">
        <v>953.875</v>
      </c>
      <c r="H5" s="67"/>
      <c r="I5" s="67">
        <v>960</v>
      </c>
      <c r="J5" s="67">
        <v>945.96</v>
      </c>
      <c r="K5" s="67"/>
      <c r="L5" s="65">
        <v>959</v>
      </c>
      <c r="M5" s="62">
        <f t="shared" si="0"/>
        <v>957.99436507936514</v>
      </c>
      <c r="N5" s="36">
        <f t="shared" si="1"/>
        <v>24.686666666666724</v>
      </c>
      <c r="O5" s="60">
        <v>911</v>
      </c>
      <c r="P5" s="61">
        <v>1007</v>
      </c>
      <c r="Q5" s="74">
        <f t="shared" ref="Q5:Q20" si="2">M5/M$3*100</f>
        <v>99.411753757152184</v>
      </c>
    </row>
    <row r="6" spans="1:18" ht="15.95" customHeight="1" x14ac:dyDescent="0.3">
      <c r="A6" s="35">
        <v>2</v>
      </c>
      <c r="B6" s="67">
        <v>971.0625</v>
      </c>
      <c r="C6" s="67">
        <v>958.10789473684224</v>
      </c>
      <c r="D6" s="62">
        <v>966.24285714285713</v>
      </c>
      <c r="E6" s="67"/>
      <c r="F6" s="67">
        <v>957.57894736842104</v>
      </c>
      <c r="G6" s="67">
        <v>954.53571428571433</v>
      </c>
      <c r="H6" s="67"/>
      <c r="I6" s="67">
        <v>950</v>
      </c>
      <c r="J6" s="67">
        <v>945.54</v>
      </c>
      <c r="K6" s="67"/>
      <c r="L6" s="65">
        <v>959</v>
      </c>
      <c r="M6" s="62">
        <f t="shared" si="0"/>
        <v>957.5811305048336</v>
      </c>
      <c r="N6" s="36">
        <f t="shared" si="1"/>
        <v>25.522500000000036</v>
      </c>
      <c r="O6" s="60">
        <v>911</v>
      </c>
      <c r="P6" s="61">
        <v>1007</v>
      </c>
      <c r="Q6" s="74">
        <f t="shared" si="2"/>
        <v>99.36887211268251</v>
      </c>
    </row>
    <row r="7" spans="1:18" ht="15.95" customHeight="1" x14ac:dyDescent="0.3">
      <c r="A7" s="35">
        <v>3</v>
      </c>
      <c r="B7" s="67">
        <v>970.625</v>
      </c>
      <c r="C7" s="67">
        <v>963.44500000000005</v>
      </c>
      <c r="D7" s="62">
        <v>968.506666666667</v>
      </c>
      <c r="E7" s="67"/>
      <c r="F7" s="67">
        <v>955.68421052631584</v>
      </c>
      <c r="G7" s="67">
        <v>942.98</v>
      </c>
      <c r="H7" s="67"/>
      <c r="I7" s="67">
        <v>967.2</v>
      </c>
      <c r="J7" s="67">
        <v>959.98</v>
      </c>
      <c r="K7" s="67"/>
      <c r="L7" s="65">
        <v>959</v>
      </c>
      <c r="M7" s="62">
        <f t="shared" si="0"/>
        <v>961.20298245614038</v>
      </c>
      <c r="N7" s="36">
        <f t="shared" si="1"/>
        <v>27.644999999999982</v>
      </c>
      <c r="O7" s="60">
        <v>911</v>
      </c>
      <c r="P7" s="61">
        <v>1007</v>
      </c>
      <c r="Q7" s="74">
        <f t="shared" si="2"/>
        <v>99.744714254821147</v>
      </c>
    </row>
    <row r="8" spans="1:18" ht="15.95" customHeight="1" x14ac:dyDescent="0.3">
      <c r="A8" s="35">
        <v>4</v>
      </c>
      <c r="B8" s="67">
        <v>965.4375</v>
      </c>
      <c r="C8" s="67">
        <v>961.42227777777794</v>
      </c>
      <c r="D8" s="62">
        <v>972.49199999999996</v>
      </c>
      <c r="E8" s="67"/>
      <c r="F8" s="67">
        <v>958.0526315789474</v>
      </c>
      <c r="G8" s="67">
        <v>966.39814814814804</v>
      </c>
      <c r="H8" s="67"/>
      <c r="I8" s="67">
        <v>959.3</v>
      </c>
      <c r="J8" s="67">
        <v>961.15</v>
      </c>
      <c r="K8" s="67"/>
      <c r="L8" s="65">
        <v>959</v>
      </c>
      <c r="M8" s="62">
        <f t="shared" si="0"/>
        <v>963.46465107212475</v>
      </c>
      <c r="N8" s="36">
        <f t="shared" si="1"/>
        <v>14.439368421052563</v>
      </c>
      <c r="O8" s="60">
        <v>911</v>
      </c>
      <c r="P8" s="61">
        <v>1007</v>
      </c>
      <c r="Q8" s="74">
        <f t="shared" si="2"/>
        <v>99.979409208912955</v>
      </c>
    </row>
    <row r="9" spans="1:18" ht="15.95" customHeight="1" x14ac:dyDescent="0.3">
      <c r="A9" s="35">
        <v>5</v>
      </c>
      <c r="B9" s="67">
        <v>969.6875</v>
      </c>
      <c r="C9" s="67">
        <v>954.01039999999989</v>
      </c>
      <c r="D9" s="62">
        <v>986.87692307692305</v>
      </c>
      <c r="E9" s="196"/>
      <c r="F9" s="67">
        <v>955.31578947368416</v>
      </c>
      <c r="G9" s="67">
        <v>983.43827160493834</v>
      </c>
      <c r="H9" s="67"/>
      <c r="I9" s="67">
        <v>952.7</v>
      </c>
      <c r="J9" s="67">
        <v>963.42</v>
      </c>
      <c r="K9" s="67"/>
      <c r="L9" s="65">
        <v>959</v>
      </c>
      <c r="M9" s="62">
        <f t="shared" si="0"/>
        <v>966.49269773650656</v>
      </c>
      <c r="N9" s="36">
        <f t="shared" si="1"/>
        <v>34.176923076923003</v>
      </c>
      <c r="O9" s="60">
        <v>911</v>
      </c>
      <c r="P9" s="61">
        <v>1007</v>
      </c>
      <c r="Q9" s="74">
        <f t="shared" si="2"/>
        <v>100.29363175586892</v>
      </c>
    </row>
    <row r="10" spans="1:18" ht="15.95" customHeight="1" x14ac:dyDescent="0.3">
      <c r="A10" s="35">
        <v>6</v>
      </c>
      <c r="B10" s="67">
        <v>977.75</v>
      </c>
      <c r="C10" s="67">
        <v>951.28088235294115</v>
      </c>
      <c r="D10" s="62">
        <v>971.9</v>
      </c>
      <c r="E10" s="196"/>
      <c r="F10" s="67">
        <v>961.21052631578948</v>
      </c>
      <c r="G10" s="67">
        <v>963.03174603174614</v>
      </c>
      <c r="H10" s="67"/>
      <c r="I10" s="67">
        <v>950.5</v>
      </c>
      <c r="J10" s="67">
        <v>956.24</v>
      </c>
      <c r="K10" s="67"/>
      <c r="L10" s="65">
        <v>959</v>
      </c>
      <c r="M10" s="62">
        <f t="shared" si="0"/>
        <v>961.70187924292532</v>
      </c>
      <c r="N10" s="36">
        <f t="shared" si="1"/>
        <v>27.25</v>
      </c>
      <c r="O10" s="60">
        <v>911</v>
      </c>
      <c r="P10" s="61">
        <v>1007</v>
      </c>
      <c r="Q10" s="74">
        <f t="shared" si="2"/>
        <v>99.796485127726015</v>
      </c>
    </row>
    <row r="11" spans="1:18" ht="15.95" customHeight="1" x14ac:dyDescent="0.3">
      <c r="A11" s="35">
        <v>7</v>
      </c>
      <c r="B11" s="67">
        <v>970.5625</v>
      </c>
      <c r="C11" s="67">
        <v>965.75400000000002</v>
      </c>
      <c r="D11" s="62">
        <v>975.3</v>
      </c>
      <c r="E11" s="67"/>
      <c r="F11" s="67">
        <v>962.83333333333337</v>
      </c>
      <c r="G11" s="67">
        <v>969.84</v>
      </c>
      <c r="H11" s="67"/>
      <c r="I11" s="67">
        <v>947.6</v>
      </c>
      <c r="J11" s="67">
        <v>929.92</v>
      </c>
      <c r="K11" s="67"/>
      <c r="L11" s="65">
        <v>959</v>
      </c>
      <c r="M11" s="62">
        <f t="shared" si="0"/>
        <v>960.2585476190477</v>
      </c>
      <c r="N11" s="36">
        <f t="shared" si="1"/>
        <v>45.379999999999995</v>
      </c>
      <c r="O11" s="60">
        <v>911</v>
      </c>
      <c r="P11" s="61">
        <v>1007</v>
      </c>
      <c r="Q11" s="74">
        <f t="shared" si="2"/>
        <v>99.646709582886615</v>
      </c>
    </row>
    <row r="12" spans="1:18" ht="15.95" customHeight="1" x14ac:dyDescent="0.3">
      <c r="A12" s="35">
        <v>8</v>
      </c>
      <c r="B12" s="67">
        <v>966.46875</v>
      </c>
      <c r="C12" s="67">
        <v>985.13393103448254</v>
      </c>
      <c r="D12" s="62">
        <v>979.4529411764704</v>
      </c>
      <c r="E12" s="67"/>
      <c r="F12" s="67">
        <v>970.5</v>
      </c>
      <c r="G12" s="67">
        <v>971.31481481481478</v>
      </c>
      <c r="H12" s="67"/>
      <c r="I12" s="67">
        <v>944.2</v>
      </c>
      <c r="J12" s="67">
        <v>928.98</v>
      </c>
      <c r="K12" s="67"/>
      <c r="L12" s="65">
        <v>959</v>
      </c>
      <c r="M12" s="62">
        <f t="shared" si="0"/>
        <v>963.72149100368108</v>
      </c>
      <c r="N12" s="36">
        <f t="shared" si="1"/>
        <v>56.153931034482525</v>
      </c>
      <c r="O12" s="60">
        <v>911</v>
      </c>
      <c r="P12" s="61">
        <v>1007</v>
      </c>
      <c r="Q12" s="74">
        <f t="shared" si="2"/>
        <v>100.00606167051566</v>
      </c>
    </row>
    <row r="13" spans="1:18" ht="15.95" customHeight="1" x14ac:dyDescent="0.3">
      <c r="A13" s="35">
        <v>9</v>
      </c>
      <c r="B13" s="67">
        <v>964.4375</v>
      </c>
      <c r="C13" s="67">
        <v>969.33749999999986</v>
      </c>
      <c r="D13" s="62">
        <v>975.1066666666668</v>
      </c>
      <c r="E13" s="67"/>
      <c r="F13" s="67">
        <v>975.5625</v>
      </c>
      <c r="G13" s="67">
        <v>970.11538461538464</v>
      </c>
      <c r="H13" s="67"/>
      <c r="I13" s="67">
        <v>946.3</v>
      </c>
      <c r="J13" s="67">
        <v>966.5</v>
      </c>
      <c r="K13" s="67"/>
      <c r="L13" s="65">
        <v>959</v>
      </c>
      <c r="M13" s="62">
        <f t="shared" si="0"/>
        <v>966.76565018315011</v>
      </c>
      <c r="N13" s="36">
        <f t="shared" si="1"/>
        <v>29.262500000000045</v>
      </c>
      <c r="O13" s="60">
        <v>911</v>
      </c>
      <c r="P13" s="61">
        <v>1007</v>
      </c>
      <c r="Q13" s="74">
        <f t="shared" si="2"/>
        <v>100.32195622457381</v>
      </c>
    </row>
    <row r="14" spans="1:18" ht="15.95" customHeight="1" x14ac:dyDescent="0.3">
      <c r="A14" s="35">
        <v>10</v>
      </c>
      <c r="B14" s="67">
        <v>971.59375</v>
      </c>
      <c r="C14" s="67">
        <v>963.97349397590369</v>
      </c>
      <c r="D14" s="62">
        <v>986.6</v>
      </c>
      <c r="E14" s="67"/>
      <c r="F14" s="67">
        <v>964.85</v>
      </c>
      <c r="G14" s="67">
        <v>948.91145833333337</v>
      </c>
      <c r="H14" s="67"/>
      <c r="I14" s="67">
        <v>967.2</v>
      </c>
      <c r="J14" s="67">
        <v>968.12</v>
      </c>
      <c r="K14" s="67"/>
      <c r="L14" s="65">
        <v>959</v>
      </c>
      <c r="M14" s="62">
        <f t="shared" si="0"/>
        <v>967.3212431870337</v>
      </c>
      <c r="N14" s="36">
        <f t="shared" si="1"/>
        <v>37.688541666666652</v>
      </c>
      <c r="O14" s="60">
        <v>911</v>
      </c>
      <c r="P14" s="61">
        <v>1007</v>
      </c>
      <c r="Q14" s="74">
        <f t="shared" si="2"/>
        <v>100.37961050408168</v>
      </c>
    </row>
    <row r="15" spans="1:18" ht="15.95" customHeight="1" x14ac:dyDescent="0.3">
      <c r="A15" s="35">
        <v>11</v>
      </c>
      <c r="B15" s="67">
        <v>976.21875</v>
      </c>
      <c r="C15" s="67">
        <v>961.65249999999992</v>
      </c>
      <c r="D15" s="62">
        <v>980.06875000000002</v>
      </c>
      <c r="E15" s="67"/>
      <c r="F15" s="67">
        <v>965.16666666666663</v>
      </c>
      <c r="G15" s="67">
        <v>952.26785714285711</v>
      </c>
      <c r="H15" s="67"/>
      <c r="I15" s="67">
        <v>953</v>
      </c>
      <c r="J15" s="67">
        <v>973.44</v>
      </c>
      <c r="K15" s="67"/>
      <c r="L15" s="65">
        <v>959</v>
      </c>
      <c r="M15" s="62">
        <f t="shared" si="0"/>
        <v>965.97350340136052</v>
      </c>
      <c r="N15" s="36">
        <f t="shared" si="1"/>
        <v>27.800892857142912</v>
      </c>
      <c r="O15" s="60">
        <v>911</v>
      </c>
      <c r="P15" s="61">
        <v>1007</v>
      </c>
      <c r="Q15" s="74">
        <f t="shared" si="2"/>
        <v>100.23975459199501</v>
      </c>
      <c r="R15" s="7"/>
    </row>
    <row r="16" spans="1:18" ht="15.95" customHeight="1" x14ac:dyDescent="0.3">
      <c r="A16" s="35">
        <v>12</v>
      </c>
      <c r="B16" s="67">
        <v>981.40625</v>
      </c>
      <c r="C16" s="67">
        <v>971.76666666666654</v>
      </c>
      <c r="D16" s="62">
        <v>958.37894736842088</v>
      </c>
      <c r="E16" s="67"/>
      <c r="F16" s="67">
        <v>965.72727272727275</v>
      </c>
      <c r="G16" s="67">
        <v>958.60144927536237</v>
      </c>
      <c r="H16" s="67"/>
      <c r="I16" s="67">
        <v>958.5</v>
      </c>
      <c r="J16" s="67">
        <v>979.04</v>
      </c>
      <c r="K16" s="82"/>
      <c r="L16" s="65">
        <v>959</v>
      </c>
      <c r="M16" s="62">
        <f t="shared" si="0"/>
        <v>967.63151229110315</v>
      </c>
      <c r="N16" s="36">
        <f t="shared" si="1"/>
        <v>23.027302631579118</v>
      </c>
      <c r="O16" s="60">
        <v>911</v>
      </c>
      <c r="P16" s="61">
        <v>1007</v>
      </c>
      <c r="Q16" s="74">
        <f t="shared" si="2"/>
        <v>100.41180734875692</v>
      </c>
      <c r="R16" s="7"/>
    </row>
    <row r="17" spans="1:18" ht="15.95" customHeight="1" x14ac:dyDescent="0.3">
      <c r="A17" s="35">
        <v>1</v>
      </c>
      <c r="B17" s="67">
        <v>983.53125</v>
      </c>
      <c r="C17" s="67">
        <v>976.05384615384594</v>
      </c>
      <c r="D17" s="62">
        <v>984.75454545454556</v>
      </c>
      <c r="E17" s="197"/>
      <c r="F17" s="67">
        <v>972.36842105263156</v>
      </c>
      <c r="G17" s="67">
        <v>971.63888888888891</v>
      </c>
      <c r="H17" s="67"/>
      <c r="I17" s="67">
        <v>960.8</v>
      </c>
      <c r="J17" s="67">
        <v>978.83</v>
      </c>
      <c r="K17" s="67"/>
      <c r="L17" s="65">
        <v>959</v>
      </c>
      <c r="M17" s="62">
        <f t="shared" si="0"/>
        <v>975.42527879284455</v>
      </c>
      <c r="N17" s="36">
        <f t="shared" si="1"/>
        <v>23.95454545454561</v>
      </c>
      <c r="O17" s="60">
        <v>911</v>
      </c>
      <c r="P17" s="61">
        <v>1007</v>
      </c>
      <c r="Q17" s="74">
        <f t="shared" si="2"/>
        <v>101.2205720185237</v>
      </c>
      <c r="R17" s="7"/>
    </row>
    <row r="18" spans="1:18" ht="15.95" customHeight="1" x14ac:dyDescent="0.3">
      <c r="A18" s="35">
        <v>2</v>
      </c>
      <c r="B18" s="67">
        <v>980.96875</v>
      </c>
      <c r="C18" s="67">
        <v>969.28518518518524</v>
      </c>
      <c r="D18" s="62">
        <v>981.26153846153841</v>
      </c>
      <c r="E18" s="197"/>
      <c r="F18" s="67">
        <v>972.375</v>
      </c>
      <c r="G18" s="67"/>
      <c r="H18" s="67"/>
      <c r="I18" s="67"/>
      <c r="J18" s="67">
        <v>980.27</v>
      </c>
      <c r="K18" s="67"/>
      <c r="L18" s="65">
        <v>959</v>
      </c>
      <c r="M18" s="62">
        <f t="shared" si="0"/>
        <v>976.8320947293447</v>
      </c>
      <c r="N18" s="36">
        <f t="shared" si="1"/>
        <v>11.976353276353166</v>
      </c>
      <c r="O18" s="60">
        <v>911</v>
      </c>
      <c r="P18" s="61">
        <v>1007</v>
      </c>
      <c r="Q18" s="74">
        <f t="shared" si="2"/>
        <v>101.36655830462196</v>
      </c>
      <c r="R18" s="7"/>
    </row>
    <row r="19" spans="1:18" ht="15.95" customHeight="1" x14ac:dyDescent="0.3">
      <c r="A19" s="35">
        <v>3</v>
      </c>
      <c r="B19" s="66"/>
      <c r="C19" s="66">
        <v>971.69677419354844</v>
      </c>
      <c r="D19" s="66"/>
      <c r="E19" s="66"/>
      <c r="F19" s="66"/>
      <c r="G19" s="66"/>
      <c r="H19" s="66"/>
      <c r="I19" s="66"/>
      <c r="J19" s="66"/>
      <c r="K19" s="66"/>
      <c r="L19" s="65">
        <v>959</v>
      </c>
      <c r="M19" s="62">
        <f t="shared" si="0"/>
        <v>971.69677419354844</v>
      </c>
      <c r="N19" s="36">
        <f t="shared" si="1"/>
        <v>0</v>
      </c>
      <c r="O19" s="60">
        <v>911</v>
      </c>
      <c r="P19" s="61">
        <v>1007</v>
      </c>
      <c r="Q19" s="74">
        <f t="shared" si="2"/>
        <v>100.83366245556722</v>
      </c>
      <c r="R19" s="7"/>
    </row>
    <row r="20" spans="1:18" ht="15.95" customHeight="1" x14ac:dyDescent="0.3">
      <c r="A20" s="37">
        <v>4</v>
      </c>
      <c r="B20" s="66"/>
      <c r="C20" s="64"/>
      <c r="D20" s="64"/>
      <c r="E20" s="64"/>
      <c r="F20" s="64"/>
      <c r="G20" s="64"/>
      <c r="H20" s="64"/>
      <c r="I20" s="64"/>
      <c r="J20" s="64"/>
      <c r="K20" s="64"/>
      <c r="L20" s="65">
        <v>959</v>
      </c>
      <c r="M20" s="62"/>
      <c r="N20" s="36">
        <f t="shared" si="1"/>
        <v>0</v>
      </c>
      <c r="O20" s="60">
        <v>911</v>
      </c>
      <c r="P20" s="61">
        <v>1007</v>
      </c>
      <c r="Q20" s="74">
        <f t="shared" si="2"/>
        <v>0</v>
      </c>
      <c r="R20" s="7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R20"/>
  <sheetViews>
    <sheetView zoomScale="80" workbookViewId="0">
      <selection activeCell="M19" sqref="M19"/>
    </sheetView>
  </sheetViews>
  <sheetFormatPr defaultRowHeight="13.5" x14ac:dyDescent="0.15"/>
  <cols>
    <col min="1" max="1" width="3.875" customWidth="1"/>
    <col min="2" max="2" width="10.125" customWidth="1"/>
    <col min="3" max="3" width="10.5" bestFit="1" customWidth="1"/>
    <col min="4" max="4" width="9.875" customWidth="1"/>
    <col min="5" max="6" width="9.5" customWidth="1"/>
    <col min="7" max="7" width="9.875" customWidth="1"/>
    <col min="8" max="8" width="8.75" customWidth="1"/>
    <col min="9" max="9" width="10.625" customWidth="1"/>
    <col min="10" max="10" width="10.25" customWidth="1"/>
    <col min="11" max="11" width="9.375" customWidth="1"/>
    <col min="12" max="12" width="7.5" style="2" customWidth="1"/>
    <col min="13" max="13" width="9.75" style="2" customWidth="1"/>
    <col min="14" max="14" width="7.875" style="2" customWidth="1"/>
    <col min="15" max="16" width="2.625" style="2" customWidth="1"/>
    <col min="17" max="17" width="10.125" bestFit="1" customWidth="1"/>
  </cols>
  <sheetData>
    <row r="1" spans="1:18" ht="20.100000000000001" customHeight="1" x14ac:dyDescent="0.3">
      <c r="F1" s="31" t="s">
        <v>60</v>
      </c>
    </row>
    <row r="2" spans="1:18" ht="16.5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153</v>
      </c>
      <c r="N2" s="182" t="s">
        <v>29</v>
      </c>
      <c r="O2" s="41" t="s">
        <v>30</v>
      </c>
      <c r="P2" s="42" t="s">
        <v>31</v>
      </c>
      <c r="Q2" s="30" t="s">
        <v>145</v>
      </c>
    </row>
    <row r="3" spans="1:18" ht="15.95" customHeight="1" x14ac:dyDescent="0.25">
      <c r="A3" s="35">
        <v>11</v>
      </c>
      <c r="B3" s="67"/>
      <c r="C3" s="67"/>
      <c r="D3" s="62">
        <v>194.00714285714281</v>
      </c>
      <c r="E3" s="67"/>
      <c r="F3" s="67"/>
      <c r="G3" s="67">
        <v>199.75833333333333</v>
      </c>
      <c r="H3" s="67"/>
      <c r="I3" s="67"/>
      <c r="J3" s="67">
        <v>191.06</v>
      </c>
      <c r="K3" s="67"/>
      <c r="L3" s="65">
        <v>196</v>
      </c>
      <c r="M3" s="62">
        <f t="shared" ref="M3:M19" si="0">AVERAGE(B3:K3)</f>
        <v>194.94182539682538</v>
      </c>
      <c r="N3" s="62">
        <f t="shared" ref="N3:N20" si="1">MAX(B3:K3)-MIN(B3:K3)</f>
        <v>8.6983333333333235</v>
      </c>
      <c r="O3" s="60">
        <v>176</v>
      </c>
      <c r="P3" s="61">
        <v>216</v>
      </c>
      <c r="Q3" s="74">
        <f>M3/M3*100</f>
        <v>100</v>
      </c>
    </row>
    <row r="4" spans="1:18" ht="15.95" customHeight="1" x14ac:dyDescent="0.25">
      <c r="A4" s="35">
        <v>12</v>
      </c>
      <c r="B4" s="67">
        <v>195.625</v>
      </c>
      <c r="C4" s="67">
        <v>199.08055555555558</v>
      </c>
      <c r="D4" s="62">
        <v>192.41333333333333</v>
      </c>
      <c r="E4" s="67"/>
      <c r="F4" s="67">
        <v>197.92307692307693</v>
      </c>
      <c r="G4" s="67">
        <v>196.19444444444446</v>
      </c>
      <c r="H4" s="67"/>
      <c r="I4" s="67"/>
      <c r="J4" s="67">
        <v>191.9</v>
      </c>
      <c r="K4" s="67"/>
      <c r="L4" s="65">
        <v>196</v>
      </c>
      <c r="M4" s="62">
        <f t="shared" si="0"/>
        <v>195.52273504273504</v>
      </c>
      <c r="N4" s="62">
        <f t="shared" si="1"/>
        <v>7.1805555555555713</v>
      </c>
      <c r="O4" s="60">
        <v>176</v>
      </c>
      <c r="P4" s="61">
        <v>216</v>
      </c>
      <c r="Q4" s="74">
        <f>M4/M$3*100</f>
        <v>100.29799128264401</v>
      </c>
    </row>
    <row r="5" spans="1:18" ht="15.95" customHeight="1" x14ac:dyDescent="0.25">
      <c r="A5" s="35">
        <v>1</v>
      </c>
      <c r="B5" s="67">
        <v>197.5</v>
      </c>
      <c r="C5" s="67">
        <v>203.02330000000001</v>
      </c>
      <c r="D5" s="62">
        <v>192.41538461538462</v>
      </c>
      <c r="E5" s="67"/>
      <c r="F5" s="67">
        <v>198.5</v>
      </c>
      <c r="G5" s="67">
        <v>192.05555555555554</v>
      </c>
      <c r="H5" s="67"/>
      <c r="I5" s="67">
        <v>192.3</v>
      </c>
      <c r="J5" s="67">
        <v>193.77</v>
      </c>
      <c r="K5" s="67"/>
      <c r="L5" s="65">
        <v>196</v>
      </c>
      <c r="M5" s="62">
        <f t="shared" si="0"/>
        <v>195.6520343101343</v>
      </c>
      <c r="N5" s="62">
        <f t="shared" si="1"/>
        <v>10.967744444444463</v>
      </c>
      <c r="O5" s="60">
        <v>176</v>
      </c>
      <c r="P5" s="61">
        <v>216</v>
      </c>
      <c r="Q5" s="74">
        <f t="shared" ref="Q5:Q20" si="2">M5/M$3*100</f>
        <v>100.3643183867101</v>
      </c>
    </row>
    <row r="6" spans="1:18" ht="15.95" customHeight="1" x14ac:dyDescent="0.25">
      <c r="A6" s="35">
        <v>2</v>
      </c>
      <c r="B6" s="67">
        <v>197.03125</v>
      </c>
      <c r="C6" s="67">
        <v>200.93421052631581</v>
      </c>
      <c r="D6" s="62">
        <v>192.64374999999998</v>
      </c>
      <c r="E6" s="67"/>
      <c r="F6" s="67">
        <v>197.52631578947367</v>
      </c>
      <c r="G6" s="67">
        <v>190.24137931034483</v>
      </c>
      <c r="H6" s="67"/>
      <c r="I6" s="67">
        <v>188</v>
      </c>
      <c r="J6" s="67">
        <v>194.02</v>
      </c>
      <c r="K6" s="67"/>
      <c r="L6" s="65">
        <v>196</v>
      </c>
      <c r="M6" s="62">
        <f t="shared" si="0"/>
        <v>194.34241508944774</v>
      </c>
      <c r="N6" s="62">
        <f t="shared" si="1"/>
        <v>12.934210526315809</v>
      </c>
      <c r="O6" s="60">
        <v>176</v>
      </c>
      <c r="P6" s="61">
        <v>216</v>
      </c>
      <c r="Q6" s="74">
        <f t="shared" si="2"/>
        <v>99.692518367386029</v>
      </c>
    </row>
    <row r="7" spans="1:18" ht="15.95" customHeight="1" x14ac:dyDescent="0.25">
      <c r="A7" s="35">
        <v>3</v>
      </c>
      <c r="B7" s="67">
        <v>196.90625</v>
      </c>
      <c r="C7" s="67">
        <v>198.815</v>
      </c>
      <c r="D7" s="62">
        <v>189.805555555556</v>
      </c>
      <c r="E7" s="67"/>
      <c r="F7" s="67">
        <v>196.94736842105263</v>
      </c>
      <c r="G7" s="67">
        <v>192.04166666666666</v>
      </c>
      <c r="H7" s="67"/>
      <c r="I7" s="67">
        <v>194.3</v>
      </c>
      <c r="J7" s="67">
        <v>193.88</v>
      </c>
      <c r="K7" s="67"/>
      <c r="L7" s="65">
        <v>196</v>
      </c>
      <c r="M7" s="62">
        <f t="shared" si="0"/>
        <v>194.6708343776107</v>
      </c>
      <c r="N7" s="62">
        <f t="shared" si="1"/>
        <v>9.0094444444440001</v>
      </c>
      <c r="O7" s="60">
        <v>176</v>
      </c>
      <c r="P7" s="61">
        <v>216</v>
      </c>
      <c r="Q7" s="74">
        <f t="shared" si="2"/>
        <v>99.860988775157395</v>
      </c>
    </row>
    <row r="8" spans="1:18" ht="15.95" customHeight="1" x14ac:dyDescent="0.25">
      <c r="A8" s="35">
        <v>4</v>
      </c>
      <c r="B8" s="67">
        <v>197.28125</v>
      </c>
      <c r="C8" s="67">
        <v>198.79077777777775</v>
      </c>
      <c r="D8" s="62">
        <v>191.90600000000001</v>
      </c>
      <c r="E8" s="67"/>
      <c r="F8" s="67">
        <v>195.94736842105263</v>
      </c>
      <c r="G8" s="67">
        <v>195.40909090909091</v>
      </c>
      <c r="H8" s="67"/>
      <c r="I8" s="67">
        <v>193.3</v>
      </c>
      <c r="J8" s="67">
        <v>194.96</v>
      </c>
      <c r="K8" s="67"/>
      <c r="L8" s="65">
        <v>196</v>
      </c>
      <c r="M8" s="62">
        <f t="shared" si="0"/>
        <v>195.37064101541731</v>
      </c>
      <c r="N8" s="62">
        <f t="shared" si="1"/>
        <v>6.8847777777777424</v>
      </c>
      <c r="O8" s="60">
        <v>176</v>
      </c>
      <c r="P8" s="61">
        <v>216</v>
      </c>
      <c r="Q8" s="74">
        <f t="shared" si="2"/>
        <v>100.21997106968657</v>
      </c>
    </row>
    <row r="9" spans="1:18" ht="15.95" customHeight="1" x14ac:dyDescent="0.25">
      <c r="A9" s="35">
        <v>5</v>
      </c>
      <c r="B9" s="67">
        <v>197.03125</v>
      </c>
      <c r="C9" s="67">
        <v>195.74759999999998</v>
      </c>
      <c r="D9" s="62">
        <v>197.914285714286</v>
      </c>
      <c r="E9" s="67"/>
      <c r="F9" s="67">
        <v>200.57894736842104</v>
      </c>
      <c r="G9" s="67">
        <v>196.09259259259258</v>
      </c>
      <c r="H9" s="67"/>
      <c r="I9" s="67">
        <v>192.2</v>
      </c>
      <c r="J9" s="67">
        <v>193.25</v>
      </c>
      <c r="K9" s="67"/>
      <c r="L9" s="65">
        <v>196</v>
      </c>
      <c r="M9" s="62">
        <f t="shared" si="0"/>
        <v>196.11638223932852</v>
      </c>
      <c r="N9" s="62">
        <f t="shared" si="1"/>
        <v>8.378947368421052</v>
      </c>
      <c r="O9" s="60">
        <v>176</v>
      </c>
      <c r="P9" s="61">
        <v>216</v>
      </c>
      <c r="Q9" s="74">
        <f t="shared" si="2"/>
        <v>100.6025165918664</v>
      </c>
    </row>
    <row r="10" spans="1:18" ht="15.95" customHeight="1" x14ac:dyDescent="0.25">
      <c r="A10" s="35">
        <v>6</v>
      </c>
      <c r="B10" s="67">
        <v>197.34375</v>
      </c>
      <c r="C10" s="67">
        <v>189.30441176470592</v>
      </c>
      <c r="D10" s="62">
        <v>194.9</v>
      </c>
      <c r="E10" s="67"/>
      <c r="F10" s="67">
        <v>196.84210526315789</v>
      </c>
      <c r="G10" s="67">
        <v>193.72499999999999</v>
      </c>
      <c r="H10" s="67"/>
      <c r="I10" s="67">
        <v>192.6</v>
      </c>
      <c r="J10" s="67">
        <v>193.38</v>
      </c>
      <c r="K10" s="67"/>
      <c r="L10" s="65">
        <v>196</v>
      </c>
      <c r="M10" s="62">
        <f t="shared" si="0"/>
        <v>194.01360957540913</v>
      </c>
      <c r="N10" s="62">
        <f t="shared" si="1"/>
        <v>8.0393382352940819</v>
      </c>
      <c r="O10" s="60">
        <v>176</v>
      </c>
      <c r="P10" s="61">
        <v>216</v>
      </c>
      <c r="Q10" s="74">
        <f t="shared" si="2"/>
        <v>99.523849835956568</v>
      </c>
    </row>
    <row r="11" spans="1:18" ht="15.95" customHeight="1" x14ac:dyDescent="0.25">
      <c r="A11" s="35">
        <v>7</v>
      </c>
      <c r="B11" s="67">
        <v>198</v>
      </c>
      <c r="C11" s="67">
        <v>196.62</v>
      </c>
      <c r="D11" s="62">
        <v>192.4</v>
      </c>
      <c r="E11" s="67"/>
      <c r="F11" s="67">
        <v>198.11111111111111</v>
      </c>
      <c r="G11" s="67">
        <v>198.47435897435901</v>
      </c>
      <c r="H11" s="67"/>
      <c r="I11" s="67">
        <v>194.9</v>
      </c>
      <c r="J11" s="67">
        <v>193.77</v>
      </c>
      <c r="K11" s="67"/>
      <c r="L11" s="65">
        <v>196</v>
      </c>
      <c r="M11" s="62">
        <f t="shared" si="0"/>
        <v>196.03935286935285</v>
      </c>
      <c r="N11" s="62">
        <f t="shared" si="1"/>
        <v>6.0743589743590007</v>
      </c>
      <c r="O11" s="60">
        <v>176</v>
      </c>
      <c r="P11" s="61">
        <v>216</v>
      </c>
      <c r="Q11" s="74">
        <f t="shared" si="2"/>
        <v>100.56300256258159</v>
      </c>
    </row>
    <row r="12" spans="1:18" ht="15.95" customHeight="1" x14ac:dyDescent="0.25">
      <c r="A12" s="35">
        <v>8</v>
      </c>
      <c r="B12" s="67">
        <v>196.84375</v>
      </c>
      <c r="C12" s="67">
        <v>198.40558333333334</v>
      </c>
      <c r="D12" s="62">
        <v>193.8388888888889</v>
      </c>
      <c r="E12" s="67"/>
      <c r="F12" s="67">
        <v>198.66666666666666</v>
      </c>
      <c r="G12" s="67">
        <v>199.33333333333334</v>
      </c>
      <c r="H12" s="67"/>
      <c r="I12" s="67">
        <v>194.2</v>
      </c>
      <c r="J12" s="67">
        <v>196.27</v>
      </c>
      <c r="K12" s="67"/>
      <c r="L12" s="65">
        <v>196</v>
      </c>
      <c r="M12" s="62">
        <f t="shared" si="0"/>
        <v>196.79403174603175</v>
      </c>
      <c r="N12" s="62">
        <f t="shared" si="1"/>
        <v>5.49444444444444</v>
      </c>
      <c r="O12" s="60">
        <v>176</v>
      </c>
      <c r="P12" s="61">
        <v>216</v>
      </c>
      <c r="Q12" s="74">
        <f t="shared" si="2"/>
        <v>100.95013286422039</v>
      </c>
    </row>
    <row r="13" spans="1:18" ht="15.95" customHeight="1" x14ac:dyDescent="0.25">
      <c r="A13" s="35">
        <v>9</v>
      </c>
      <c r="B13" s="67">
        <v>195.96875</v>
      </c>
      <c r="C13" s="67">
        <v>197.71750000000003</v>
      </c>
      <c r="D13" s="62">
        <v>191.74285714285716</v>
      </c>
      <c r="E13" s="67"/>
      <c r="F13" s="67">
        <v>198.25</v>
      </c>
      <c r="G13" s="67">
        <v>199.94230769230768</v>
      </c>
      <c r="H13" s="67"/>
      <c r="I13" s="67">
        <v>193.7</v>
      </c>
      <c r="J13" s="67">
        <v>189.72</v>
      </c>
      <c r="K13" s="67"/>
      <c r="L13" s="65">
        <v>196</v>
      </c>
      <c r="M13" s="62">
        <f t="shared" si="0"/>
        <v>195.29163069073783</v>
      </c>
      <c r="N13" s="62">
        <f t="shared" si="1"/>
        <v>10.22230769230768</v>
      </c>
      <c r="O13" s="60">
        <v>176</v>
      </c>
      <c r="P13" s="61">
        <v>216</v>
      </c>
      <c r="Q13" s="74">
        <f t="shared" si="2"/>
        <v>100.17944086303716</v>
      </c>
    </row>
    <row r="14" spans="1:18" ht="15.95" customHeight="1" x14ac:dyDescent="0.25">
      <c r="A14" s="35">
        <v>10</v>
      </c>
      <c r="B14" s="67">
        <v>197.59375</v>
      </c>
      <c r="C14" s="67">
        <v>199.66867469879517</v>
      </c>
      <c r="D14" s="62">
        <v>194.1</v>
      </c>
      <c r="E14" s="67"/>
      <c r="F14" s="67">
        <v>200.8</v>
      </c>
      <c r="G14" s="67">
        <v>193.06770833333331</v>
      </c>
      <c r="H14" s="67"/>
      <c r="I14" s="67">
        <v>192</v>
      </c>
      <c r="J14" s="67">
        <v>191.48</v>
      </c>
      <c r="K14" s="67"/>
      <c r="L14" s="65">
        <v>196</v>
      </c>
      <c r="M14" s="62">
        <f t="shared" si="0"/>
        <v>195.53001900458978</v>
      </c>
      <c r="N14" s="62">
        <f t="shared" si="1"/>
        <v>9.3200000000000216</v>
      </c>
      <c r="O14" s="60">
        <v>176</v>
      </c>
      <c r="P14" s="61">
        <v>216</v>
      </c>
      <c r="Q14" s="74">
        <f t="shared" si="2"/>
        <v>100.30172776240659</v>
      </c>
    </row>
    <row r="15" spans="1:18" ht="15.95" customHeight="1" x14ac:dyDescent="0.25">
      <c r="A15" s="35">
        <v>11</v>
      </c>
      <c r="B15" s="67">
        <v>198.65625</v>
      </c>
      <c r="C15" s="67">
        <v>200.17654320987657</v>
      </c>
      <c r="D15" s="62">
        <v>197.53888888888889</v>
      </c>
      <c r="E15" s="67"/>
      <c r="F15" s="67">
        <v>197.5</v>
      </c>
      <c r="G15" s="67">
        <v>193.58928571428572</v>
      </c>
      <c r="H15" s="67"/>
      <c r="I15" s="67">
        <v>189.8</v>
      </c>
      <c r="J15" s="67">
        <v>196.42</v>
      </c>
      <c r="K15" s="67"/>
      <c r="L15" s="65">
        <v>196</v>
      </c>
      <c r="M15" s="62">
        <f t="shared" si="0"/>
        <v>196.24013825900732</v>
      </c>
      <c r="N15" s="62">
        <f t="shared" si="1"/>
        <v>10.376543209876559</v>
      </c>
      <c r="O15" s="60">
        <v>176</v>
      </c>
      <c r="P15" s="61">
        <v>216</v>
      </c>
      <c r="Q15" s="74">
        <f t="shared" si="2"/>
        <v>100.66600015647697</v>
      </c>
      <c r="R15" s="7"/>
    </row>
    <row r="16" spans="1:18" ht="15.95" customHeight="1" x14ac:dyDescent="0.25">
      <c r="A16" s="35">
        <v>12</v>
      </c>
      <c r="B16" s="67">
        <v>198.625</v>
      </c>
      <c r="C16" s="67">
        <v>202.22857142857143</v>
      </c>
      <c r="D16" s="62">
        <v>196.79444444444442</v>
      </c>
      <c r="E16" s="67"/>
      <c r="F16" s="67">
        <v>196.59090909090909</v>
      </c>
      <c r="G16" s="67">
        <v>196.89855072463766</v>
      </c>
      <c r="H16" s="67"/>
      <c r="I16" s="67">
        <v>188.8</v>
      </c>
      <c r="J16" s="67">
        <v>198.96</v>
      </c>
      <c r="K16" s="82"/>
      <c r="L16" s="65">
        <v>196</v>
      </c>
      <c r="M16" s="62">
        <f t="shared" si="0"/>
        <v>196.98535366979465</v>
      </c>
      <c r="N16" s="62">
        <f t="shared" si="1"/>
        <v>13.428571428571416</v>
      </c>
      <c r="O16" s="60">
        <v>176</v>
      </c>
      <c r="P16" s="61">
        <v>216</v>
      </c>
      <c r="Q16" s="74">
        <f t="shared" si="2"/>
        <v>101.04827595043263</v>
      </c>
      <c r="R16" s="7"/>
    </row>
    <row r="17" spans="1:18" ht="15.95" customHeight="1" x14ac:dyDescent="0.25">
      <c r="A17" s="35">
        <v>1</v>
      </c>
      <c r="B17" s="67">
        <v>199</v>
      </c>
      <c r="C17" s="67">
        <v>200.4346153846154</v>
      </c>
      <c r="D17" s="62">
        <v>199.41333333333333</v>
      </c>
      <c r="E17" s="197"/>
      <c r="F17" s="67">
        <v>198.47368421052633</v>
      </c>
      <c r="G17" s="67">
        <v>198.75</v>
      </c>
      <c r="H17" s="67"/>
      <c r="I17" s="67">
        <v>189.2</v>
      </c>
      <c r="J17" s="67">
        <v>200.24</v>
      </c>
      <c r="K17" s="67"/>
      <c r="L17" s="65">
        <v>196</v>
      </c>
      <c r="M17" s="62">
        <f t="shared" si="0"/>
        <v>197.93023327549645</v>
      </c>
      <c r="N17" s="62">
        <f t="shared" si="1"/>
        <v>11.23461538461541</v>
      </c>
      <c r="O17" s="60">
        <v>176</v>
      </c>
      <c r="P17" s="61">
        <v>216</v>
      </c>
      <c r="Q17" s="74">
        <f t="shared" si="2"/>
        <v>101.53297419503889</v>
      </c>
      <c r="R17" s="7"/>
    </row>
    <row r="18" spans="1:18" ht="15.95" customHeight="1" x14ac:dyDescent="0.25">
      <c r="A18" s="35">
        <v>2</v>
      </c>
      <c r="B18" s="67">
        <v>198.09375</v>
      </c>
      <c r="C18" s="67">
        <v>201.92499999999998</v>
      </c>
      <c r="D18" s="62">
        <v>199.86666666666667</v>
      </c>
      <c r="E18" s="197"/>
      <c r="F18" s="67">
        <v>199.9375</v>
      </c>
      <c r="G18" s="67"/>
      <c r="H18" s="67"/>
      <c r="I18" s="67"/>
      <c r="J18" s="67">
        <v>203.3</v>
      </c>
      <c r="K18" s="67"/>
      <c r="L18" s="65">
        <v>196</v>
      </c>
      <c r="M18" s="62">
        <f t="shared" si="0"/>
        <v>200.62458333333333</v>
      </c>
      <c r="N18" s="62">
        <f t="shared" si="1"/>
        <v>5.2062500000000114</v>
      </c>
      <c r="O18" s="60">
        <v>176</v>
      </c>
      <c r="P18" s="61">
        <v>216</v>
      </c>
      <c r="Q18" s="74">
        <f t="shared" si="2"/>
        <v>102.91510450614693</v>
      </c>
      <c r="R18" s="7"/>
    </row>
    <row r="19" spans="1:18" ht="15.95" customHeight="1" x14ac:dyDescent="0.25">
      <c r="A19" s="35">
        <v>3</v>
      </c>
      <c r="B19" s="66"/>
      <c r="C19" s="66">
        <v>202.91935483870967</v>
      </c>
      <c r="D19" s="66"/>
      <c r="E19" s="66"/>
      <c r="F19" s="66"/>
      <c r="G19" s="66"/>
      <c r="H19" s="66"/>
      <c r="I19" s="66"/>
      <c r="J19" s="66"/>
      <c r="K19" s="66"/>
      <c r="L19" s="65">
        <v>196</v>
      </c>
      <c r="M19" s="62">
        <f t="shared" si="0"/>
        <v>202.91935483870967</v>
      </c>
      <c r="N19" s="62">
        <f t="shared" si="1"/>
        <v>0</v>
      </c>
      <c r="O19" s="60">
        <v>176</v>
      </c>
      <c r="P19" s="61">
        <v>216</v>
      </c>
      <c r="Q19" s="74">
        <f t="shared" si="2"/>
        <v>104.09226158914085</v>
      </c>
      <c r="R19" s="7"/>
    </row>
    <row r="20" spans="1:18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/>
      <c r="I20" s="64"/>
      <c r="J20" s="64"/>
      <c r="K20" s="64"/>
      <c r="L20" s="65">
        <v>196</v>
      </c>
      <c r="M20" s="62"/>
      <c r="N20" s="62">
        <f t="shared" si="1"/>
        <v>0</v>
      </c>
      <c r="O20" s="60">
        <v>176</v>
      </c>
      <c r="P20" s="61">
        <v>216</v>
      </c>
      <c r="Q20" s="74">
        <f t="shared" si="2"/>
        <v>0</v>
      </c>
      <c r="R20" s="7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R20"/>
  <sheetViews>
    <sheetView zoomScale="80" workbookViewId="0">
      <selection activeCell="F45" sqref="F45"/>
    </sheetView>
  </sheetViews>
  <sheetFormatPr defaultRowHeight="13.5" x14ac:dyDescent="0.15"/>
  <cols>
    <col min="1" max="1" width="3.625" customWidth="1"/>
    <col min="2" max="2" width="8.125" customWidth="1"/>
    <col min="4" max="4" width="8.75" customWidth="1"/>
    <col min="5" max="5" width="10.5" customWidth="1"/>
    <col min="6" max="6" width="9.5" customWidth="1"/>
    <col min="7" max="8" width="8.75" customWidth="1"/>
    <col min="9" max="9" width="10.625" customWidth="1"/>
    <col min="10" max="11" width="8.625" customWidth="1"/>
    <col min="12" max="12" width="6.875" customWidth="1"/>
    <col min="13" max="13" width="9.75" customWidth="1"/>
    <col min="14" max="14" width="8.25" customWidth="1"/>
    <col min="15" max="16" width="2.625" customWidth="1"/>
    <col min="17" max="17" width="10.125" bestFit="1" customWidth="1"/>
  </cols>
  <sheetData>
    <row r="1" spans="1:18" ht="20.100000000000001" customHeight="1" x14ac:dyDescent="0.3">
      <c r="F1" s="31" t="s">
        <v>15</v>
      </c>
    </row>
    <row r="2" spans="1:18" s="43" customFormat="1" ht="15.95" customHeight="1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42</v>
      </c>
      <c r="N2" s="182" t="s">
        <v>29</v>
      </c>
      <c r="O2" s="41" t="s">
        <v>30</v>
      </c>
      <c r="P2" s="42" t="s">
        <v>31</v>
      </c>
      <c r="Q2" s="30" t="s">
        <v>145</v>
      </c>
    </row>
    <row r="3" spans="1:18" s="43" customFormat="1" ht="15.95" customHeight="1" x14ac:dyDescent="0.25">
      <c r="A3" s="35">
        <v>11</v>
      </c>
      <c r="B3" s="68"/>
      <c r="C3" s="68"/>
      <c r="D3" s="69">
        <v>5.3782352941176468</v>
      </c>
      <c r="E3" s="68"/>
      <c r="F3" s="68"/>
      <c r="G3" s="68">
        <v>5.3471999999999991</v>
      </c>
      <c r="H3" s="68"/>
      <c r="I3" s="68"/>
      <c r="J3" s="68">
        <v>5.41</v>
      </c>
      <c r="K3" s="68"/>
      <c r="L3" s="67">
        <v>5.4</v>
      </c>
      <c r="M3" s="69">
        <f t="shared" ref="M3:M12" si="0">AVERAGE(B3:K3)</f>
        <v>5.3784784313725487</v>
      </c>
      <c r="N3" s="69">
        <f t="shared" ref="N3:N20" si="1">MAX(B3:K3)-MIN(B3:K3)</f>
        <v>6.2800000000001077E-2</v>
      </c>
      <c r="O3" s="41">
        <v>5.2</v>
      </c>
      <c r="P3" s="42">
        <v>5.6</v>
      </c>
      <c r="Q3" s="44">
        <f>M3/M3*100</f>
        <v>100</v>
      </c>
    </row>
    <row r="4" spans="1:18" s="43" customFormat="1" ht="15.95" customHeight="1" x14ac:dyDescent="0.25">
      <c r="A4" s="35">
        <v>12</v>
      </c>
      <c r="B4" s="68">
        <v>5.3937500000000007</v>
      </c>
      <c r="C4" s="68">
        <v>5.4075555555555557</v>
      </c>
      <c r="D4" s="69">
        <v>5.3958823529411761</v>
      </c>
      <c r="E4" s="68"/>
      <c r="F4" s="68">
        <v>5.4692307692307685</v>
      </c>
      <c r="G4" s="68">
        <v>5.3484210526315792</v>
      </c>
      <c r="H4" s="68">
        <v>5.36</v>
      </c>
      <c r="I4" s="68"/>
      <c r="J4" s="68">
        <v>5.4</v>
      </c>
      <c r="K4" s="68"/>
      <c r="L4" s="67">
        <v>5.4</v>
      </c>
      <c r="M4" s="69">
        <f t="shared" si="0"/>
        <v>5.3964056757655836</v>
      </c>
      <c r="N4" s="69">
        <f t="shared" si="1"/>
        <v>0.12080971659918927</v>
      </c>
      <c r="O4" s="41">
        <v>5.2</v>
      </c>
      <c r="P4" s="42">
        <v>5.6</v>
      </c>
      <c r="Q4" s="74">
        <f>M4/M$3*100</f>
        <v>100.33331442380555</v>
      </c>
    </row>
    <row r="5" spans="1:18" s="43" customFormat="1" ht="15.95" customHeight="1" x14ac:dyDescent="0.25">
      <c r="A5" s="35">
        <v>1</v>
      </c>
      <c r="B5" s="68">
        <v>5.4000000000000012</v>
      </c>
      <c r="C5" s="68">
        <v>5.4177499999999998</v>
      </c>
      <c r="D5" s="69">
        <v>5.3724999999999996</v>
      </c>
      <c r="E5" s="68"/>
      <c r="F5" s="68">
        <v>5.4222222222222234</v>
      </c>
      <c r="G5" s="68">
        <v>5.3791666666666664</v>
      </c>
      <c r="H5" s="68">
        <v>5.34</v>
      </c>
      <c r="I5" s="68">
        <v>5.39</v>
      </c>
      <c r="J5" s="68">
        <v>5.4</v>
      </c>
      <c r="K5" s="68">
        <v>5.4</v>
      </c>
      <c r="L5" s="67">
        <v>5.4</v>
      </c>
      <c r="M5" s="69">
        <f t="shared" si="0"/>
        <v>5.3912932098765429</v>
      </c>
      <c r="N5" s="69">
        <f t="shared" si="1"/>
        <v>8.2222222222223529E-2</v>
      </c>
      <c r="O5" s="41">
        <v>5.2</v>
      </c>
      <c r="P5" s="42">
        <v>5.6</v>
      </c>
      <c r="Q5" s="74">
        <f t="shared" ref="Q5:Q20" si="2">M5/M$3*100</f>
        <v>100.23826029364078</v>
      </c>
    </row>
    <row r="6" spans="1:18" s="43" customFormat="1" ht="15.95" customHeight="1" x14ac:dyDescent="0.25">
      <c r="A6" s="35">
        <v>2</v>
      </c>
      <c r="B6" s="68">
        <v>5.3909374999999997</v>
      </c>
      <c r="C6" s="68">
        <v>5.4135263157894746</v>
      </c>
      <c r="D6" s="69">
        <v>5.3793749999999996</v>
      </c>
      <c r="E6" s="68"/>
      <c r="F6" s="68">
        <v>5.4526315789473685</v>
      </c>
      <c r="G6" s="68">
        <v>5.381785714285714</v>
      </c>
      <c r="H6" s="68">
        <v>5.35</v>
      </c>
      <c r="I6" s="68">
        <v>5.37</v>
      </c>
      <c r="J6" s="68">
        <v>5.41</v>
      </c>
      <c r="K6" s="68">
        <v>5.4</v>
      </c>
      <c r="L6" s="67">
        <v>5.4</v>
      </c>
      <c r="M6" s="69">
        <f t="shared" si="0"/>
        <v>5.394250678780284</v>
      </c>
      <c r="N6" s="69">
        <f t="shared" si="1"/>
        <v>0.10263157894736885</v>
      </c>
      <c r="O6" s="41">
        <v>5.2</v>
      </c>
      <c r="P6" s="42">
        <v>5.6</v>
      </c>
      <c r="Q6" s="74">
        <f t="shared" si="2"/>
        <v>100.29324738602159</v>
      </c>
    </row>
    <row r="7" spans="1:18" s="43" customFormat="1" ht="15.95" customHeight="1" x14ac:dyDescent="0.25">
      <c r="A7" s="35">
        <v>3</v>
      </c>
      <c r="B7" s="68">
        <v>5.3862499999999995</v>
      </c>
      <c r="C7" s="68">
        <v>5.4182500000000013</v>
      </c>
      <c r="D7" s="69">
        <v>5.3884210526315801</v>
      </c>
      <c r="E7" s="68"/>
      <c r="F7" s="68">
        <v>5.4105263157894754</v>
      </c>
      <c r="G7" s="68">
        <v>5.3867999999999991</v>
      </c>
      <c r="H7" s="68">
        <v>5.38</v>
      </c>
      <c r="I7" s="68">
        <v>5.31</v>
      </c>
      <c r="J7" s="68">
        <v>5.41</v>
      </c>
      <c r="K7" s="68">
        <v>5.4</v>
      </c>
      <c r="L7" s="67">
        <v>5.4</v>
      </c>
      <c r="M7" s="69">
        <f t="shared" si="0"/>
        <v>5.3878052631578957</v>
      </c>
      <c r="N7" s="69">
        <f t="shared" si="1"/>
        <v>0.10825000000000173</v>
      </c>
      <c r="O7" s="41">
        <v>5.2</v>
      </c>
      <c r="P7" s="42">
        <v>5.6</v>
      </c>
      <c r="Q7" s="74">
        <f t="shared" si="2"/>
        <v>100.1734102293865</v>
      </c>
    </row>
    <row r="8" spans="1:18" s="43" customFormat="1" ht="15.95" customHeight="1" x14ac:dyDescent="0.25">
      <c r="A8" s="35">
        <v>4</v>
      </c>
      <c r="B8" s="68">
        <v>5.3843749999999986</v>
      </c>
      <c r="C8" s="68">
        <v>5.3984444444444435</v>
      </c>
      <c r="D8" s="69">
        <v>5.383</v>
      </c>
      <c r="E8" s="68">
        <v>5.4180000000000001</v>
      </c>
      <c r="F8" s="68">
        <v>5.4157894736842112</v>
      </c>
      <c r="G8" s="68">
        <v>5.3661904761904777</v>
      </c>
      <c r="H8" s="68">
        <v>5.38</v>
      </c>
      <c r="I8" s="68">
        <v>5.33</v>
      </c>
      <c r="J8" s="68">
        <v>5.43</v>
      </c>
      <c r="K8" s="68">
        <v>5.4</v>
      </c>
      <c r="L8" s="67">
        <v>5.4</v>
      </c>
      <c r="M8" s="69">
        <f t="shared" si="0"/>
        <v>5.3905799394319125</v>
      </c>
      <c r="N8" s="69">
        <f t="shared" si="1"/>
        <v>9.9999999999999645E-2</v>
      </c>
      <c r="O8" s="41">
        <v>5.2</v>
      </c>
      <c r="P8" s="42">
        <v>5.6</v>
      </c>
      <c r="Q8" s="74">
        <f t="shared" si="2"/>
        <v>100.22499872805616</v>
      </c>
    </row>
    <row r="9" spans="1:18" s="43" customFormat="1" ht="15.95" customHeight="1" x14ac:dyDescent="0.25">
      <c r="A9" s="35">
        <v>5</v>
      </c>
      <c r="B9" s="68">
        <v>5.3831249999999988</v>
      </c>
      <c r="C9" s="68">
        <v>5.3712499999999999</v>
      </c>
      <c r="D9" s="69">
        <v>5.3868749999999999</v>
      </c>
      <c r="E9" s="68">
        <v>5.4</v>
      </c>
      <c r="F9" s="68">
        <v>5.4421052631578961</v>
      </c>
      <c r="G9" s="68">
        <v>5.3762962962962959</v>
      </c>
      <c r="H9" s="68">
        <v>5.3840000000000003</v>
      </c>
      <c r="I9" s="68">
        <v>5.34</v>
      </c>
      <c r="J9" s="68">
        <v>5.42</v>
      </c>
      <c r="K9" s="68">
        <v>5.4</v>
      </c>
      <c r="L9" s="67">
        <v>5.4</v>
      </c>
      <c r="M9" s="69">
        <f t="shared" si="0"/>
        <v>5.3903651559454193</v>
      </c>
      <c r="N9" s="69">
        <f t="shared" si="1"/>
        <v>0.10210526315789625</v>
      </c>
      <c r="O9" s="41">
        <v>5.2</v>
      </c>
      <c r="P9" s="42">
        <v>5.6</v>
      </c>
      <c r="Q9" s="74">
        <f t="shared" si="2"/>
        <v>100.22100534053526</v>
      </c>
    </row>
    <row r="10" spans="1:18" s="43" customFormat="1" ht="15.95" customHeight="1" x14ac:dyDescent="0.25">
      <c r="A10" s="35">
        <v>6</v>
      </c>
      <c r="B10" s="68">
        <v>5.387812499999999</v>
      </c>
      <c r="C10" s="68">
        <v>5.3497297297297308</v>
      </c>
      <c r="D10" s="69">
        <v>5.39</v>
      </c>
      <c r="E10" s="68">
        <v>5.3244016577387736</v>
      </c>
      <c r="F10" s="68">
        <v>5.4421052631578952</v>
      </c>
      <c r="G10" s="68">
        <v>5.3461904761904764</v>
      </c>
      <c r="H10" s="68">
        <v>5.4</v>
      </c>
      <c r="I10" s="68">
        <v>5.34</v>
      </c>
      <c r="J10" s="68">
        <v>5.4</v>
      </c>
      <c r="K10" s="68">
        <v>5.4</v>
      </c>
      <c r="L10" s="67">
        <v>5.4</v>
      </c>
      <c r="M10" s="69">
        <f t="shared" si="0"/>
        <v>5.3780239626816861</v>
      </c>
      <c r="N10" s="69">
        <f t="shared" si="1"/>
        <v>0.11770360541912162</v>
      </c>
      <c r="O10" s="41">
        <v>5.2</v>
      </c>
      <c r="P10" s="42">
        <v>5.6</v>
      </c>
      <c r="Q10" s="74">
        <f t="shared" si="2"/>
        <v>99.991550236806532</v>
      </c>
    </row>
    <row r="11" spans="1:18" s="43" customFormat="1" ht="15.95" customHeight="1" x14ac:dyDescent="0.25">
      <c r="A11" s="35">
        <v>7</v>
      </c>
      <c r="B11" s="68">
        <v>5.3909374999999979</v>
      </c>
      <c r="C11" s="68">
        <v>5.3529999999999998</v>
      </c>
      <c r="D11" s="69">
        <v>5.4</v>
      </c>
      <c r="E11" s="68">
        <v>5.42</v>
      </c>
      <c r="F11" s="68">
        <v>5.5</v>
      </c>
      <c r="G11" s="68">
        <v>5.3379166666666658</v>
      </c>
      <c r="H11" s="68">
        <v>5.3680000000000003</v>
      </c>
      <c r="I11" s="68">
        <v>5.32</v>
      </c>
      <c r="J11" s="68">
        <v>5.41</v>
      </c>
      <c r="K11" s="68">
        <v>5.4</v>
      </c>
      <c r="L11" s="67">
        <v>5.4</v>
      </c>
      <c r="M11" s="69">
        <f t="shared" si="0"/>
        <v>5.3899854166666668</v>
      </c>
      <c r="N11" s="69">
        <f t="shared" si="1"/>
        <v>0.17999999999999972</v>
      </c>
      <c r="O11" s="41">
        <v>5.2</v>
      </c>
      <c r="P11" s="42">
        <v>5.6</v>
      </c>
      <c r="Q11" s="74">
        <f t="shared" si="2"/>
        <v>100.21394499282546</v>
      </c>
    </row>
    <row r="12" spans="1:18" s="43" customFormat="1" ht="15.95" customHeight="1" x14ac:dyDescent="0.25">
      <c r="A12" s="35">
        <v>8</v>
      </c>
      <c r="B12" s="68">
        <v>5.3956249999999999</v>
      </c>
      <c r="C12" s="68">
        <v>5.3952000000000009</v>
      </c>
      <c r="D12" s="69">
        <v>5.4038888888888899</v>
      </c>
      <c r="E12" s="68">
        <v>5.353650793650794</v>
      </c>
      <c r="F12" s="68">
        <v>5.4833333333333343</v>
      </c>
      <c r="G12" s="68">
        <v>5.3444000000000003</v>
      </c>
      <c r="H12" s="68">
        <v>5.383</v>
      </c>
      <c r="I12" s="68">
        <v>5.3</v>
      </c>
      <c r="J12" s="68">
        <v>5.41</v>
      </c>
      <c r="K12" s="68">
        <v>5.4</v>
      </c>
      <c r="L12" s="67">
        <v>5.4</v>
      </c>
      <c r="M12" s="69">
        <f t="shared" si="0"/>
        <v>5.3869098015873016</v>
      </c>
      <c r="N12" s="69">
        <f t="shared" si="1"/>
        <v>0.18333333333333446</v>
      </c>
      <c r="O12" s="41">
        <v>5.2</v>
      </c>
      <c r="P12" s="42">
        <v>5.6</v>
      </c>
      <c r="Q12" s="74">
        <f t="shared" si="2"/>
        <v>100.15676125362096</v>
      </c>
    </row>
    <row r="13" spans="1:18" s="43" customFormat="1" ht="15.95" customHeight="1" x14ac:dyDescent="0.25">
      <c r="A13" s="35">
        <v>9</v>
      </c>
      <c r="B13" s="68">
        <v>5.4046874999999996</v>
      </c>
      <c r="C13" s="68">
        <v>5.361529411764705</v>
      </c>
      <c r="D13" s="69">
        <v>5.3900000000000006</v>
      </c>
      <c r="E13" s="68">
        <v>5.3264062499999998</v>
      </c>
      <c r="F13" s="68">
        <v>5.4187500000000011</v>
      </c>
      <c r="G13" s="68">
        <v>5.3049999999999988</v>
      </c>
      <c r="H13" s="68">
        <v>5.383</v>
      </c>
      <c r="I13" s="68">
        <v>5.31</v>
      </c>
      <c r="J13" s="68">
        <v>5.39</v>
      </c>
      <c r="K13" s="68">
        <v>5.4</v>
      </c>
      <c r="L13" s="67">
        <v>5.4</v>
      </c>
      <c r="M13" s="69">
        <f t="shared" ref="M13:M19" si="3">AVERAGE(B13:K13)</f>
        <v>5.3689373161764715</v>
      </c>
      <c r="N13" s="69">
        <f t="shared" si="1"/>
        <v>0.11375000000000224</v>
      </c>
      <c r="O13" s="41">
        <v>5.2</v>
      </c>
      <c r="P13" s="42">
        <v>5.6</v>
      </c>
      <c r="Q13" s="74">
        <f t="shared" si="2"/>
        <v>99.822605680810696</v>
      </c>
    </row>
    <row r="14" spans="1:18" s="43" customFormat="1" ht="15.95" customHeight="1" x14ac:dyDescent="0.25">
      <c r="A14" s="35">
        <v>10</v>
      </c>
      <c r="B14" s="68">
        <v>5.4031249999999993</v>
      </c>
      <c r="C14" s="68">
        <v>5.3265517241379285</v>
      </c>
      <c r="D14" s="175">
        <v>5.3905263157894749</v>
      </c>
      <c r="E14" s="68">
        <v>5.3375342465753404</v>
      </c>
      <c r="F14" s="68">
        <v>5.4320000000000013</v>
      </c>
      <c r="G14" s="68">
        <v>5.3121875000000021</v>
      </c>
      <c r="H14" s="68">
        <v>5.33</v>
      </c>
      <c r="I14" s="68">
        <v>5.32</v>
      </c>
      <c r="J14" s="68">
        <v>5.39</v>
      </c>
      <c r="K14" s="68">
        <v>5.4</v>
      </c>
      <c r="L14" s="67">
        <v>5.4</v>
      </c>
      <c r="M14" s="69">
        <f t="shared" si="3"/>
        <v>5.364192478650275</v>
      </c>
      <c r="N14" s="69">
        <f t="shared" si="1"/>
        <v>0.11981249999999921</v>
      </c>
      <c r="O14" s="41">
        <v>5.2</v>
      </c>
      <c r="P14" s="42">
        <v>5.6</v>
      </c>
      <c r="Q14" s="74">
        <f t="shared" si="2"/>
        <v>99.734386724711143</v>
      </c>
    </row>
    <row r="15" spans="1:18" s="43" customFormat="1" ht="15.95" customHeight="1" x14ac:dyDescent="0.25">
      <c r="A15" s="35">
        <v>11</v>
      </c>
      <c r="B15" s="68">
        <v>5.39</v>
      </c>
      <c r="C15" s="68">
        <v>5.3265217391304365</v>
      </c>
      <c r="D15" s="69">
        <v>5.397368421052632</v>
      </c>
      <c r="E15" s="68">
        <v>5.3475409836065575</v>
      </c>
      <c r="F15" s="68">
        <v>5.4833333333333343</v>
      </c>
      <c r="G15" s="68">
        <v>5.323214285714287</v>
      </c>
      <c r="H15" s="68">
        <v>5.3310000000000004</v>
      </c>
      <c r="I15" s="68">
        <v>5.28</v>
      </c>
      <c r="J15" s="68">
        <v>5.39</v>
      </c>
      <c r="K15" s="68">
        <v>5.4</v>
      </c>
      <c r="L15" s="67">
        <v>5.4</v>
      </c>
      <c r="M15" s="69">
        <f t="shared" si="3"/>
        <v>5.3668978762837245</v>
      </c>
      <c r="N15" s="69">
        <f t="shared" si="1"/>
        <v>0.20333333333333403</v>
      </c>
      <c r="O15" s="41">
        <v>5.2</v>
      </c>
      <c r="P15" s="42">
        <v>5.6</v>
      </c>
      <c r="Q15" s="74">
        <f t="shared" si="2"/>
        <v>99.784687152015422</v>
      </c>
      <c r="R15" s="50"/>
    </row>
    <row r="16" spans="1:18" s="43" customFormat="1" ht="15.95" customHeight="1" x14ac:dyDescent="0.25">
      <c r="A16" s="35">
        <v>12</v>
      </c>
      <c r="B16" s="68">
        <v>5.3881249999999987</v>
      </c>
      <c r="C16" s="68">
        <v>5.3054666666666677</v>
      </c>
      <c r="D16" s="175">
        <v>5.4038888888888899</v>
      </c>
      <c r="E16" s="68">
        <v>5.3374193548387092</v>
      </c>
      <c r="F16" s="68">
        <v>5.4818181818181824</v>
      </c>
      <c r="G16" s="68">
        <v>5.3011111111111111</v>
      </c>
      <c r="H16" s="68">
        <v>5.32</v>
      </c>
      <c r="I16" s="68">
        <v>5.32</v>
      </c>
      <c r="J16" s="68">
        <v>5.41</v>
      </c>
      <c r="K16" s="68">
        <v>5.4</v>
      </c>
      <c r="L16" s="67">
        <v>5.4</v>
      </c>
      <c r="M16" s="69">
        <f t="shared" si="3"/>
        <v>5.3667829203323558</v>
      </c>
      <c r="N16" s="69">
        <f t="shared" si="1"/>
        <v>0.18070707070707126</v>
      </c>
      <c r="O16" s="41">
        <v>5.2</v>
      </c>
      <c r="P16" s="42">
        <v>5.6</v>
      </c>
      <c r="Q16" s="74">
        <f t="shared" si="2"/>
        <v>99.782549819815713</v>
      </c>
      <c r="R16" s="50"/>
    </row>
    <row r="17" spans="1:18" s="43" customFormat="1" ht="15.95" customHeight="1" x14ac:dyDescent="0.25">
      <c r="A17" s="35">
        <v>1</v>
      </c>
      <c r="B17" s="68">
        <v>5.3928124999999989</v>
      </c>
      <c r="C17" s="68">
        <v>5.3165384615384612</v>
      </c>
      <c r="D17" s="175">
        <v>5.4126666666666665</v>
      </c>
      <c r="E17" s="68">
        <v>5.3267741935483865</v>
      </c>
      <c r="F17" s="68">
        <v>5.4368421052631604</v>
      </c>
      <c r="G17" s="68">
        <v>5.29725</v>
      </c>
      <c r="H17" s="68">
        <v>5.3330000000000002</v>
      </c>
      <c r="I17" s="68">
        <v>5.31</v>
      </c>
      <c r="J17" s="68">
        <v>5.4</v>
      </c>
      <c r="K17" s="68">
        <v>5.4</v>
      </c>
      <c r="L17" s="67">
        <v>5.4</v>
      </c>
      <c r="M17" s="69">
        <f t="shared" si="3"/>
        <v>5.3625883927016673</v>
      </c>
      <c r="N17" s="69">
        <f t="shared" si="1"/>
        <v>0.13959210526316035</v>
      </c>
      <c r="O17" s="41">
        <v>5.2</v>
      </c>
      <c r="P17" s="42">
        <v>5.6</v>
      </c>
      <c r="Q17" s="74">
        <f t="shared" si="2"/>
        <v>99.70456256590721</v>
      </c>
      <c r="R17" s="50"/>
    </row>
    <row r="18" spans="1:18" s="43" customFormat="1" ht="15.95" customHeight="1" x14ac:dyDescent="0.25">
      <c r="A18" s="35">
        <v>2</v>
      </c>
      <c r="B18" s="68">
        <v>5.390625</v>
      </c>
      <c r="C18" s="68">
        <v>5.3351851851851864</v>
      </c>
      <c r="D18" s="175">
        <v>5.4018750000000004</v>
      </c>
      <c r="E18" s="68">
        <v>5.3206896551724148</v>
      </c>
      <c r="F18" s="68">
        <v>5.4312500000000004</v>
      </c>
      <c r="G18" s="68"/>
      <c r="H18" s="68">
        <v>5.3490000000000002</v>
      </c>
      <c r="I18" s="68"/>
      <c r="J18" s="68">
        <v>5.39</v>
      </c>
      <c r="K18" s="68">
        <v>5.4</v>
      </c>
      <c r="L18" s="67">
        <v>5.4</v>
      </c>
      <c r="M18" s="69">
        <f t="shared" si="3"/>
        <v>5.3773281050446995</v>
      </c>
      <c r="N18" s="69">
        <f t="shared" si="1"/>
        <v>0.11056034482758559</v>
      </c>
      <c r="O18" s="41">
        <v>5.2</v>
      </c>
      <c r="P18" s="42">
        <v>5.6</v>
      </c>
      <c r="Q18" s="74">
        <f t="shared" si="2"/>
        <v>99.978612420919276</v>
      </c>
      <c r="R18" s="50"/>
    </row>
    <row r="19" spans="1:18" s="43" customFormat="1" ht="15.95" customHeight="1" x14ac:dyDescent="0.25">
      <c r="A19" s="35">
        <v>3</v>
      </c>
      <c r="B19" s="66"/>
      <c r="C19" s="198">
        <v>5.3180645161290325</v>
      </c>
      <c r="D19" s="66"/>
      <c r="E19" s="66"/>
      <c r="F19" s="66"/>
      <c r="G19" s="66"/>
      <c r="H19" s="198">
        <v>5.3460000000000001</v>
      </c>
      <c r="I19" s="66"/>
      <c r="J19" s="66"/>
      <c r="K19" s="66"/>
      <c r="L19" s="67">
        <v>5.4</v>
      </c>
      <c r="M19" s="69">
        <f t="shared" si="3"/>
        <v>5.3320322580645163</v>
      </c>
      <c r="N19" s="69">
        <f t="shared" si="1"/>
        <v>2.7935483870967559E-2</v>
      </c>
      <c r="O19" s="41">
        <v>5.2</v>
      </c>
      <c r="P19" s="42">
        <v>5.6</v>
      </c>
      <c r="Q19" s="74">
        <f t="shared" si="2"/>
        <v>99.136443998043887</v>
      </c>
      <c r="R19" s="50"/>
    </row>
    <row r="20" spans="1:18" s="43" customFormat="1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>
        <v>5.3630000000000004</v>
      </c>
      <c r="I20" s="64"/>
      <c r="J20" s="64"/>
      <c r="K20" s="64"/>
      <c r="L20" s="67">
        <v>5.4</v>
      </c>
      <c r="M20" s="69"/>
      <c r="N20" s="69">
        <f t="shared" si="1"/>
        <v>0</v>
      </c>
      <c r="O20" s="41">
        <v>5.2</v>
      </c>
      <c r="P20" s="42">
        <v>5.6</v>
      </c>
      <c r="Q20" s="74">
        <f t="shared" si="2"/>
        <v>0</v>
      </c>
      <c r="R20" s="50"/>
    </row>
  </sheetData>
  <phoneticPr fontId="3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R20"/>
  <sheetViews>
    <sheetView zoomScale="80" workbookViewId="0">
      <selection activeCell="M19" sqref="M19"/>
    </sheetView>
  </sheetViews>
  <sheetFormatPr defaultRowHeight="13.5" x14ac:dyDescent="0.15"/>
  <cols>
    <col min="1" max="1" width="3.625" customWidth="1"/>
    <col min="2" max="2" width="8.5" customWidth="1"/>
    <col min="4" max="5" width="8.75" customWidth="1"/>
    <col min="6" max="6" width="9.5" customWidth="1"/>
    <col min="7" max="8" width="8.75" customWidth="1"/>
    <col min="9" max="9" width="10.625" customWidth="1"/>
    <col min="10" max="10" width="8.625" customWidth="1"/>
    <col min="11" max="11" width="9.375" customWidth="1"/>
    <col min="12" max="12" width="7.5" style="2" customWidth="1"/>
    <col min="13" max="13" width="9.75" style="2" customWidth="1"/>
    <col min="14" max="14" width="7.875" style="2" customWidth="1"/>
    <col min="15" max="16" width="2.625" style="2" customWidth="1"/>
    <col min="17" max="17" width="10.125" bestFit="1" customWidth="1"/>
  </cols>
  <sheetData>
    <row r="1" spans="1:18" ht="20.100000000000001" customHeight="1" x14ac:dyDescent="0.3">
      <c r="F1" s="31" t="s">
        <v>61</v>
      </c>
    </row>
    <row r="2" spans="1:18" ht="16.5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153</v>
      </c>
      <c r="N2" s="182" t="s">
        <v>29</v>
      </c>
      <c r="O2" s="41" t="s">
        <v>30</v>
      </c>
      <c r="P2" s="42" t="s">
        <v>31</v>
      </c>
      <c r="Q2" s="30" t="s">
        <v>145</v>
      </c>
    </row>
    <row r="3" spans="1:18" ht="15.95" customHeight="1" x14ac:dyDescent="0.25">
      <c r="A3" s="35">
        <v>11</v>
      </c>
      <c r="B3" s="67"/>
      <c r="C3" s="67"/>
      <c r="D3" s="62">
        <v>93.573333333333338</v>
      </c>
      <c r="E3" s="67"/>
      <c r="F3" s="67"/>
      <c r="G3" s="67">
        <v>95.88</v>
      </c>
      <c r="H3" s="67"/>
      <c r="I3" s="67"/>
      <c r="J3" s="67">
        <v>91.75</v>
      </c>
      <c r="K3" s="67"/>
      <c r="L3" s="65">
        <v>93</v>
      </c>
      <c r="M3" s="62">
        <f t="shared" ref="M3:M19" si="0">AVERAGE(B3:K3)</f>
        <v>93.734444444444435</v>
      </c>
      <c r="N3" s="62">
        <f t="shared" ref="N3:N20" si="1">MAX(B3:K3)-MIN(B3:K3)</f>
        <v>4.1299999999999955</v>
      </c>
      <c r="O3" s="60">
        <v>83</v>
      </c>
      <c r="P3" s="61">
        <v>103</v>
      </c>
      <c r="Q3" s="74">
        <f>M3/M3*100</f>
        <v>100</v>
      </c>
    </row>
    <row r="4" spans="1:18" ht="15.95" customHeight="1" x14ac:dyDescent="0.25">
      <c r="A4" s="35">
        <v>12</v>
      </c>
      <c r="B4" s="67">
        <v>94.291666666666671</v>
      </c>
      <c r="C4" s="67">
        <v>92.65</v>
      </c>
      <c r="D4" s="62">
        <v>93.17647058823529</v>
      </c>
      <c r="E4" s="67"/>
      <c r="F4" s="67">
        <v>94.307692307692307</v>
      </c>
      <c r="G4" s="67">
        <v>95</v>
      </c>
      <c r="H4" s="67"/>
      <c r="I4" s="67"/>
      <c r="J4" s="67">
        <v>92.13</v>
      </c>
      <c r="K4" s="67"/>
      <c r="L4" s="65">
        <v>93</v>
      </c>
      <c r="M4" s="62">
        <f t="shared" si="0"/>
        <v>93.592638260432366</v>
      </c>
      <c r="N4" s="62">
        <f t="shared" si="1"/>
        <v>2.8700000000000045</v>
      </c>
      <c r="O4" s="60">
        <v>83</v>
      </c>
      <c r="P4" s="61">
        <v>103</v>
      </c>
      <c r="Q4" s="74">
        <f>M4/M$3*100</f>
        <v>99.848714968278159</v>
      </c>
    </row>
    <row r="5" spans="1:18" ht="15.95" customHeight="1" x14ac:dyDescent="0.25">
      <c r="A5" s="35">
        <v>1</v>
      </c>
      <c r="B5" s="67">
        <v>94.916666666666671</v>
      </c>
      <c r="C5" s="67">
        <v>95.1875</v>
      </c>
      <c r="D5" s="62">
        <v>94.728571428571428</v>
      </c>
      <c r="E5" s="67"/>
      <c r="F5" s="67">
        <v>96.166666666666671</v>
      </c>
      <c r="G5" s="67">
        <v>93.166666666666671</v>
      </c>
      <c r="H5" s="67"/>
      <c r="I5" s="67">
        <v>91.1</v>
      </c>
      <c r="J5" s="67">
        <v>91.29</v>
      </c>
      <c r="K5" s="67"/>
      <c r="L5" s="65">
        <v>93</v>
      </c>
      <c r="M5" s="62">
        <f t="shared" si="0"/>
        <v>93.793724489795935</v>
      </c>
      <c r="N5" s="62">
        <f t="shared" si="1"/>
        <v>5.0666666666666771</v>
      </c>
      <c r="O5" s="60">
        <v>83</v>
      </c>
      <c r="P5" s="61">
        <v>103</v>
      </c>
      <c r="Q5" s="74">
        <f t="shared" ref="Q5:Q20" si="2">M5/M$3*100</f>
        <v>100.06324254195226</v>
      </c>
    </row>
    <row r="6" spans="1:18" ht="15.95" customHeight="1" x14ac:dyDescent="0.25">
      <c r="A6" s="35">
        <v>2</v>
      </c>
      <c r="B6" s="67">
        <v>93.34375</v>
      </c>
      <c r="C6" s="67">
        <v>95.459631578947366</v>
      </c>
      <c r="D6" s="62">
        <v>93.443750000000009</v>
      </c>
      <c r="E6" s="67"/>
      <c r="F6" s="67">
        <v>93.78947368421052</v>
      </c>
      <c r="G6" s="67">
        <v>93.232142857142861</v>
      </c>
      <c r="H6" s="67"/>
      <c r="I6" s="67">
        <v>89.9</v>
      </c>
      <c r="J6" s="67">
        <v>91.8</v>
      </c>
      <c r="K6" s="67"/>
      <c r="L6" s="65">
        <v>93</v>
      </c>
      <c r="M6" s="62">
        <f t="shared" si="0"/>
        <v>92.995535445757241</v>
      </c>
      <c r="N6" s="62">
        <f t="shared" si="1"/>
        <v>5.5596315789473607</v>
      </c>
      <c r="O6" s="60">
        <v>83</v>
      </c>
      <c r="P6" s="61">
        <v>103</v>
      </c>
      <c r="Q6" s="74">
        <f t="shared" si="2"/>
        <v>99.211699601926867</v>
      </c>
    </row>
    <row r="7" spans="1:18" ht="15.95" customHeight="1" x14ac:dyDescent="0.25">
      <c r="A7" s="35">
        <v>3</v>
      </c>
      <c r="B7" s="67">
        <v>93.5</v>
      </c>
      <c r="C7" s="67">
        <v>94.605000000000004</v>
      </c>
      <c r="D7" s="62">
        <v>92.353333333333296</v>
      </c>
      <c r="E7" s="67"/>
      <c r="F7" s="67">
        <v>94.10526315789474</v>
      </c>
      <c r="G7" s="67">
        <v>92.04</v>
      </c>
      <c r="H7" s="67"/>
      <c r="I7" s="67">
        <v>90.8</v>
      </c>
      <c r="J7" s="67">
        <v>91.08</v>
      </c>
      <c r="K7" s="67"/>
      <c r="L7" s="65">
        <v>93</v>
      </c>
      <c r="M7" s="62">
        <f t="shared" si="0"/>
        <v>92.640513784461163</v>
      </c>
      <c r="N7" s="62">
        <f t="shared" si="1"/>
        <v>3.8050000000000068</v>
      </c>
      <c r="O7" s="60">
        <v>83</v>
      </c>
      <c r="P7" s="61">
        <v>103</v>
      </c>
      <c r="Q7" s="74">
        <f t="shared" si="2"/>
        <v>98.832946984999055</v>
      </c>
    </row>
    <row r="8" spans="1:18" ht="15.95" customHeight="1" x14ac:dyDescent="0.25">
      <c r="A8" s="35">
        <v>4</v>
      </c>
      <c r="B8" s="67">
        <v>93.78125</v>
      </c>
      <c r="C8" s="67">
        <v>95.279611111111109</v>
      </c>
      <c r="D8" s="62">
        <v>93.328999999999994</v>
      </c>
      <c r="E8" s="67"/>
      <c r="F8" s="67">
        <v>93.94736842105263</v>
      </c>
      <c r="G8" s="67">
        <v>93.659420289855063</v>
      </c>
      <c r="H8" s="67"/>
      <c r="I8" s="67">
        <v>92.2</v>
      </c>
      <c r="J8" s="67">
        <v>90.69</v>
      </c>
      <c r="K8" s="67"/>
      <c r="L8" s="65">
        <v>93</v>
      </c>
      <c r="M8" s="62">
        <f t="shared" si="0"/>
        <v>93.269521403145546</v>
      </c>
      <c r="N8" s="62">
        <f t="shared" si="1"/>
        <v>4.5896111111111111</v>
      </c>
      <c r="O8" s="60">
        <v>83</v>
      </c>
      <c r="P8" s="61">
        <v>103</v>
      </c>
      <c r="Q8" s="74">
        <f t="shared" si="2"/>
        <v>99.503999789987077</v>
      </c>
    </row>
    <row r="9" spans="1:18" ht="15.95" customHeight="1" x14ac:dyDescent="0.25">
      <c r="A9" s="35">
        <v>5</v>
      </c>
      <c r="B9" s="67">
        <v>93.3125</v>
      </c>
      <c r="C9" s="67">
        <v>90.79</v>
      </c>
      <c r="D9" s="62">
        <v>95.246666666666599</v>
      </c>
      <c r="E9" s="66"/>
      <c r="F9" s="67">
        <v>94.263157894736835</v>
      </c>
      <c r="G9" s="67">
        <v>93.320987654321002</v>
      </c>
      <c r="H9" s="67"/>
      <c r="I9" s="67">
        <v>90.9</v>
      </c>
      <c r="J9" s="67">
        <v>92.44</v>
      </c>
      <c r="K9" s="67"/>
      <c r="L9" s="65">
        <v>93</v>
      </c>
      <c r="M9" s="62">
        <f t="shared" si="0"/>
        <v>92.896187459389211</v>
      </c>
      <c r="N9" s="62">
        <f t="shared" si="1"/>
        <v>4.4566666666665924</v>
      </c>
      <c r="O9" s="60">
        <v>83</v>
      </c>
      <c r="P9" s="61">
        <v>103</v>
      </c>
      <c r="Q9" s="74">
        <f t="shared" si="2"/>
        <v>99.105710830182545</v>
      </c>
    </row>
    <row r="10" spans="1:18" ht="15.95" customHeight="1" x14ac:dyDescent="0.25">
      <c r="A10" s="35">
        <v>6</v>
      </c>
      <c r="B10" s="67">
        <v>93.375</v>
      </c>
      <c r="C10" s="67">
        <v>90.729411764705887</v>
      </c>
      <c r="D10" s="62">
        <v>92.3</v>
      </c>
      <c r="E10" s="66"/>
      <c r="F10" s="67">
        <v>93.368421052631575</v>
      </c>
      <c r="G10" s="67">
        <v>92.373015873015873</v>
      </c>
      <c r="H10" s="67"/>
      <c r="I10" s="67">
        <v>91</v>
      </c>
      <c r="J10" s="67">
        <v>92.78</v>
      </c>
      <c r="K10" s="67"/>
      <c r="L10" s="65">
        <v>93</v>
      </c>
      <c r="M10" s="62">
        <f t="shared" si="0"/>
        <v>92.275121241479042</v>
      </c>
      <c r="N10" s="62">
        <f t="shared" si="1"/>
        <v>2.6455882352941131</v>
      </c>
      <c r="O10" s="60">
        <v>83</v>
      </c>
      <c r="P10" s="61">
        <v>103</v>
      </c>
      <c r="Q10" s="74">
        <f t="shared" si="2"/>
        <v>98.443130258450168</v>
      </c>
    </row>
    <row r="11" spans="1:18" ht="15.95" customHeight="1" x14ac:dyDescent="0.25">
      <c r="A11" s="35">
        <v>7</v>
      </c>
      <c r="B11" s="67">
        <v>94.5</v>
      </c>
      <c r="C11" s="67">
        <v>91.903000000000006</v>
      </c>
      <c r="D11" s="62">
        <v>92.8</v>
      </c>
      <c r="E11" s="67"/>
      <c r="F11" s="67">
        <v>93.166666666666671</v>
      </c>
      <c r="G11" s="67">
        <v>94.706666666666678</v>
      </c>
      <c r="H11" s="67"/>
      <c r="I11" s="67">
        <v>92.5</v>
      </c>
      <c r="J11" s="67">
        <v>91.4</v>
      </c>
      <c r="K11" s="67"/>
      <c r="L11" s="65">
        <v>93</v>
      </c>
      <c r="M11" s="62">
        <f t="shared" si="0"/>
        <v>92.996619047619063</v>
      </c>
      <c r="N11" s="62">
        <f t="shared" si="1"/>
        <v>3.306666666666672</v>
      </c>
      <c r="O11" s="60">
        <v>83</v>
      </c>
      <c r="P11" s="61">
        <v>103</v>
      </c>
      <c r="Q11" s="74">
        <f t="shared" si="2"/>
        <v>99.212855635728786</v>
      </c>
    </row>
    <row r="12" spans="1:18" ht="15.95" customHeight="1" x14ac:dyDescent="0.25">
      <c r="A12" s="35">
        <v>8</v>
      </c>
      <c r="B12" s="67">
        <v>94.78125</v>
      </c>
      <c r="C12" s="67">
        <v>91.195931034482768</v>
      </c>
      <c r="D12" s="62">
        <v>92.05263157894737</v>
      </c>
      <c r="E12" s="67"/>
      <c r="F12" s="67">
        <v>92.722222222222229</v>
      </c>
      <c r="G12" s="67">
        <v>94.882716049382708</v>
      </c>
      <c r="H12" s="67"/>
      <c r="I12" s="67">
        <v>97.4</v>
      </c>
      <c r="J12" s="67">
        <v>90.85</v>
      </c>
      <c r="K12" s="67"/>
      <c r="L12" s="65">
        <v>93</v>
      </c>
      <c r="M12" s="62">
        <f t="shared" si="0"/>
        <v>93.412107269290729</v>
      </c>
      <c r="N12" s="62">
        <f t="shared" si="1"/>
        <v>6.5500000000000114</v>
      </c>
      <c r="O12" s="60">
        <v>83</v>
      </c>
      <c r="P12" s="61">
        <v>103</v>
      </c>
      <c r="Q12" s="74">
        <f t="shared" si="2"/>
        <v>99.656116620667916</v>
      </c>
    </row>
    <row r="13" spans="1:18" ht="15.95" customHeight="1" x14ac:dyDescent="0.25">
      <c r="A13" s="35">
        <v>9</v>
      </c>
      <c r="B13" s="67">
        <v>95.34375</v>
      </c>
      <c r="C13" s="67">
        <v>91.806329113924065</v>
      </c>
      <c r="D13" s="62">
        <v>92.423529411764704</v>
      </c>
      <c r="E13" s="67"/>
      <c r="F13" s="67">
        <v>94.0625</v>
      </c>
      <c r="G13" s="67">
        <v>94.942307692307693</v>
      </c>
      <c r="H13" s="67"/>
      <c r="I13" s="67">
        <v>96.5</v>
      </c>
      <c r="J13" s="67">
        <v>90</v>
      </c>
      <c r="K13" s="67"/>
      <c r="L13" s="65">
        <v>93</v>
      </c>
      <c r="M13" s="62">
        <f t="shared" si="0"/>
        <v>93.582630888285195</v>
      </c>
      <c r="N13" s="62">
        <f t="shared" si="1"/>
        <v>6.5</v>
      </c>
      <c r="O13" s="60">
        <v>83</v>
      </c>
      <c r="P13" s="61">
        <v>103</v>
      </c>
      <c r="Q13" s="74">
        <f t="shared" si="2"/>
        <v>99.838038666512588</v>
      </c>
    </row>
    <row r="14" spans="1:18" ht="15.95" customHeight="1" x14ac:dyDescent="0.25">
      <c r="A14" s="35">
        <v>10</v>
      </c>
      <c r="B14" s="67">
        <v>94.75</v>
      </c>
      <c r="C14" s="67">
        <v>95.207228915662654</v>
      </c>
      <c r="D14" s="62">
        <v>89.723529411764702</v>
      </c>
      <c r="E14" s="67"/>
      <c r="F14" s="67">
        <v>94.9</v>
      </c>
      <c r="G14" s="67">
        <v>92.182291666666657</v>
      </c>
      <c r="H14" s="67"/>
      <c r="I14" s="67">
        <v>93.8</v>
      </c>
      <c r="J14" s="67">
        <v>90.16</v>
      </c>
      <c r="K14" s="67"/>
      <c r="L14" s="65">
        <v>93</v>
      </c>
      <c r="M14" s="62">
        <f t="shared" si="0"/>
        <v>92.960435713441981</v>
      </c>
      <c r="N14" s="62">
        <f t="shared" si="1"/>
        <v>5.4836995038979524</v>
      </c>
      <c r="O14" s="60">
        <v>83</v>
      </c>
      <c r="P14" s="61">
        <v>103</v>
      </c>
      <c r="Q14" s="74">
        <f t="shared" si="2"/>
        <v>99.174253674207023</v>
      </c>
    </row>
    <row r="15" spans="1:18" ht="15.95" customHeight="1" x14ac:dyDescent="0.25">
      <c r="A15" s="35">
        <v>11</v>
      </c>
      <c r="B15" s="67">
        <v>95.46875</v>
      </c>
      <c r="C15" s="67">
        <v>95.822222222222237</v>
      </c>
      <c r="D15" s="62">
        <v>91.052941176470597</v>
      </c>
      <c r="E15" s="67"/>
      <c r="F15" s="67">
        <v>93.333333333333329</v>
      </c>
      <c r="G15" s="67">
        <v>92.5</v>
      </c>
      <c r="H15" s="67"/>
      <c r="I15" s="67">
        <v>95</v>
      </c>
      <c r="J15" s="67">
        <v>90.15</v>
      </c>
      <c r="K15" s="67"/>
      <c r="L15" s="65">
        <v>93</v>
      </c>
      <c r="M15" s="62">
        <f t="shared" si="0"/>
        <v>93.332463818860873</v>
      </c>
      <c r="N15" s="62">
        <f t="shared" si="1"/>
        <v>5.6722222222222314</v>
      </c>
      <c r="O15" s="60">
        <v>83</v>
      </c>
      <c r="P15" s="61">
        <v>103</v>
      </c>
      <c r="Q15" s="74">
        <f t="shared" si="2"/>
        <v>99.571149508629333</v>
      </c>
      <c r="R15" s="7"/>
    </row>
    <row r="16" spans="1:18" ht="15.95" customHeight="1" x14ac:dyDescent="0.25">
      <c r="A16" s="35">
        <v>12</v>
      </c>
      <c r="B16" s="67">
        <v>94.8125</v>
      </c>
      <c r="C16" s="67">
        <v>94.181967213114802</v>
      </c>
      <c r="D16" s="62">
        <v>91.9</v>
      </c>
      <c r="E16" s="67"/>
      <c r="F16" s="67">
        <v>94.409090909090907</v>
      </c>
      <c r="G16" s="67">
        <v>92.297101449275345</v>
      </c>
      <c r="H16" s="67"/>
      <c r="I16" s="67">
        <v>97.2</v>
      </c>
      <c r="J16" s="67">
        <v>91.23</v>
      </c>
      <c r="K16" s="82"/>
      <c r="L16" s="65">
        <v>93</v>
      </c>
      <c r="M16" s="62">
        <f t="shared" si="0"/>
        <v>93.718665653068726</v>
      </c>
      <c r="N16" s="62">
        <f t="shared" si="1"/>
        <v>5.9699999999999989</v>
      </c>
      <c r="O16" s="60">
        <v>83</v>
      </c>
      <c r="P16" s="61">
        <v>103</v>
      </c>
      <c r="Q16" s="74">
        <f t="shared" si="2"/>
        <v>99.983166496084522</v>
      </c>
      <c r="R16" s="7"/>
    </row>
    <row r="17" spans="1:18" ht="15.95" customHeight="1" x14ac:dyDescent="0.25">
      <c r="A17" s="35">
        <v>1</v>
      </c>
      <c r="B17" s="67">
        <v>94.75</v>
      </c>
      <c r="C17" s="67">
        <v>90.60799999999999</v>
      </c>
      <c r="D17" s="62">
        <v>92.007142857142838</v>
      </c>
      <c r="E17" s="197"/>
      <c r="F17" s="67">
        <v>92.684210526315795</v>
      </c>
      <c r="G17" s="67">
        <v>91.650793650793659</v>
      </c>
      <c r="H17" s="67"/>
      <c r="I17" s="67">
        <v>94.4</v>
      </c>
      <c r="J17" s="67">
        <v>92.15</v>
      </c>
      <c r="K17" s="67"/>
      <c r="L17" s="65">
        <v>93</v>
      </c>
      <c r="M17" s="62">
        <f t="shared" si="0"/>
        <v>92.607163862036032</v>
      </c>
      <c r="N17" s="62">
        <f t="shared" si="1"/>
        <v>4.1420000000000101</v>
      </c>
      <c r="O17" s="60">
        <v>83</v>
      </c>
      <c r="P17" s="61">
        <v>103</v>
      </c>
      <c r="Q17" s="74">
        <f t="shared" si="2"/>
        <v>98.797367830908172</v>
      </c>
      <c r="R17" s="7"/>
    </row>
    <row r="18" spans="1:18" ht="15.95" customHeight="1" x14ac:dyDescent="0.25">
      <c r="A18" s="35">
        <v>2</v>
      </c>
      <c r="B18" s="67">
        <v>94.625</v>
      </c>
      <c r="C18" s="67">
        <v>94.552173913043475</v>
      </c>
      <c r="D18" s="62">
        <v>91.626666666666679</v>
      </c>
      <c r="E18" s="197"/>
      <c r="F18" s="67">
        <v>93.75</v>
      </c>
      <c r="G18" s="67"/>
      <c r="H18" s="67"/>
      <c r="I18" s="67"/>
      <c r="J18" s="67">
        <v>93.19</v>
      </c>
      <c r="K18" s="67"/>
      <c r="L18" s="65">
        <v>93</v>
      </c>
      <c r="M18" s="62">
        <f t="shared" si="0"/>
        <v>93.548768115942025</v>
      </c>
      <c r="N18" s="62">
        <f t="shared" si="1"/>
        <v>2.9983333333333206</v>
      </c>
      <c r="O18" s="60">
        <v>83</v>
      </c>
      <c r="P18" s="61">
        <v>103</v>
      </c>
      <c r="Q18" s="74">
        <f t="shared" si="2"/>
        <v>99.801912381725955</v>
      </c>
      <c r="R18" s="7"/>
    </row>
    <row r="19" spans="1:18" ht="15.95" customHeight="1" x14ac:dyDescent="0.25">
      <c r="A19" s="35">
        <v>3</v>
      </c>
      <c r="B19" s="66"/>
      <c r="C19" s="66">
        <v>92.626666666666694</v>
      </c>
      <c r="D19" s="66"/>
      <c r="E19" s="66"/>
      <c r="F19" s="66"/>
      <c r="G19" s="66"/>
      <c r="H19" s="66"/>
      <c r="I19" s="66"/>
      <c r="J19" s="66"/>
      <c r="K19" s="66"/>
      <c r="L19" s="65">
        <v>93</v>
      </c>
      <c r="M19" s="62">
        <f t="shared" si="0"/>
        <v>92.626666666666694</v>
      </c>
      <c r="N19" s="62">
        <f t="shared" si="1"/>
        <v>0</v>
      </c>
      <c r="O19" s="60">
        <v>83</v>
      </c>
      <c r="P19" s="61">
        <v>103</v>
      </c>
      <c r="Q19" s="74">
        <f t="shared" si="2"/>
        <v>98.818174274842676</v>
      </c>
      <c r="R19" s="7"/>
    </row>
    <row r="20" spans="1:18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/>
      <c r="I20" s="64"/>
      <c r="J20" s="64"/>
      <c r="K20" s="64"/>
      <c r="L20" s="65">
        <v>93</v>
      </c>
      <c r="M20" s="62"/>
      <c r="N20" s="62">
        <f t="shared" si="1"/>
        <v>0</v>
      </c>
      <c r="O20" s="60">
        <v>83</v>
      </c>
      <c r="P20" s="61">
        <v>103</v>
      </c>
      <c r="Q20" s="74">
        <f t="shared" si="2"/>
        <v>0</v>
      </c>
      <c r="R20" s="7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B21"/>
  <sheetViews>
    <sheetView topLeftCell="E1" zoomScale="80" workbookViewId="0">
      <selection activeCell="H44" sqref="H44"/>
    </sheetView>
  </sheetViews>
  <sheetFormatPr defaultRowHeight="13.5" x14ac:dyDescent="0.15"/>
  <cols>
    <col min="1" max="1" width="3.625" customWidth="1"/>
    <col min="2" max="2" width="9.25" customWidth="1"/>
    <col min="3" max="3" width="9.125" customWidth="1"/>
    <col min="4" max="5" width="9.25" customWidth="1"/>
    <col min="6" max="6" width="9.375" customWidth="1"/>
    <col min="7" max="8" width="9.25" customWidth="1"/>
    <col min="9" max="10" width="10.625" customWidth="1"/>
    <col min="11" max="11" width="9.75" customWidth="1"/>
    <col min="12" max="12" width="10.625" customWidth="1"/>
    <col min="13" max="13" width="9.125" customWidth="1"/>
    <col min="14" max="14" width="7.875" customWidth="1"/>
    <col min="15" max="15" width="11.375" customWidth="1"/>
    <col min="16" max="16" width="9.375" customWidth="1"/>
    <col min="17" max="17" width="8.75" customWidth="1"/>
    <col min="18" max="21" width="3.5" style="2" customWidth="1"/>
    <col min="22" max="22" width="8.5" customWidth="1"/>
    <col min="23" max="23" width="9.875" customWidth="1"/>
    <col min="24" max="24" width="2" customWidth="1"/>
    <col min="25" max="25" width="2.125" customWidth="1"/>
  </cols>
  <sheetData>
    <row r="1" spans="1:28" ht="20.100000000000001" customHeight="1" x14ac:dyDescent="0.3">
      <c r="F1" s="31" t="s">
        <v>39</v>
      </c>
    </row>
    <row r="2" spans="1:28" ht="15.95" customHeight="1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181" t="s">
        <v>157</v>
      </c>
      <c r="M2" s="200" t="s">
        <v>156</v>
      </c>
      <c r="N2" s="182" t="s">
        <v>29</v>
      </c>
      <c r="O2" s="182" t="s">
        <v>43</v>
      </c>
      <c r="P2" s="182" t="s">
        <v>44</v>
      </c>
      <c r="Q2" s="40" t="s">
        <v>150</v>
      </c>
      <c r="R2" s="52" t="s">
        <v>36</v>
      </c>
      <c r="S2" s="53" t="s">
        <v>37</v>
      </c>
      <c r="T2" s="53" t="s">
        <v>52</v>
      </c>
      <c r="U2" s="53" t="s">
        <v>53</v>
      </c>
      <c r="V2" s="30" t="s">
        <v>144</v>
      </c>
    </row>
    <row r="3" spans="1:28" ht="15.95" customHeight="1" x14ac:dyDescent="0.25">
      <c r="A3" s="35">
        <v>11</v>
      </c>
      <c r="B3" s="67"/>
      <c r="C3" s="67"/>
      <c r="D3" s="62">
        <v>84.466666666666669</v>
      </c>
      <c r="E3" s="67"/>
      <c r="F3" s="67"/>
      <c r="G3" s="67">
        <v>67.644000000000005</v>
      </c>
      <c r="H3" s="67"/>
      <c r="I3" s="67"/>
      <c r="J3" s="67">
        <v>66.63</v>
      </c>
      <c r="K3" s="67"/>
      <c r="L3" s="84">
        <v>86</v>
      </c>
      <c r="M3" s="62">
        <f>AVERAGE(B3,D3,F3,I3)</f>
        <v>84.466666666666669</v>
      </c>
      <c r="N3" s="62">
        <f>MAX(B3,D3,F3,I3)-MIN(B3,D3,F3,I3)</f>
        <v>0</v>
      </c>
      <c r="O3" s="65">
        <v>66</v>
      </c>
      <c r="P3" s="62">
        <f t="shared" ref="P3:P19" si="0">AVERAGE(C3,E3,G3,H3,J3,K3)</f>
        <v>67.137</v>
      </c>
      <c r="Q3" s="62">
        <f>MAX(C3,E3,G3,H3,J3,K3)-MIN(C3,E3,G3,H3,J3,K3)</f>
        <v>1.01400000000001</v>
      </c>
      <c r="R3" s="41">
        <v>81</v>
      </c>
      <c r="S3" s="42">
        <v>91</v>
      </c>
      <c r="T3" s="42">
        <v>61</v>
      </c>
      <c r="U3" s="42">
        <v>71</v>
      </c>
      <c r="V3" s="74">
        <f>P3/P3*100</f>
        <v>100</v>
      </c>
    </row>
    <row r="4" spans="1:28" ht="15.95" customHeight="1" x14ac:dyDescent="0.25">
      <c r="A4" s="35">
        <v>12</v>
      </c>
      <c r="B4" s="67">
        <v>85.666666666666671</v>
      </c>
      <c r="C4" s="67">
        <v>64.397222222222226</v>
      </c>
      <c r="D4" s="62">
        <v>83.882352941176464</v>
      </c>
      <c r="E4" s="67"/>
      <c r="F4" s="67">
        <v>86.769230769230774</v>
      </c>
      <c r="G4" s="67">
        <v>67.007500000000007</v>
      </c>
      <c r="H4" s="67">
        <v>65.599999999999994</v>
      </c>
      <c r="I4" s="67"/>
      <c r="J4" s="67">
        <v>65.95</v>
      </c>
      <c r="K4" s="67"/>
      <c r="L4" s="84">
        <v>86</v>
      </c>
      <c r="M4" s="62">
        <f t="shared" ref="M4:M18" si="1">AVERAGE(B4,D4,F4,I4)</f>
        <v>85.439416792357974</v>
      </c>
      <c r="N4" s="62">
        <f>MAX(B4,D4,F4,I4)-MIN(B4,D4,F4,I4)</f>
        <v>2.8868778280543097</v>
      </c>
      <c r="O4" s="65">
        <v>66</v>
      </c>
      <c r="P4" s="62">
        <f t="shared" si="0"/>
        <v>65.738680555555561</v>
      </c>
      <c r="Q4" s="62">
        <f>MAX(C4,E4,G4,H4,J4,K4)-MIN(C4,E4,G4,H4,J4,K4)</f>
        <v>2.6102777777777817</v>
      </c>
      <c r="R4" s="41">
        <v>81</v>
      </c>
      <c r="S4" s="42">
        <v>91</v>
      </c>
      <c r="T4" s="42">
        <v>61</v>
      </c>
      <c r="U4" s="42">
        <v>71</v>
      </c>
      <c r="V4" s="74">
        <f>P4/P$3*100</f>
        <v>97.917214882338442</v>
      </c>
    </row>
    <row r="5" spans="1:28" ht="15.95" customHeight="1" x14ac:dyDescent="0.25">
      <c r="A5" s="35">
        <v>1</v>
      </c>
      <c r="B5" s="67">
        <v>85.958333333333329</v>
      </c>
      <c r="C5" s="67">
        <v>64.137500000000003</v>
      </c>
      <c r="D5" s="62">
        <v>85.555555555555557</v>
      </c>
      <c r="E5" s="67"/>
      <c r="F5" s="67">
        <v>87.611111111111114</v>
      </c>
      <c r="G5" s="67">
        <v>64.080555555555563</v>
      </c>
      <c r="H5" s="67">
        <v>65.8</v>
      </c>
      <c r="I5" s="67">
        <v>84.4</v>
      </c>
      <c r="J5" s="67">
        <v>64.55</v>
      </c>
      <c r="K5" s="67">
        <v>68.400000000000006</v>
      </c>
      <c r="L5" s="84">
        <v>86</v>
      </c>
      <c r="M5" s="62">
        <f t="shared" si="1"/>
        <v>85.881249999999994</v>
      </c>
      <c r="N5" s="62">
        <f>MAX(B5,D5,F5,I5)-MIN(B5,D5,F5,I5)</f>
        <v>3.2111111111111086</v>
      </c>
      <c r="O5" s="65">
        <v>66</v>
      </c>
      <c r="P5" s="62">
        <f t="shared" si="0"/>
        <v>65.393611111111113</v>
      </c>
      <c r="Q5" s="62">
        <f t="shared" ref="Q5:Q8" si="2">MAX(C5,E5,G5,H5,J5,K5)-MIN(C5,E5,G5,H5,J5,K5)</f>
        <v>4.3194444444444429</v>
      </c>
      <c r="R5" s="41">
        <v>81</v>
      </c>
      <c r="S5" s="42">
        <v>91</v>
      </c>
      <c r="T5" s="42">
        <v>61</v>
      </c>
      <c r="U5" s="42">
        <v>71</v>
      </c>
      <c r="V5" s="74">
        <f t="shared" ref="V5:V17" si="3">P5/P$3*100</f>
        <v>97.403236830825207</v>
      </c>
    </row>
    <row r="6" spans="1:28" ht="15.95" customHeight="1" x14ac:dyDescent="0.25">
      <c r="A6" s="35">
        <v>2</v>
      </c>
      <c r="B6" s="67">
        <v>85.96875</v>
      </c>
      <c r="C6" s="67">
        <v>64.047368421052624</v>
      </c>
      <c r="D6" s="62">
        <v>82.285714285714292</v>
      </c>
      <c r="E6" s="67"/>
      <c r="F6" s="67">
        <v>86.684210526315795</v>
      </c>
      <c r="G6" s="67">
        <v>66.161904761904751</v>
      </c>
      <c r="H6" s="67">
        <v>66.900000000000006</v>
      </c>
      <c r="I6" s="67">
        <v>83.8</v>
      </c>
      <c r="J6" s="67">
        <v>63.87</v>
      </c>
      <c r="K6" s="67">
        <v>69</v>
      </c>
      <c r="L6" s="84">
        <v>86</v>
      </c>
      <c r="M6" s="62">
        <f t="shared" si="1"/>
        <v>84.684668703007517</v>
      </c>
      <c r="N6" s="62">
        <f>MAX(B6,D6,F6,I6)-MIN(B6,D6,F6,I6)</f>
        <v>4.3984962406015029</v>
      </c>
      <c r="O6" s="65">
        <v>66</v>
      </c>
      <c r="P6" s="62">
        <f t="shared" si="0"/>
        <v>65.995854636591474</v>
      </c>
      <c r="Q6" s="62">
        <f t="shared" si="2"/>
        <v>5.1300000000000026</v>
      </c>
      <c r="R6" s="41">
        <v>81</v>
      </c>
      <c r="S6" s="42">
        <v>91</v>
      </c>
      <c r="T6" s="42">
        <v>61</v>
      </c>
      <c r="U6" s="42">
        <v>71</v>
      </c>
      <c r="V6" s="74">
        <f t="shared" si="3"/>
        <v>98.300273525167157</v>
      </c>
    </row>
    <row r="7" spans="1:28" ht="15.95" customHeight="1" x14ac:dyDescent="0.25">
      <c r="A7" s="35">
        <v>3</v>
      </c>
      <c r="B7" s="67">
        <v>85.59375</v>
      </c>
      <c r="C7" s="67">
        <v>64.959599999999995</v>
      </c>
      <c r="D7" s="62">
        <v>84</v>
      </c>
      <c r="E7" s="67"/>
      <c r="F7" s="67">
        <v>86.94736842105263</v>
      </c>
      <c r="G7" s="67">
        <v>65.746000000000009</v>
      </c>
      <c r="H7" s="67">
        <v>67.400000000000006</v>
      </c>
      <c r="I7" s="67">
        <v>86.6</v>
      </c>
      <c r="J7" s="67">
        <v>64.819999999999993</v>
      </c>
      <c r="K7" s="67">
        <v>68</v>
      </c>
      <c r="L7" s="84">
        <v>86</v>
      </c>
      <c r="M7" s="62">
        <f t="shared" si="1"/>
        <v>85.785279605263156</v>
      </c>
      <c r="N7" s="62">
        <f t="shared" ref="N7:N8" si="4">MAX(B7,D7,F7,I7)-MIN(B7,D7,F7,I7)</f>
        <v>2.9473684210526301</v>
      </c>
      <c r="O7" s="65">
        <v>66</v>
      </c>
      <c r="P7" s="62">
        <f t="shared" si="0"/>
        <v>66.185120000000012</v>
      </c>
      <c r="Q7" s="62">
        <f t="shared" si="2"/>
        <v>3.1800000000000068</v>
      </c>
      <c r="R7" s="41">
        <v>81</v>
      </c>
      <c r="S7" s="42">
        <v>91</v>
      </c>
      <c r="T7" s="42">
        <v>61</v>
      </c>
      <c r="U7" s="42">
        <v>71</v>
      </c>
      <c r="V7" s="74">
        <f t="shared" si="3"/>
        <v>98.582182701044147</v>
      </c>
    </row>
    <row r="8" spans="1:28" ht="15.95" customHeight="1" x14ac:dyDescent="0.25">
      <c r="A8" s="35">
        <v>4</v>
      </c>
      <c r="B8" s="67">
        <v>86.40625</v>
      </c>
      <c r="C8" s="67">
        <v>63.977777777777789</v>
      </c>
      <c r="D8" s="62">
        <v>83.625</v>
      </c>
      <c r="E8" s="67">
        <v>63.4</v>
      </c>
      <c r="F8" s="67">
        <v>87.263157894736835</v>
      </c>
      <c r="G8" s="67">
        <v>65.689393939393938</v>
      </c>
      <c r="H8" s="67">
        <v>66.7</v>
      </c>
      <c r="I8" s="67">
        <v>86.2</v>
      </c>
      <c r="J8" s="67">
        <v>65.22</v>
      </c>
      <c r="K8" s="67">
        <v>65</v>
      </c>
      <c r="L8" s="84">
        <v>86</v>
      </c>
      <c r="M8" s="62">
        <f t="shared" si="1"/>
        <v>85.873601973684202</v>
      </c>
      <c r="N8" s="62">
        <f t="shared" si="4"/>
        <v>3.6381578947368354</v>
      </c>
      <c r="O8" s="65">
        <v>66</v>
      </c>
      <c r="P8" s="62">
        <f t="shared" si="0"/>
        <v>64.997861952861953</v>
      </c>
      <c r="Q8" s="62">
        <f t="shared" si="2"/>
        <v>3.3000000000000043</v>
      </c>
      <c r="R8" s="41">
        <v>81</v>
      </c>
      <c r="S8" s="42">
        <v>91</v>
      </c>
      <c r="T8" s="42">
        <v>61</v>
      </c>
      <c r="U8" s="42">
        <v>71</v>
      </c>
      <c r="V8" s="74">
        <f t="shared" si="3"/>
        <v>96.813771769459393</v>
      </c>
    </row>
    <row r="9" spans="1:28" ht="15.95" customHeight="1" x14ac:dyDescent="0.25">
      <c r="A9" s="35">
        <v>5</v>
      </c>
      <c r="B9" s="67">
        <v>85.25</v>
      </c>
      <c r="C9" s="67">
        <v>63.631700000000002</v>
      </c>
      <c r="D9" s="62">
        <v>82.8</v>
      </c>
      <c r="E9" s="67">
        <v>63.4</v>
      </c>
      <c r="F9" s="67">
        <v>86.631578947368425</v>
      </c>
      <c r="G9" s="67">
        <v>66.911111111111111</v>
      </c>
      <c r="H9" s="67">
        <v>65.088999999999999</v>
      </c>
      <c r="I9" s="67">
        <v>84.9</v>
      </c>
      <c r="J9" s="67">
        <v>64.98</v>
      </c>
      <c r="K9" s="67">
        <v>64.820000000000007</v>
      </c>
      <c r="L9" s="84">
        <v>86</v>
      </c>
      <c r="M9" s="62">
        <f t="shared" si="1"/>
        <v>84.895394736842121</v>
      </c>
      <c r="N9" s="62">
        <f t="shared" ref="N9:N20" si="5">MAX(B9,D9,F9,I9)-MIN(B9,D9,F9,I9)</f>
        <v>3.8315789473684276</v>
      </c>
      <c r="O9" s="65">
        <v>66</v>
      </c>
      <c r="P9" s="62">
        <f t="shared" si="0"/>
        <v>64.805301851851851</v>
      </c>
      <c r="Q9" s="62">
        <f t="shared" ref="Q9:Q20" si="6">MAX(C9,E9,G9,H9,J9,K9)-MIN(C9,E9,G9,H9,J9,K9)</f>
        <v>3.5111111111111128</v>
      </c>
      <c r="R9" s="41">
        <v>81</v>
      </c>
      <c r="S9" s="42">
        <v>91</v>
      </c>
      <c r="T9" s="42">
        <v>61</v>
      </c>
      <c r="U9" s="42">
        <v>71</v>
      </c>
      <c r="V9" s="74">
        <f t="shared" si="3"/>
        <v>96.526955109480397</v>
      </c>
    </row>
    <row r="10" spans="1:28" ht="15.95" customHeight="1" x14ac:dyDescent="0.25">
      <c r="A10" s="35">
        <v>6</v>
      </c>
      <c r="B10" s="67">
        <v>85.53125</v>
      </c>
      <c r="C10" s="67">
        <v>63.786764705882369</v>
      </c>
      <c r="D10" s="62">
        <v>84.1</v>
      </c>
      <c r="E10" s="67">
        <v>61.649266262891224</v>
      </c>
      <c r="F10" s="67">
        <v>86.10526315789474</v>
      </c>
      <c r="G10" s="67">
        <v>66.720634920634922</v>
      </c>
      <c r="H10" s="67">
        <v>65.448999999999998</v>
      </c>
      <c r="I10" s="67">
        <v>83.5</v>
      </c>
      <c r="J10" s="67">
        <v>64.7</v>
      </c>
      <c r="K10" s="67">
        <v>67.2</v>
      </c>
      <c r="L10" s="84">
        <v>86</v>
      </c>
      <c r="M10" s="62">
        <f t="shared" si="1"/>
        <v>84.809128289473676</v>
      </c>
      <c r="N10" s="62">
        <f t="shared" si="5"/>
        <v>2.6052631578947398</v>
      </c>
      <c r="O10" s="65">
        <v>66</v>
      </c>
      <c r="P10" s="62">
        <f t="shared" si="0"/>
        <v>64.917610981568075</v>
      </c>
      <c r="Q10" s="62">
        <f t="shared" si="6"/>
        <v>5.5507337371087786</v>
      </c>
      <c r="R10" s="41">
        <v>81</v>
      </c>
      <c r="S10" s="42">
        <v>91</v>
      </c>
      <c r="T10" s="42">
        <v>61</v>
      </c>
      <c r="U10" s="42">
        <v>71</v>
      </c>
      <c r="V10" s="74">
        <f t="shared" si="3"/>
        <v>96.694238618895795</v>
      </c>
    </row>
    <row r="11" spans="1:28" ht="15.95" customHeight="1" x14ac:dyDescent="0.25">
      <c r="A11" s="35">
        <v>7</v>
      </c>
      <c r="B11" s="67">
        <v>86</v>
      </c>
      <c r="C11" s="67">
        <v>62.783000000000001</v>
      </c>
      <c r="D11" s="62">
        <v>84.4</v>
      </c>
      <c r="E11" s="67">
        <v>62.9</v>
      </c>
      <c r="F11" s="67">
        <v>86.333333333333329</v>
      </c>
      <c r="G11" s="67">
        <v>66.038194444444429</v>
      </c>
      <c r="H11" s="67">
        <v>66.012</v>
      </c>
      <c r="I11" s="67">
        <v>84.9</v>
      </c>
      <c r="J11" s="67">
        <v>65.02</v>
      </c>
      <c r="K11" s="67">
        <v>67.3</v>
      </c>
      <c r="L11" s="84">
        <v>86</v>
      </c>
      <c r="M11" s="62">
        <f t="shared" si="1"/>
        <v>85.408333333333331</v>
      </c>
      <c r="N11" s="62">
        <f t="shared" si="5"/>
        <v>1.9333333333333229</v>
      </c>
      <c r="O11" s="65">
        <v>66</v>
      </c>
      <c r="P11" s="62">
        <f t="shared" si="0"/>
        <v>65.008865740740731</v>
      </c>
      <c r="Q11" s="62">
        <f t="shared" si="6"/>
        <v>4.5169999999999959</v>
      </c>
      <c r="R11" s="41">
        <v>81</v>
      </c>
      <c r="S11" s="42">
        <v>91</v>
      </c>
      <c r="T11" s="42">
        <v>61</v>
      </c>
      <c r="U11" s="42">
        <v>71</v>
      </c>
      <c r="V11" s="74">
        <f t="shared" si="3"/>
        <v>96.830161819474696</v>
      </c>
    </row>
    <row r="12" spans="1:28" ht="15.95" customHeight="1" x14ac:dyDescent="0.25">
      <c r="A12" s="35">
        <v>8</v>
      </c>
      <c r="B12" s="67">
        <v>85.78125</v>
      </c>
      <c r="C12" s="67">
        <v>63.016689655172421</v>
      </c>
      <c r="D12" s="62">
        <v>84.047619047619051</v>
      </c>
      <c r="E12" s="67">
        <v>62.2590163934426</v>
      </c>
      <c r="F12" s="67">
        <v>86.055555555555557</v>
      </c>
      <c r="G12" s="67">
        <v>65.624358974358984</v>
      </c>
      <c r="H12" s="67">
        <v>65.932000000000002</v>
      </c>
      <c r="I12" s="67">
        <v>85.4</v>
      </c>
      <c r="J12" s="67">
        <v>66.25</v>
      </c>
      <c r="K12" s="67">
        <v>66.400000000000006</v>
      </c>
      <c r="L12" s="84">
        <v>86</v>
      </c>
      <c r="M12" s="62">
        <f t="shared" si="1"/>
        <v>85.321106150793639</v>
      </c>
      <c r="N12" s="62">
        <f t="shared" si="5"/>
        <v>2.0079365079365061</v>
      </c>
      <c r="O12" s="65">
        <v>66</v>
      </c>
      <c r="P12" s="62">
        <f t="shared" si="0"/>
        <v>64.913677503828993</v>
      </c>
      <c r="Q12" s="62">
        <f t="shared" si="6"/>
        <v>4.1409836065574055</v>
      </c>
      <c r="R12" s="41">
        <v>81</v>
      </c>
      <c r="S12" s="42">
        <v>91</v>
      </c>
      <c r="T12" s="42">
        <v>61</v>
      </c>
      <c r="U12" s="42">
        <v>71</v>
      </c>
      <c r="V12" s="74">
        <f t="shared" si="3"/>
        <v>96.688379736701052</v>
      </c>
    </row>
    <row r="13" spans="1:28" ht="15.95" customHeight="1" x14ac:dyDescent="0.5">
      <c r="A13" s="35">
        <v>9</v>
      </c>
      <c r="B13" s="67">
        <v>85.75</v>
      </c>
      <c r="C13" s="67">
        <v>63.087499999999991</v>
      </c>
      <c r="D13" s="62">
        <v>84.1875</v>
      </c>
      <c r="E13" s="67">
        <v>62.065000000000005</v>
      </c>
      <c r="F13" s="67">
        <v>85.9375</v>
      </c>
      <c r="G13" s="67">
        <v>65.810897435897445</v>
      </c>
      <c r="H13" s="67">
        <v>66</v>
      </c>
      <c r="I13" s="67">
        <v>85.3</v>
      </c>
      <c r="J13" s="67">
        <v>66.290000000000006</v>
      </c>
      <c r="K13" s="67">
        <v>65.8</v>
      </c>
      <c r="L13" s="84">
        <v>86</v>
      </c>
      <c r="M13" s="62">
        <f t="shared" si="1"/>
        <v>85.293750000000003</v>
      </c>
      <c r="N13" s="62">
        <f t="shared" si="5"/>
        <v>1.75</v>
      </c>
      <c r="O13" s="65">
        <v>66</v>
      </c>
      <c r="P13" s="62">
        <f t="shared" si="0"/>
        <v>64.842232905982911</v>
      </c>
      <c r="Q13" s="62">
        <f t="shared" si="6"/>
        <v>4.2250000000000014</v>
      </c>
      <c r="R13" s="41">
        <v>81</v>
      </c>
      <c r="S13" s="42">
        <v>91</v>
      </c>
      <c r="T13" s="42">
        <v>61</v>
      </c>
      <c r="U13" s="42">
        <v>71</v>
      </c>
      <c r="V13" s="74">
        <f t="shared" si="3"/>
        <v>96.581963605735893</v>
      </c>
      <c r="AB13" s="115"/>
    </row>
    <row r="14" spans="1:28" ht="15.95" customHeight="1" x14ac:dyDescent="0.25">
      <c r="A14" s="35">
        <v>10</v>
      </c>
      <c r="B14" s="67">
        <v>86.0625</v>
      </c>
      <c r="C14" s="67">
        <v>63.244578313253015</v>
      </c>
      <c r="D14" s="62">
        <v>84.055555555555557</v>
      </c>
      <c r="E14" s="67">
        <v>63.355384615384608</v>
      </c>
      <c r="F14" s="67">
        <v>86.4</v>
      </c>
      <c r="G14" s="67">
        <v>67.179166666666674</v>
      </c>
      <c r="H14" s="67">
        <v>66.8</v>
      </c>
      <c r="I14" s="67">
        <v>85.1</v>
      </c>
      <c r="J14" s="67">
        <v>66.989999999999995</v>
      </c>
      <c r="K14" s="67">
        <v>66.400000000000006</v>
      </c>
      <c r="L14" s="84">
        <v>86</v>
      </c>
      <c r="M14" s="62">
        <f t="shared" si="1"/>
        <v>85.404513888888886</v>
      </c>
      <c r="N14" s="62">
        <f t="shared" si="5"/>
        <v>2.3444444444444485</v>
      </c>
      <c r="O14" s="65">
        <v>66</v>
      </c>
      <c r="P14" s="62">
        <f t="shared" si="0"/>
        <v>65.661521599217394</v>
      </c>
      <c r="Q14" s="62">
        <f t="shared" si="6"/>
        <v>3.934588353413659</v>
      </c>
      <c r="R14" s="41">
        <v>81</v>
      </c>
      <c r="S14" s="42">
        <v>91</v>
      </c>
      <c r="T14" s="42">
        <v>61</v>
      </c>
      <c r="U14" s="42">
        <v>71</v>
      </c>
      <c r="V14" s="74">
        <f t="shared" si="3"/>
        <v>97.802287262191328</v>
      </c>
    </row>
    <row r="15" spans="1:28" ht="15.95" customHeight="1" x14ac:dyDescent="0.25">
      <c r="A15" s="35">
        <v>11</v>
      </c>
      <c r="B15" s="67">
        <v>85.59375</v>
      </c>
      <c r="C15" s="67">
        <v>63.332098765432086</v>
      </c>
      <c r="D15" s="62">
        <v>83.388888888888886</v>
      </c>
      <c r="E15" s="67">
        <v>63.591803278688538</v>
      </c>
      <c r="F15" s="67">
        <v>86.5</v>
      </c>
      <c r="G15" s="67">
        <v>66.940384615384602</v>
      </c>
      <c r="H15" s="67">
        <v>67.284000000000006</v>
      </c>
      <c r="I15" s="67">
        <v>83.6</v>
      </c>
      <c r="J15" s="67">
        <v>66.709999999999994</v>
      </c>
      <c r="K15" s="67">
        <v>67.7</v>
      </c>
      <c r="L15" s="84">
        <v>86</v>
      </c>
      <c r="M15" s="62">
        <f t="shared" si="1"/>
        <v>84.77065972222222</v>
      </c>
      <c r="N15" s="62">
        <f t="shared" si="5"/>
        <v>3.1111111111111143</v>
      </c>
      <c r="O15" s="65">
        <v>66</v>
      </c>
      <c r="P15" s="62">
        <f t="shared" si="0"/>
        <v>65.926381109917529</v>
      </c>
      <c r="Q15" s="62">
        <f t="shared" si="6"/>
        <v>4.3679012345679169</v>
      </c>
      <c r="R15" s="41">
        <v>81</v>
      </c>
      <c r="S15" s="42">
        <v>91</v>
      </c>
      <c r="T15" s="42">
        <v>61</v>
      </c>
      <c r="U15" s="42">
        <v>71</v>
      </c>
      <c r="V15" s="74">
        <f t="shared" si="3"/>
        <v>98.196793288227852</v>
      </c>
      <c r="W15" s="7"/>
    </row>
    <row r="16" spans="1:28" ht="15.95" customHeight="1" x14ac:dyDescent="0.25">
      <c r="A16" s="35">
        <v>12</v>
      </c>
      <c r="B16" s="67">
        <v>86.21875</v>
      </c>
      <c r="C16" s="67">
        <v>63.876811594202884</v>
      </c>
      <c r="D16" s="62">
        <v>82.470588235294116</v>
      </c>
      <c r="E16" s="67">
        <v>63.429032258064524</v>
      </c>
      <c r="F16" s="67">
        <v>85.818181818181813</v>
      </c>
      <c r="G16" s="67">
        <v>68.079710144927532</v>
      </c>
      <c r="H16" s="67">
        <v>67.400000000000006</v>
      </c>
      <c r="I16" s="67">
        <v>83.9</v>
      </c>
      <c r="J16" s="67">
        <v>66.69</v>
      </c>
      <c r="K16" s="67">
        <v>66.8</v>
      </c>
      <c r="L16" s="84">
        <v>86</v>
      </c>
      <c r="M16" s="62">
        <f t="shared" si="1"/>
        <v>84.601880013368984</v>
      </c>
      <c r="N16" s="62">
        <f t="shared" si="5"/>
        <v>3.748161764705884</v>
      </c>
      <c r="O16" s="65">
        <v>66</v>
      </c>
      <c r="P16" s="62">
        <f t="shared" si="0"/>
        <v>66.045925666199153</v>
      </c>
      <c r="Q16" s="62">
        <f t="shared" si="6"/>
        <v>4.6506778868630079</v>
      </c>
      <c r="R16" s="41">
        <v>81</v>
      </c>
      <c r="S16" s="42">
        <v>91</v>
      </c>
      <c r="T16" s="42">
        <v>61</v>
      </c>
      <c r="U16" s="42">
        <v>71</v>
      </c>
      <c r="V16" s="74">
        <f t="shared" si="3"/>
        <v>98.374853904998957</v>
      </c>
      <c r="W16" s="7"/>
    </row>
    <row r="17" spans="1:23" ht="15.95" customHeight="1" x14ac:dyDescent="0.25">
      <c r="A17" s="35">
        <v>1</v>
      </c>
      <c r="B17" s="67">
        <v>85.90625</v>
      </c>
      <c r="C17" s="67">
        <v>62.930769230769215</v>
      </c>
      <c r="D17" s="62">
        <v>82.333333333333329</v>
      </c>
      <c r="E17" s="67">
        <v>63.787096774193557</v>
      </c>
      <c r="F17" s="67">
        <v>86.10526315789474</v>
      </c>
      <c r="G17" s="67">
        <v>68.262698412698413</v>
      </c>
      <c r="H17" s="67">
        <v>65.858999999999995</v>
      </c>
      <c r="I17" s="67">
        <v>83.6</v>
      </c>
      <c r="J17" s="67">
        <v>65.73</v>
      </c>
      <c r="K17" s="67">
        <v>68.099999999999994</v>
      </c>
      <c r="L17" s="84">
        <v>86</v>
      </c>
      <c r="M17" s="62">
        <f t="shared" si="1"/>
        <v>84.486211622807019</v>
      </c>
      <c r="N17" s="62">
        <f t="shared" si="5"/>
        <v>3.7719298245614112</v>
      </c>
      <c r="O17" s="65">
        <v>66</v>
      </c>
      <c r="P17" s="62">
        <f t="shared" si="0"/>
        <v>65.778260736276863</v>
      </c>
      <c r="Q17" s="62">
        <f t="shared" si="6"/>
        <v>5.3319291819291976</v>
      </c>
      <c r="R17" s="41">
        <v>81</v>
      </c>
      <c r="S17" s="42">
        <v>91</v>
      </c>
      <c r="T17" s="42">
        <v>61</v>
      </c>
      <c r="U17" s="42">
        <v>71</v>
      </c>
      <c r="V17" s="74">
        <f t="shared" si="3"/>
        <v>97.976169230494165</v>
      </c>
      <c r="W17" s="7"/>
    </row>
    <row r="18" spans="1:23" ht="15.95" customHeight="1" x14ac:dyDescent="0.25">
      <c r="A18" s="35">
        <v>2</v>
      </c>
      <c r="B18" s="67">
        <v>85.71875</v>
      </c>
      <c r="C18" s="67">
        <v>63.192592592592597</v>
      </c>
      <c r="D18" s="62">
        <v>82.928571428571431</v>
      </c>
      <c r="E18" s="67">
        <v>63.944827586206884</v>
      </c>
      <c r="F18" s="67">
        <v>86.1875</v>
      </c>
      <c r="G18" s="67"/>
      <c r="H18" s="67">
        <v>65.507999999999996</v>
      </c>
      <c r="I18" s="67"/>
      <c r="J18" s="67">
        <v>65.739999999999995</v>
      </c>
      <c r="K18" s="67">
        <v>67.099999999999994</v>
      </c>
      <c r="L18" s="84">
        <v>86</v>
      </c>
      <c r="M18" s="62">
        <f t="shared" si="1"/>
        <v>84.944940476190482</v>
      </c>
      <c r="N18" s="62">
        <f t="shared" si="5"/>
        <v>3.2589285714285694</v>
      </c>
      <c r="O18" s="65">
        <v>66</v>
      </c>
      <c r="P18" s="62">
        <f t="shared" si="0"/>
        <v>65.097084035759892</v>
      </c>
      <c r="Q18" s="62">
        <f t="shared" si="6"/>
        <v>3.9074074074073977</v>
      </c>
      <c r="R18" s="41">
        <v>81</v>
      </c>
      <c r="S18" s="42">
        <v>91</v>
      </c>
      <c r="T18" s="42">
        <v>61</v>
      </c>
      <c r="U18" s="42">
        <v>71</v>
      </c>
      <c r="V18" s="74">
        <f>P18/P$3*100</f>
        <v>96.961562232092419</v>
      </c>
      <c r="W18" s="7"/>
    </row>
    <row r="19" spans="1:23" ht="15.95" customHeight="1" x14ac:dyDescent="0.25">
      <c r="A19" s="35">
        <v>3</v>
      </c>
      <c r="B19" s="66"/>
      <c r="C19" s="66">
        <v>61.793548387096777</v>
      </c>
      <c r="D19" s="66"/>
      <c r="E19" s="66"/>
      <c r="F19" s="66"/>
      <c r="G19" s="66"/>
      <c r="H19" s="66">
        <v>65.027000000000001</v>
      </c>
      <c r="I19" s="66"/>
      <c r="J19" s="66"/>
      <c r="K19" s="66"/>
      <c r="L19" s="84">
        <v>86</v>
      </c>
      <c r="M19" s="62"/>
      <c r="N19" s="62">
        <f>MAX(B19,D19,F19,I19)-MIN(B19,D19,F19,I19)</f>
        <v>0</v>
      </c>
      <c r="O19" s="65">
        <v>66</v>
      </c>
      <c r="P19" s="62">
        <f t="shared" si="0"/>
        <v>63.410274193548389</v>
      </c>
      <c r="Q19" s="62">
        <f t="shared" si="6"/>
        <v>3.2334516129032238</v>
      </c>
      <c r="R19" s="41">
        <v>81</v>
      </c>
      <c r="S19" s="42">
        <v>91</v>
      </c>
      <c r="T19" s="42">
        <v>61</v>
      </c>
      <c r="U19" s="42">
        <v>71</v>
      </c>
      <c r="V19" s="74">
        <f>P19/P$3*100</f>
        <v>94.449073079744977</v>
      </c>
      <c r="W19" s="7"/>
    </row>
    <row r="20" spans="1:23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2">
        <v>65.418999999999997</v>
      </c>
      <c r="I20" s="64"/>
      <c r="J20" s="64"/>
      <c r="K20" s="64"/>
      <c r="L20" s="174">
        <v>86</v>
      </c>
      <c r="M20" s="62"/>
      <c r="N20" s="62">
        <f>MAX(B20,D20,F20,I20)-MIN(B20,D20,F20,I20)</f>
        <v>0</v>
      </c>
      <c r="O20" s="65">
        <v>66</v>
      </c>
      <c r="P20" s="62"/>
      <c r="Q20" s="62">
        <f t="shared" si="6"/>
        <v>0</v>
      </c>
      <c r="R20" s="41">
        <v>81</v>
      </c>
      <c r="S20" s="42">
        <v>91</v>
      </c>
      <c r="T20" s="42">
        <v>61</v>
      </c>
      <c r="U20" s="42">
        <v>71</v>
      </c>
      <c r="V20" s="74">
        <f>P20/P$3*100</f>
        <v>0</v>
      </c>
      <c r="W20" s="7"/>
    </row>
    <row r="21" spans="1:23" x14ac:dyDescent="0.15">
      <c r="L21" s="80"/>
      <c r="M21" s="80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E19"/>
  <sheetViews>
    <sheetView zoomScale="75" workbookViewId="0">
      <selection activeCell="AE19" sqref="AE19"/>
    </sheetView>
  </sheetViews>
  <sheetFormatPr defaultRowHeight="13.5" x14ac:dyDescent="0.15"/>
  <cols>
    <col min="1" max="1" width="6.625" customWidth="1"/>
    <col min="2" max="2" width="9.5" customWidth="1"/>
    <col min="3" max="7" width="8.75" bestFit="1" customWidth="1"/>
    <col min="8" max="8" width="8" bestFit="1" customWidth="1"/>
    <col min="9" max="10" width="8.75" bestFit="1" customWidth="1"/>
    <col min="11" max="11" width="8.5" bestFit="1" customWidth="1"/>
    <col min="12" max="15" width="8.75" bestFit="1" customWidth="1"/>
    <col min="16" max="16" width="8" bestFit="1" customWidth="1"/>
    <col min="17" max="25" width="8.75" bestFit="1" customWidth="1"/>
    <col min="26" max="26" width="8" bestFit="1" customWidth="1"/>
    <col min="27" max="27" width="8.75" bestFit="1" customWidth="1"/>
    <col min="28" max="28" width="9.125" bestFit="1" customWidth="1"/>
    <col min="29" max="30" width="8.75" bestFit="1" customWidth="1"/>
    <col min="31" max="31" width="8" bestFit="1" customWidth="1"/>
  </cols>
  <sheetData>
    <row r="1" spans="1:31" ht="16.5" x14ac:dyDescent="0.25">
      <c r="A1" s="76" t="s">
        <v>48</v>
      </c>
      <c r="B1" s="79" t="s">
        <v>14</v>
      </c>
      <c r="C1" s="79" t="s">
        <v>15</v>
      </c>
      <c r="D1" s="79" t="s">
        <v>16</v>
      </c>
      <c r="E1" s="79" t="s">
        <v>17</v>
      </c>
      <c r="F1" s="79" t="s">
        <v>13</v>
      </c>
      <c r="G1" s="79" t="s">
        <v>8</v>
      </c>
      <c r="H1" s="79" t="s">
        <v>34</v>
      </c>
      <c r="I1" s="79" t="s">
        <v>35</v>
      </c>
      <c r="J1" s="79" t="s">
        <v>9</v>
      </c>
      <c r="K1" s="79" t="s">
        <v>38</v>
      </c>
      <c r="L1" s="79" t="s">
        <v>41</v>
      </c>
      <c r="M1" s="79" t="s">
        <v>20</v>
      </c>
      <c r="N1" s="79" t="s">
        <v>12</v>
      </c>
      <c r="O1" s="79" t="s">
        <v>10</v>
      </c>
      <c r="P1" s="79" t="s">
        <v>11</v>
      </c>
      <c r="Q1" s="78" t="s">
        <v>2</v>
      </c>
      <c r="R1" s="79" t="s">
        <v>3</v>
      </c>
      <c r="S1" s="79" t="s">
        <v>4</v>
      </c>
      <c r="T1" s="79" t="s">
        <v>5</v>
      </c>
      <c r="U1" s="79" t="s">
        <v>6</v>
      </c>
      <c r="V1" s="79" t="s">
        <v>40</v>
      </c>
      <c r="W1" s="79" t="s">
        <v>32</v>
      </c>
      <c r="X1" s="79" t="s">
        <v>33</v>
      </c>
      <c r="Y1" s="79" t="s">
        <v>19</v>
      </c>
      <c r="Z1" s="79" t="s">
        <v>50</v>
      </c>
      <c r="AA1" s="79" t="s">
        <v>18</v>
      </c>
      <c r="AB1" s="79" t="s">
        <v>21</v>
      </c>
      <c r="AC1" s="79" t="s">
        <v>22</v>
      </c>
      <c r="AD1" s="79" t="s">
        <v>23</v>
      </c>
      <c r="AE1" s="79" t="s">
        <v>39</v>
      </c>
    </row>
    <row r="2" spans="1:31" s="86" customFormat="1" ht="16.5" x14ac:dyDescent="0.15">
      <c r="A2" s="85" t="s">
        <v>147</v>
      </c>
      <c r="B2" s="172">
        <v>100</v>
      </c>
      <c r="C2" s="172">
        <v>100</v>
      </c>
      <c r="D2" s="172">
        <v>100</v>
      </c>
      <c r="E2" s="172">
        <v>100</v>
      </c>
      <c r="F2" s="172">
        <v>100</v>
      </c>
      <c r="G2" s="172">
        <v>100</v>
      </c>
      <c r="H2" s="172">
        <v>100</v>
      </c>
      <c r="I2" s="172">
        <v>100</v>
      </c>
      <c r="J2" s="172">
        <v>100</v>
      </c>
      <c r="K2" s="172">
        <v>100</v>
      </c>
      <c r="L2" s="172">
        <v>100</v>
      </c>
      <c r="M2" s="172">
        <v>100</v>
      </c>
      <c r="N2" s="172">
        <v>100</v>
      </c>
      <c r="O2" s="172">
        <v>100</v>
      </c>
      <c r="P2" s="172">
        <v>100</v>
      </c>
      <c r="Q2" s="173">
        <v>100</v>
      </c>
      <c r="R2" s="172">
        <v>100</v>
      </c>
      <c r="S2" s="172">
        <v>100</v>
      </c>
      <c r="T2" s="172">
        <v>100</v>
      </c>
      <c r="U2" s="172">
        <v>100</v>
      </c>
      <c r="V2" s="172">
        <v>100</v>
      </c>
      <c r="W2" s="172">
        <v>100</v>
      </c>
      <c r="X2" s="172">
        <v>100</v>
      </c>
      <c r="Y2" s="172">
        <v>100</v>
      </c>
      <c r="Z2" s="172">
        <v>100</v>
      </c>
      <c r="AA2" s="172">
        <v>100</v>
      </c>
      <c r="AB2" s="172">
        <v>100</v>
      </c>
      <c r="AC2" s="172">
        <v>100</v>
      </c>
      <c r="AD2" s="172">
        <v>100</v>
      </c>
      <c r="AE2" s="172">
        <v>100</v>
      </c>
    </row>
    <row r="3" spans="1:31" s="86" customFormat="1" ht="16.5" x14ac:dyDescent="0.15">
      <c r="A3" s="87">
        <v>12</v>
      </c>
      <c r="B3" s="173">
        <f ca="1">INDIRECT(B$1&amp;"!Q4")</f>
        <v>100.35993425609662</v>
      </c>
      <c r="C3" s="173">
        <f ca="1">INDIRECT(C$1&amp;"!Q4")</f>
        <v>100.33331442380555</v>
      </c>
      <c r="D3" s="173">
        <f ca="1">INDIRECT(D$1&amp;"!V4")</f>
        <v>99.843978364808905</v>
      </c>
      <c r="E3" s="173">
        <f ca="1">INDIRECT(E$1&amp;"!Q4")</f>
        <v>99.357155655596372</v>
      </c>
      <c r="F3" s="173">
        <f ca="1">INDIRECT(F$1&amp;"!Q4")</f>
        <v>99.79365308458398</v>
      </c>
      <c r="G3" s="173">
        <f ca="1">INDIRECT(G$1&amp;"!Q4")</f>
        <v>100.31512781081069</v>
      </c>
      <c r="H3" s="173">
        <f ca="1">INDIRECT(H$1&amp;"!Q4")</f>
        <v>99.216549502592457</v>
      </c>
      <c r="I3" s="173">
        <f ca="1">INDIRECT(I$1&amp;"!V4")</f>
        <v>100.56077025843631</v>
      </c>
      <c r="J3" s="173">
        <f t="shared" ref="J3:P3" ca="1" si="0">INDIRECT(J$1&amp;"!Q4")</f>
        <v>99.865130041923834</v>
      </c>
      <c r="K3" s="173">
        <f t="shared" ca="1" si="0"/>
        <v>99.577978066844707</v>
      </c>
      <c r="L3" s="173">
        <f t="shared" ca="1" si="0"/>
        <v>99.179233142719852</v>
      </c>
      <c r="M3" s="173">
        <f t="shared" ca="1" si="0"/>
        <v>99.479029167257721</v>
      </c>
      <c r="N3" s="173">
        <f t="shared" ca="1" si="0"/>
        <v>99.922057959670241</v>
      </c>
      <c r="O3" s="173">
        <f t="shared" ca="1" si="0"/>
        <v>99.944277642291269</v>
      </c>
      <c r="P3" s="173">
        <f t="shared" ca="1" si="0"/>
        <v>99.547986350650547</v>
      </c>
      <c r="Q3" s="173">
        <f t="shared" ref="Q3:X3" ca="1" si="1">INDIRECT(Q$1&amp;"!Q4")</f>
        <v>100</v>
      </c>
      <c r="R3" s="173">
        <f t="shared" ca="1" si="1"/>
        <v>100</v>
      </c>
      <c r="S3" s="173">
        <f t="shared" ca="1" si="1"/>
        <v>100.05850715844271</v>
      </c>
      <c r="T3" s="173">
        <f t="shared" ca="1" si="1"/>
        <v>99.898555020094747</v>
      </c>
      <c r="U3" s="173">
        <f t="shared" ca="1" si="1"/>
        <v>99.515751539139487</v>
      </c>
      <c r="V3" s="173">
        <f t="shared" ca="1" si="1"/>
        <v>100.050526881645</v>
      </c>
      <c r="W3" s="173">
        <f t="shared" ca="1" si="1"/>
        <v>99.33707233388435</v>
      </c>
      <c r="X3" s="173">
        <f t="shared" ca="1" si="1"/>
        <v>100.12354999387065</v>
      </c>
      <c r="Y3" s="173">
        <f ca="1">INDIRECT(Y$1&amp;"!Q4")</f>
        <v>100.58554192901865</v>
      </c>
      <c r="Z3" s="173">
        <f ca="1">INDIRECT(Z$1&amp;"!Q4")</f>
        <v>98.943830193830223</v>
      </c>
      <c r="AA3" s="173">
        <f t="shared" ref="AA3:AD3" ca="1" si="2">INDIRECT(AA$1&amp;"!Q4")</f>
        <v>100.45240098814061</v>
      </c>
      <c r="AB3" s="173">
        <f t="shared" ca="1" si="2"/>
        <v>99.261155830500229</v>
      </c>
      <c r="AC3" s="173">
        <f t="shared" ca="1" si="2"/>
        <v>100.29799128264401</v>
      </c>
      <c r="AD3" s="173">
        <f t="shared" ca="1" si="2"/>
        <v>99.848714968278159</v>
      </c>
      <c r="AE3" s="173">
        <f ca="1">INDIRECT(AE$1&amp;"!V4")</f>
        <v>97.917214882338442</v>
      </c>
    </row>
    <row r="4" spans="1:31" s="86" customFormat="1" ht="16.5" x14ac:dyDescent="0.15">
      <c r="A4" s="88">
        <v>19.100000000000001</v>
      </c>
      <c r="B4" s="173">
        <f ca="1">INDIRECT(B$1&amp;"!Q5")</f>
        <v>100.21045122305554</v>
      </c>
      <c r="C4" s="173">
        <f ca="1">INDIRECT(C$1&amp;"!Q5")</f>
        <v>100.23826029364078</v>
      </c>
      <c r="D4" s="173">
        <f ca="1">INDIRECT(D$1&amp;"!V5")</f>
        <v>100.05525734538728</v>
      </c>
      <c r="E4" s="173">
        <f ca="1">INDIRECT(E$1&amp;"!Q5")</f>
        <v>99.747690490520668</v>
      </c>
      <c r="F4" s="173">
        <f ca="1">INDIRECT(F$1&amp;"!Q5")</f>
        <v>99.92412607969132</v>
      </c>
      <c r="G4" s="173">
        <f ca="1">INDIRECT(G$1&amp;"!Q5")</f>
        <v>100.79971148544098</v>
      </c>
      <c r="H4" s="173">
        <f ca="1">INDIRECT(H$1&amp;"!Q5")</f>
        <v>99.264366929261655</v>
      </c>
      <c r="I4" s="173">
        <f ca="1">INDIRECT(I$1&amp;"!V5")</f>
        <v>101.32879168895474</v>
      </c>
      <c r="J4" s="173">
        <f t="shared" ref="J4:AD4" ca="1" si="3">INDIRECT(J$1&amp;"!Q5")</f>
        <v>100.0534056457892</v>
      </c>
      <c r="K4" s="173">
        <f t="shared" ca="1" si="3"/>
        <v>99.259280511690562</v>
      </c>
      <c r="L4" s="173">
        <f t="shared" ca="1" si="3"/>
        <v>99.393372711788047</v>
      </c>
      <c r="M4" s="173">
        <f t="shared" ca="1" si="3"/>
        <v>99.454639177309929</v>
      </c>
      <c r="N4" s="173">
        <f t="shared" ca="1" si="3"/>
        <v>100.52598848776225</v>
      </c>
      <c r="O4" s="173">
        <f t="shared" ca="1" si="3"/>
        <v>100.44313471780653</v>
      </c>
      <c r="P4" s="173">
        <f t="shared" ca="1" si="3"/>
        <v>99.823313645839363</v>
      </c>
      <c r="Q4" s="173">
        <f t="shared" ca="1" si="3"/>
        <v>99.562623794745647</v>
      </c>
      <c r="R4" s="173">
        <f t="shared" ca="1" si="3"/>
        <v>100.29359495328463</v>
      </c>
      <c r="S4" s="173">
        <f t="shared" ca="1" si="3"/>
        <v>99.977148284498796</v>
      </c>
      <c r="T4" s="173">
        <f t="shared" ca="1" si="3"/>
        <v>100.03617761333017</v>
      </c>
      <c r="U4" s="173">
        <f t="shared" ca="1" si="3"/>
        <v>99.402814826506045</v>
      </c>
      <c r="V4" s="173">
        <f t="shared" ca="1" si="3"/>
        <v>99.951434843700071</v>
      </c>
      <c r="W4" s="173">
        <f t="shared" ca="1" si="3"/>
        <v>99.916756215560738</v>
      </c>
      <c r="X4" s="173">
        <f t="shared" ca="1" si="3"/>
        <v>100.64495068856149</v>
      </c>
      <c r="Y4" s="173">
        <f t="shared" ca="1" si="3"/>
        <v>100.11893300182508</v>
      </c>
      <c r="Z4" s="173">
        <f t="shared" ca="1" si="3"/>
        <v>98.603311103311128</v>
      </c>
      <c r="AA4" s="173">
        <f t="shared" ca="1" si="3"/>
        <v>101.15931896565178</v>
      </c>
      <c r="AB4" s="173">
        <f t="shared" ca="1" si="3"/>
        <v>99.411753757152184</v>
      </c>
      <c r="AC4" s="173">
        <f t="shared" ca="1" si="3"/>
        <v>100.3643183867101</v>
      </c>
      <c r="AD4" s="173">
        <f t="shared" ca="1" si="3"/>
        <v>100.06324254195226</v>
      </c>
      <c r="AE4" s="173">
        <f ca="1">INDIRECT(AE$1&amp;"!V5")</f>
        <v>97.403236830825207</v>
      </c>
    </row>
    <row r="5" spans="1:31" s="86" customFormat="1" ht="16.5" x14ac:dyDescent="0.15">
      <c r="A5" s="89" t="s">
        <v>148</v>
      </c>
      <c r="B5" s="173">
        <f ca="1">INDIRECT(B$1&amp;"!Q6")</f>
        <v>100.25770243158037</v>
      </c>
      <c r="C5" s="173">
        <f ca="1">INDIRECT(C$1&amp;"!Q6")</f>
        <v>100.29324738602159</v>
      </c>
      <c r="D5" s="173">
        <f ca="1">INDIRECT(D$1&amp;"!V6")</f>
        <v>100.21605091135709</v>
      </c>
      <c r="E5" s="173">
        <f ca="1">INDIRECT(E$1&amp;"!Q6")</f>
        <v>99.639512160843594</v>
      </c>
      <c r="F5" s="173">
        <f ca="1">INDIRECT(F$1&amp;"!Q6")</f>
        <v>100.09746295066427</v>
      </c>
      <c r="G5" s="173">
        <f ca="1">INDIRECT(G$1&amp;"!Q6")</f>
        <v>100.22838197999103</v>
      </c>
      <c r="H5" s="173">
        <f ca="1">INDIRECT(H$1&amp;"!Q6")</f>
        <v>98.761539648066957</v>
      </c>
      <c r="I5" s="173">
        <f ca="1">INDIRECT(I$1&amp;"!V6")</f>
        <v>100.84790069527709</v>
      </c>
      <c r="J5" s="173">
        <f t="shared" ref="J5:AD5" ca="1" si="4">INDIRECT(J$1&amp;"!Q6")</f>
        <v>100.0804214834111</v>
      </c>
      <c r="K5" s="173">
        <f t="shared" ca="1" si="4"/>
        <v>99.41470360130252</v>
      </c>
      <c r="L5" s="173">
        <f t="shared" ca="1" si="4"/>
        <v>98.868047195970505</v>
      </c>
      <c r="M5" s="173">
        <f t="shared" ca="1" si="4"/>
        <v>99.361797254456874</v>
      </c>
      <c r="N5" s="173">
        <f t="shared" ca="1" si="4"/>
        <v>100.8532682429589</v>
      </c>
      <c r="O5" s="173">
        <f t="shared" ca="1" si="4"/>
        <v>100.67670264903779</v>
      </c>
      <c r="P5" s="173">
        <f t="shared" ca="1" si="4"/>
        <v>99.470142051296506</v>
      </c>
      <c r="Q5" s="173">
        <f t="shared" ca="1" si="4"/>
        <v>100.06781946145058</v>
      </c>
      <c r="R5" s="173">
        <f t="shared" ca="1" si="4"/>
        <v>100.31166963068183</v>
      </c>
      <c r="S5" s="173">
        <f t="shared" ca="1" si="4"/>
        <v>100.07738926576251</v>
      </c>
      <c r="T5" s="173">
        <f t="shared" ca="1" si="4"/>
        <v>100.34093757053493</v>
      </c>
      <c r="U5" s="173">
        <f t="shared" ca="1" si="4"/>
        <v>99.297826089793389</v>
      </c>
      <c r="V5" s="173">
        <f t="shared" ca="1" si="4"/>
        <v>100.3206278508038</v>
      </c>
      <c r="W5" s="173">
        <f t="shared" ca="1" si="4"/>
        <v>100.08560706592364</v>
      </c>
      <c r="X5" s="173">
        <f t="shared" ca="1" si="4"/>
        <v>100.80918420670879</v>
      </c>
      <c r="Y5" s="173">
        <f t="shared" ca="1" si="4"/>
        <v>100.80593279857675</v>
      </c>
      <c r="Z5" s="173">
        <f t="shared" ca="1" si="4"/>
        <v>99.188322555195612</v>
      </c>
      <c r="AA5" s="173">
        <f t="shared" ca="1" si="4"/>
        <v>100.87028382610892</v>
      </c>
      <c r="AB5" s="173">
        <f t="shared" ca="1" si="4"/>
        <v>99.36887211268251</v>
      </c>
      <c r="AC5" s="173">
        <f t="shared" ca="1" si="4"/>
        <v>99.692518367386029</v>
      </c>
      <c r="AD5" s="173">
        <f t="shared" ca="1" si="4"/>
        <v>99.211699601926867</v>
      </c>
      <c r="AE5" s="173">
        <f ca="1">INDIRECT(AE$1&amp;"!V6")</f>
        <v>98.300273525167157</v>
      </c>
    </row>
    <row r="6" spans="1:31" s="86" customFormat="1" ht="16.5" x14ac:dyDescent="0.15">
      <c r="A6" s="87">
        <v>3</v>
      </c>
      <c r="B6" s="173">
        <f ca="1">INDIRECT(B$1&amp;"!Q7")</f>
        <v>100.23728485080893</v>
      </c>
      <c r="C6" s="173">
        <f ca="1">INDIRECT(C$1&amp;"!Q7")</f>
        <v>100.1734102293865</v>
      </c>
      <c r="D6" s="173">
        <f ca="1">INDIRECT(D$1&amp;"!V7")</f>
        <v>100.26776042736796</v>
      </c>
      <c r="E6" s="173">
        <f ca="1">INDIRECT(E$1&amp;"!Q7")</f>
        <v>99.699386745842176</v>
      </c>
      <c r="F6" s="173">
        <f ca="1">INDIRECT(F$1&amp;"!Q7")</f>
        <v>100.1148968936445</v>
      </c>
      <c r="G6" s="173">
        <f ca="1">INDIRECT(G$1&amp;"!Q7")</f>
        <v>100.31893851642415</v>
      </c>
      <c r="H6" s="173">
        <f ca="1">INDIRECT(H$1&amp;"!Q7")</f>
        <v>98.820739172475015</v>
      </c>
      <c r="I6" s="173">
        <f ca="1">INDIRECT(I$1&amp;"!V7")</f>
        <v>101.51726119810553</v>
      </c>
      <c r="J6" s="173">
        <f t="shared" ref="J6:AD6" ca="1" si="5">INDIRECT(J$1&amp;"!Q7")</f>
        <v>100.20792609203978</v>
      </c>
      <c r="K6" s="173">
        <f t="shared" ca="1" si="5"/>
        <v>99.206526229861595</v>
      </c>
      <c r="L6" s="173">
        <f t="shared" ca="1" si="5"/>
        <v>99.789351044878941</v>
      </c>
      <c r="M6" s="173">
        <f t="shared" ca="1" si="5"/>
        <v>97.945891216680465</v>
      </c>
      <c r="N6" s="173">
        <f t="shared" ca="1" si="5"/>
        <v>100.82237963782521</v>
      </c>
      <c r="O6" s="173">
        <f t="shared" ca="1" si="5"/>
        <v>100.1839037329507</v>
      </c>
      <c r="P6" s="173">
        <f t="shared" ca="1" si="5"/>
        <v>99.617511402422537</v>
      </c>
      <c r="Q6" s="173">
        <f t="shared" ca="1" si="5"/>
        <v>100.24624800522379</v>
      </c>
      <c r="R6" s="173">
        <f t="shared" ca="1" si="5"/>
        <v>100.16345403317692</v>
      </c>
      <c r="S6" s="173">
        <f t="shared" ca="1" si="5"/>
        <v>100.07437121096923</v>
      </c>
      <c r="T6" s="173">
        <f t="shared" ca="1" si="5"/>
        <v>100.3734444123004</v>
      </c>
      <c r="U6" s="173">
        <f t="shared" ca="1" si="5"/>
        <v>99.492753900426223</v>
      </c>
      <c r="V6" s="173">
        <f t="shared" ca="1" si="5"/>
        <v>100.41245146254963</v>
      </c>
      <c r="W6" s="173">
        <f t="shared" ca="1" si="5"/>
        <v>100.0213694888479</v>
      </c>
      <c r="X6" s="173">
        <f t="shared" ca="1" si="5"/>
        <v>101.01005343643598</v>
      </c>
      <c r="Y6" s="173">
        <f t="shared" ca="1" si="5"/>
        <v>100.74818675362842</v>
      </c>
      <c r="Z6" s="173">
        <f t="shared" ca="1" si="5"/>
        <v>99.870256107098214</v>
      </c>
      <c r="AA6" s="173">
        <f t="shared" ca="1" si="5"/>
        <v>100.99818184240044</v>
      </c>
      <c r="AB6" s="173">
        <f t="shared" ca="1" si="5"/>
        <v>99.744714254821147</v>
      </c>
      <c r="AC6" s="173">
        <f t="shared" ca="1" si="5"/>
        <v>99.860988775157395</v>
      </c>
      <c r="AD6" s="173">
        <f t="shared" ca="1" si="5"/>
        <v>98.832946984999055</v>
      </c>
      <c r="AE6" s="173">
        <f ca="1">INDIRECT(AE$1&amp;"!V7")</f>
        <v>98.582182701044147</v>
      </c>
    </row>
    <row r="7" spans="1:31" s="86" customFormat="1" ht="16.5" x14ac:dyDescent="0.15">
      <c r="A7" s="87">
        <v>4</v>
      </c>
      <c r="B7" s="173">
        <f ca="1">INDIRECT(B$1&amp;"!Q8")</f>
        <v>100.31389325468653</v>
      </c>
      <c r="C7" s="173">
        <f ca="1">INDIRECT(C$1&amp;"!Q8")</f>
        <v>100.22499872805616</v>
      </c>
      <c r="D7" s="173">
        <f ca="1">INDIRECT(D$1&amp;"!V8")</f>
        <v>100.04757713920438</v>
      </c>
      <c r="E7" s="173">
        <f ca="1">INDIRECT(E$1&amp;"!Q8")</f>
        <v>99.50447760903235</v>
      </c>
      <c r="F7" s="173">
        <f ca="1">INDIRECT(F$1&amp;"!Q8")</f>
        <v>99.772109980914394</v>
      </c>
      <c r="G7" s="173">
        <f ca="1">INDIRECT(G$1&amp;"!Q8")</f>
        <v>100.23074768040433</v>
      </c>
      <c r="H7" s="173">
        <f ca="1">INDIRECT(H$1&amp;"!Q8")</f>
        <v>98.862990894879545</v>
      </c>
      <c r="I7" s="173">
        <f ca="1">INDIRECT(I$1&amp;"!V8")</f>
        <v>101.52080621267736</v>
      </c>
      <c r="J7" s="173">
        <f t="shared" ref="J7:AD7" ca="1" si="6">INDIRECT(J$1&amp;"!Q8")</f>
        <v>100.09294278081731</v>
      </c>
      <c r="K7" s="173">
        <f t="shared" ca="1" si="6"/>
        <v>99.141101266984961</v>
      </c>
      <c r="L7" s="173">
        <f t="shared" ca="1" si="6"/>
        <v>99.770304588530394</v>
      </c>
      <c r="M7" s="173">
        <f t="shared" ca="1" si="6"/>
        <v>97.858328199188378</v>
      </c>
      <c r="N7" s="173">
        <f t="shared" ca="1" si="6"/>
        <v>100.27339086740703</v>
      </c>
      <c r="O7" s="173">
        <f t="shared" ca="1" si="6"/>
        <v>100.0123032508625</v>
      </c>
      <c r="P7" s="173">
        <f t="shared" ca="1" si="6"/>
        <v>98.862173308923005</v>
      </c>
      <c r="Q7" s="173">
        <f t="shared" ca="1" si="6"/>
        <v>100.17166462374219</v>
      </c>
      <c r="R7" s="173">
        <f t="shared" ca="1" si="6"/>
        <v>100.52538024736756</v>
      </c>
      <c r="S7" s="173">
        <f t="shared" ca="1" si="6"/>
        <v>100.15677162008187</v>
      </c>
      <c r="T7" s="173">
        <f t="shared" ca="1" si="6"/>
        <v>99.921709205586055</v>
      </c>
      <c r="U7" s="173">
        <f t="shared" ca="1" si="6"/>
        <v>99.611559267280469</v>
      </c>
      <c r="V7" s="173">
        <f t="shared" ca="1" si="6"/>
        <v>100.22731333818685</v>
      </c>
      <c r="W7" s="173">
        <f t="shared" ca="1" si="6"/>
        <v>99.693629465372283</v>
      </c>
      <c r="X7" s="173">
        <f t="shared" ca="1" si="6"/>
        <v>100.45313231487496</v>
      </c>
      <c r="Y7" s="173">
        <f t="shared" ca="1" si="6"/>
        <v>100.61243567335131</v>
      </c>
      <c r="Z7" s="173">
        <f t="shared" ca="1" si="6"/>
        <v>99.368034451916031</v>
      </c>
      <c r="AA7" s="173">
        <f t="shared" ca="1" si="6"/>
        <v>101.1305786495154</v>
      </c>
      <c r="AB7" s="173">
        <f t="shared" ca="1" si="6"/>
        <v>99.979409208912955</v>
      </c>
      <c r="AC7" s="173">
        <f t="shared" ca="1" si="6"/>
        <v>100.21997106968657</v>
      </c>
      <c r="AD7" s="173">
        <f t="shared" ca="1" si="6"/>
        <v>99.503999789987077</v>
      </c>
      <c r="AE7" s="173">
        <f ca="1">INDIRECT(AE$1&amp;"!V8")</f>
        <v>96.813771769459393</v>
      </c>
    </row>
    <row r="8" spans="1:31" s="86" customFormat="1" ht="16.5" x14ac:dyDescent="0.15">
      <c r="A8" s="87">
        <v>5</v>
      </c>
      <c r="B8" s="173">
        <f ca="1">INDIRECT(B$1&amp;"!Q9")</f>
        <v>100.25076207946175</v>
      </c>
      <c r="C8" s="173">
        <f ca="1">INDIRECT(C$1&amp;"!Q9")</f>
        <v>100.22100534053526</v>
      </c>
      <c r="D8" s="173">
        <f ca="1">INDIRECT(D$1&amp;"!V9")</f>
        <v>99.822860363445386</v>
      </c>
      <c r="E8" s="173">
        <f ca="1">INDIRECT(E$1&amp;"!Q9")</f>
        <v>99.494521622510177</v>
      </c>
      <c r="F8" s="173">
        <f ca="1">INDIRECT(F$1&amp;"!Q9")</f>
        <v>99.798315918589324</v>
      </c>
      <c r="G8" s="173">
        <f ca="1">INDIRECT(G$1&amp;"!Q9")</f>
        <v>100.44360527872252</v>
      </c>
      <c r="H8" s="173">
        <f ca="1">INDIRECT(H$1&amp;"!Q9")</f>
        <v>98.996780497746812</v>
      </c>
      <c r="I8" s="173">
        <f ca="1">INDIRECT(I$1&amp;"!V9")</f>
        <v>101.45426877149629</v>
      </c>
      <c r="J8" s="173">
        <f t="shared" ref="J8:AD8" ca="1" si="7">INDIRECT(J$1&amp;"!Q9")</f>
        <v>99.981697876900085</v>
      </c>
      <c r="K8" s="173">
        <f t="shared" ca="1" si="7"/>
        <v>99.473695626437589</v>
      </c>
      <c r="L8" s="173">
        <f t="shared" ca="1" si="7"/>
        <v>99.809254396766505</v>
      </c>
      <c r="M8" s="173">
        <f t="shared" ca="1" si="7"/>
        <v>97.689197855541735</v>
      </c>
      <c r="N8" s="173">
        <f t="shared" ca="1" si="7"/>
        <v>100.2488689847127</v>
      </c>
      <c r="O8" s="173">
        <f t="shared" ca="1" si="7"/>
        <v>100.05437675233362</v>
      </c>
      <c r="P8" s="173">
        <f t="shared" ca="1" si="7"/>
        <v>98.695541585191606</v>
      </c>
      <c r="Q8" s="173">
        <f t="shared" ca="1" si="7"/>
        <v>99.820284299048765</v>
      </c>
      <c r="R8" s="173">
        <f t="shared" ca="1" si="7"/>
        <v>100.36270425156121</v>
      </c>
      <c r="S8" s="173">
        <f t="shared" ca="1" si="7"/>
        <v>100.05066225827683</v>
      </c>
      <c r="T8" s="173">
        <f t="shared" ca="1" si="7"/>
        <v>100.11040091560834</v>
      </c>
      <c r="U8" s="173">
        <f t="shared" ca="1" si="7"/>
        <v>100.0209998828022</v>
      </c>
      <c r="V8" s="173">
        <f t="shared" ca="1" si="7"/>
        <v>100.04195042485667</v>
      </c>
      <c r="W8" s="173">
        <f t="shared" ca="1" si="7"/>
        <v>99.486013547199732</v>
      </c>
      <c r="X8" s="173">
        <f t="shared" ca="1" si="7"/>
        <v>100.85094610454601</v>
      </c>
      <c r="Y8" s="173">
        <f t="shared" ca="1" si="7"/>
        <v>100.56322034075707</v>
      </c>
      <c r="Z8" s="173">
        <f t="shared" ca="1" si="7"/>
        <v>98.833080763179481</v>
      </c>
      <c r="AA8" s="173">
        <f t="shared" ca="1" si="7"/>
        <v>100.67486091044967</v>
      </c>
      <c r="AB8" s="173">
        <f t="shared" ca="1" si="7"/>
        <v>100.29363175586892</v>
      </c>
      <c r="AC8" s="173">
        <f t="shared" ca="1" si="7"/>
        <v>100.6025165918664</v>
      </c>
      <c r="AD8" s="173">
        <f t="shared" ca="1" si="7"/>
        <v>99.105710830182545</v>
      </c>
      <c r="AE8" s="173">
        <f ca="1">INDIRECT(AE$1&amp;"!V9")</f>
        <v>96.526955109480397</v>
      </c>
    </row>
    <row r="9" spans="1:31" s="86" customFormat="1" ht="16.5" x14ac:dyDescent="0.15">
      <c r="A9" s="87">
        <v>6</v>
      </c>
      <c r="B9" s="173">
        <f ca="1">INDIRECT(B$1&amp;"!Q10")</f>
        <v>100.12065041281227</v>
      </c>
      <c r="C9" s="173">
        <f ca="1">INDIRECT(C$1&amp;"!Q10")</f>
        <v>99.991550236806532</v>
      </c>
      <c r="D9" s="173">
        <f ca="1">INDIRECT(D$1&amp;"!V10")</f>
        <v>99.200153953595475</v>
      </c>
      <c r="E9" s="173">
        <f ca="1">INDIRECT(E$1&amp;"!Q10")</f>
        <v>99.623024213888428</v>
      </c>
      <c r="F9" s="173">
        <f ca="1">INDIRECT(F$1&amp;"!Q10")</f>
        <v>99.796860296179048</v>
      </c>
      <c r="G9" s="173">
        <f ca="1">INDIRECT(G$1&amp;"!Q10")</f>
        <v>100.48868309950237</v>
      </c>
      <c r="H9" s="173">
        <f ca="1">INDIRECT(H$1&amp;"!Q10")</f>
        <v>99.205214564122556</v>
      </c>
      <c r="I9" s="173">
        <f ca="1">INDIRECT(I$1&amp;"!V10")</f>
        <v>100.25125521225281</v>
      </c>
      <c r="J9" s="173">
        <f t="shared" ref="J9:AD9" ca="1" si="8">INDIRECT(J$1&amp;"!Q10")</f>
        <v>99.829510439751658</v>
      </c>
      <c r="K9" s="173">
        <f t="shared" ca="1" si="8"/>
        <v>99.138648761652021</v>
      </c>
      <c r="L9" s="173">
        <f t="shared" ca="1" si="8"/>
        <v>99.493861428520418</v>
      </c>
      <c r="M9" s="173">
        <f t="shared" ca="1" si="8"/>
        <v>97.313828361261969</v>
      </c>
      <c r="N9" s="173">
        <f t="shared" ca="1" si="8"/>
        <v>100.14170616211348</v>
      </c>
      <c r="O9" s="173">
        <f ca="1">INDIRECT(O$1&amp;"!Q10")</f>
        <v>100.06221049872073</v>
      </c>
      <c r="P9" s="173">
        <f t="shared" ca="1" si="8"/>
        <v>98.737904444311056</v>
      </c>
      <c r="Q9" s="173">
        <f t="shared" ca="1" si="8"/>
        <v>99.333008433796692</v>
      </c>
      <c r="R9" s="173">
        <f t="shared" ca="1" si="8"/>
        <v>100.66475924393814</v>
      </c>
      <c r="S9" s="173">
        <f t="shared" ca="1" si="8"/>
        <v>99.827992098444057</v>
      </c>
      <c r="T9" s="173">
        <f t="shared" ca="1" si="8"/>
        <v>100.26434349245548</v>
      </c>
      <c r="U9" s="173">
        <f t="shared" ca="1" si="8"/>
        <v>99.822435746592433</v>
      </c>
      <c r="V9" s="173">
        <f t="shared" ca="1" si="8"/>
        <v>99.759087674533177</v>
      </c>
      <c r="W9" s="173">
        <f t="shared" ca="1" si="8"/>
        <v>98.826892377085514</v>
      </c>
      <c r="X9" s="173">
        <f t="shared" ca="1" si="8"/>
        <v>100.33130228877837</v>
      </c>
      <c r="Y9" s="173">
        <f t="shared" ca="1" si="8"/>
        <v>100.4231037906472</v>
      </c>
      <c r="Z9" s="173">
        <f t="shared" ca="1" si="8"/>
        <v>99.427230190066282</v>
      </c>
      <c r="AA9" s="173">
        <f t="shared" ca="1" si="8"/>
        <v>100.73710351343112</v>
      </c>
      <c r="AB9" s="173">
        <f t="shared" ca="1" si="8"/>
        <v>99.796485127726015</v>
      </c>
      <c r="AC9" s="173">
        <f t="shared" ca="1" si="8"/>
        <v>99.523849835956568</v>
      </c>
      <c r="AD9" s="173">
        <f t="shared" ca="1" si="8"/>
        <v>98.443130258450168</v>
      </c>
      <c r="AE9" s="173">
        <f ca="1">INDIRECT(AE$1&amp;"!V10")</f>
        <v>96.694238618895795</v>
      </c>
    </row>
    <row r="10" spans="1:31" s="86" customFormat="1" ht="16.5" x14ac:dyDescent="0.15">
      <c r="A10" s="87">
        <v>7</v>
      </c>
      <c r="B10" s="173">
        <f ca="1">INDIRECT(B$1&amp;"!Q11")</f>
        <v>100.21208548935152</v>
      </c>
      <c r="C10" s="173">
        <f ca="1">INDIRECT(C$1&amp;"!Q11")</f>
        <v>100.21394499282546</v>
      </c>
      <c r="D10" s="173">
        <f ca="1">INDIRECT(D$1&amp;"!V11")</f>
        <v>99.700462297102916</v>
      </c>
      <c r="E10" s="173">
        <f ca="1">INDIRECT(E$1&amp;"!Q11")</f>
        <v>99.797079304536155</v>
      </c>
      <c r="F10" s="173">
        <f ca="1">INDIRECT(F$1&amp;"!Q11")</f>
        <v>99.96091509200366</v>
      </c>
      <c r="G10" s="173">
        <f ca="1">INDIRECT(G$1&amp;"!Q11")</f>
        <v>100.62746460518881</v>
      </c>
      <c r="H10" s="173">
        <f ca="1">INDIRECT(H$1&amp;"!Q11")</f>
        <v>99.549094455528646</v>
      </c>
      <c r="I10" s="173">
        <f ca="1">INDIRECT(I$1&amp;"!V11")</f>
        <v>100.90901148762843</v>
      </c>
      <c r="J10" s="173">
        <f t="shared" ref="J10:AD10" ca="1" si="9">INDIRECT(J$1&amp;"!Q11")</f>
        <v>99.654134629086158</v>
      </c>
      <c r="K10" s="173">
        <f t="shared" ca="1" si="9"/>
        <v>98.851112971748037</v>
      </c>
      <c r="L10" s="173">
        <f t="shared" ca="1" si="9"/>
        <v>99.317129153419515</v>
      </c>
      <c r="M10" s="173">
        <f t="shared" ca="1" si="9"/>
        <v>97.82940461167577</v>
      </c>
      <c r="N10" s="173">
        <f t="shared" ca="1" si="9"/>
        <v>100.29437924423581</v>
      </c>
      <c r="O10" s="173">
        <f t="shared" ca="1" si="9"/>
        <v>100.48677828459269</v>
      </c>
      <c r="P10" s="173">
        <f t="shared" ca="1" si="9"/>
        <v>98.688692688241645</v>
      </c>
      <c r="Q10" s="173">
        <f t="shared" ca="1" si="9"/>
        <v>99.645657478234256</v>
      </c>
      <c r="R10" s="173">
        <f t="shared" ca="1" si="9"/>
        <v>100.73857967595427</v>
      </c>
      <c r="S10" s="173">
        <f t="shared" ca="1" si="9"/>
        <v>100.10485984828897</v>
      </c>
      <c r="T10" s="173">
        <f t="shared" ca="1" si="9"/>
        <v>100.41819008754855</v>
      </c>
      <c r="U10" s="173">
        <f t="shared" ca="1" si="9"/>
        <v>100.00845962313009</v>
      </c>
      <c r="V10" s="173">
        <f t="shared" ca="1" si="9"/>
        <v>100.01678355904677</v>
      </c>
      <c r="W10" s="173">
        <f t="shared" ca="1" si="9"/>
        <v>99.493053183549051</v>
      </c>
      <c r="X10" s="173">
        <f t="shared" ca="1" si="9"/>
        <v>100.39215165040973</v>
      </c>
      <c r="Y10" s="173">
        <f t="shared" ca="1" si="9"/>
        <v>100.61062766154416</v>
      </c>
      <c r="Z10" s="173">
        <f t="shared" ca="1" si="9"/>
        <v>98.357327497952511</v>
      </c>
      <c r="AA10" s="173">
        <f t="shared" ca="1" si="9"/>
        <v>100.58869520435714</v>
      </c>
      <c r="AB10" s="173">
        <f t="shared" ca="1" si="9"/>
        <v>99.646709582886615</v>
      </c>
      <c r="AC10" s="173">
        <f t="shared" ca="1" si="9"/>
        <v>100.56300256258159</v>
      </c>
      <c r="AD10" s="173">
        <f t="shared" ca="1" si="9"/>
        <v>99.212855635728786</v>
      </c>
      <c r="AE10" s="173">
        <f ca="1">INDIRECT(AE$1&amp;"!V11")</f>
        <v>96.830161819474696</v>
      </c>
    </row>
    <row r="11" spans="1:31" s="86" customFormat="1" ht="16.5" x14ac:dyDescent="0.15">
      <c r="A11" s="89" t="s">
        <v>149</v>
      </c>
      <c r="B11" s="173">
        <f ca="1">INDIRECT(B$1&amp;"!Q12")</f>
        <v>100.2438286243576</v>
      </c>
      <c r="C11" s="173">
        <f ca="1">INDIRECT(C$1&amp;"!Q12")</f>
        <v>100.15676125362096</v>
      </c>
      <c r="D11" s="173">
        <f ca="1">INDIRECT(D$1&amp;"!V12")</f>
        <v>100.08209237512706</v>
      </c>
      <c r="E11" s="173">
        <f ca="1">INDIRECT(E$1&amp;"!Q12")</f>
        <v>99.896502455687951</v>
      </c>
      <c r="F11" s="173">
        <f ca="1">INDIRECT(F$1&amp;"!Q12")</f>
        <v>99.946919541359819</v>
      </c>
      <c r="G11" s="173">
        <f ca="1">INDIRECT(G$1&amp;"!Q12")</f>
        <v>100.43713157226783</v>
      </c>
      <c r="H11" s="173">
        <f ca="1">INDIRECT(H$1&amp;"!Q12")</f>
        <v>99.297935266703192</v>
      </c>
      <c r="I11" s="173">
        <f ca="1">INDIRECT(I$1&amp;"!V12")</f>
        <v>100.96182183704812</v>
      </c>
      <c r="J11" s="173">
        <f t="shared" ref="J11:AD11" ca="1" si="10">INDIRECT(J$1&amp;"!Q12")</f>
        <v>99.512195223492171</v>
      </c>
      <c r="K11" s="173">
        <f t="shared" ca="1" si="10"/>
        <v>99.179766447833131</v>
      </c>
      <c r="L11" s="173">
        <f t="shared" ca="1" si="10"/>
        <v>99.69077449309178</v>
      </c>
      <c r="M11" s="173">
        <f t="shared" ca="1" si="10"/>
        <v>97.156487896881686</v>
      </c>
      <c r="N11" s="173">
        <f t="shared" ca="1" si="10"/>
        <v>100.3013968028569</v>
      </c>
      <c r="O11" s="173">
        <f t="shared" ca="1" si="10"/>
        <v>100.56202893961421</v>
      </c>
      <c r="P11" s="173">
        <f t="shared" ca="1" si="10"/>
        <v>98.967817054897949</v>
      </c>
      <c r="Q11" s="173">
        <f t="shared" ca="1" si="10"/>
        <v>99.488705002344133</v>
      </c>
      <c r="R11" s="173">
        <f t="shared" ca="1" si="10"/>
        <v>100.37165315513006</v>
      </c>
      <c r="S11" s="173">
        <f t="shared" ca="1" si="10"/>
        <v>99.915289481712392</v>
      </c>
      <c r="T11" s="173">
        <f t="shared" ca="1" si="10"/>
        <v>100.36852241754157</v>
      </c>
      <c r="U11" s="173">
        <f t="shared" ca="1" si="10"/>
        <v>99.762699228467284</v>
      </c>
      <c r="V11" s="173">
        <f t="shared" ca="1" si="10"/>
        <v>99.889299585820154</v>
      </c>
      <c r="W11" s="173">
        <f t="shared" ca="1" si="10"/>
        <v>99.441741339416666</v>
      </c>
      <c r="X11" s="173">
        <f t="shared" ca="1" si="10"/>
        <v>100.35764492306396</v>
      </c>
      <c r="Y11" s="173">
        <f t="shared" ca="1" si="10"/>
        <v>100.33358951414779</v>
      </c>
      <c r="Z11" s="173">
        <f t="shared" ca="1" si="10"/>
        <v>98.587901140311018</v>
      </c>
      <c r="AA11" s="173">
        <f t="shared" ca="1" si="10"/>
        <v>100.62827990051902</v>
      </c>
      <c r="AB11" s="173">
        <f t="shared" ca="1" si="10"/>
        <v>100.00606167051566</v>
      </c>
      <c r="AC11" s="173">
        <f t="shared" ca="1" si="10"/>
        <v>100.95013286422039</v>
      </c>
      <c r="AD11" s="173">
        <f t="shared" ca="1" si="10"/>
        <v>99.656116620667916</v>
      </c>
      <c r="AE11" s="173">
        <f ca="1">INDIRECT(AE$1&amp;"!V12")</f>
        <v>96.688379736701052</v>
      </c>
    </row>
    <row r="12" spans="1:31" s="86" customFormat="1" ht="16.5" x14ac:dyDescent="0.15">
      <c r="A12" s="87">
        <v>9</v>
      </c>
      <c r="B12" s="173">
        <f ca="1">INDIRECT(B$1&amp;"!Q13")</f>
        <v>100.24870341083414</v>
      </c>
      <c r="C12" s="173">
        <f ca="1">INDIRECT(C$1&amp;"!Q13")</f>
        <v>99.822605680810696</v>
      </c>
      <c r="D12" s="173">
        <f ca="1">INDIRECT(D$1&amp;"!V13")</f>
        <v>99.969621339392518</v>
      </c>
      <c r="E12" s="173">
        <f ca="1">INDIRECT(E$1&amp;"!Q13")</f>
        <v>100.0371648832426</v>
      </c>
      <c r="F12" s="173">
        <f ca="1">INDIRECT(F$1&amp;"!Q13")</f>
        <v>99.841549566692336</v>
      </c>
      <c r="G12" s="173">
        <f ca="1">INDIRECT(G$1&amp;"!Q13")</f>
        <v>100.52929441615493</v>
      </c>
      <c r="H12" s="173">
        <f ca="1">INDIRECT(H$1&amp;"!Q13")</f>
        <v>99.565761020148543</v>
      </c>
      <c r="I12" s="173">
        <f ca="1">INDIRECT(I$1&amp;"!V13")</f>
        <v>101.39882249122726</v>
      </c>
      <c r="J12" s="173">
        <f t="shared" ref="J12:AD12" ca="1" si="11">INDIRECT(J$1&amp;"!Q13")</f>
        <v>99.736670607686449</v>
      </c>
      <c r="K12" s="173">
        <f t="shared" ca="1" si="11"/>
        <v>99.216761762636153</v>
      </c>
      <c r="L12" s="173">
        <f t="shared" ca="1" si="11"/>
        <v>99.667919898218429</v>
      </c>
      <c r="M12" s="173">
        <f t="shared" ca="1" si="11"/>
        <v>97.922729659373658</v>
      </c>
      <c r="N12" s="173">
        <f t="shared" ca="1" si="11"/>
        <v>100.39883536274074</v>
      </c>
      <c r="O12" s="173">
        <f t="shared" ca="1" si="11"/>
        <v>100.28785809679827</v>
      </c>
      <c r="P12" s="173">
        <f t="shared" ca="1" si="11"/>
        <v>98.949307682453892</v>
      </c>
      <c r="Q12" s="173">
        <f t="shared" ca="1" si="11"/>
        <v>99.781859222657744</v>
      </c>
      <c r="R12" s="173">
        <f t="shared" ca="1" si="11"/>
        <v>100.62650822513658</v>
      </c>
      <c r="S12" s="173">
        <f t="shared" ca="1" si="11"/>
        <v>99.740153191611284</v>
      </c>
      <c r="T12" s="173">
        <f t="shared" ca="1" si="11"/>
        <v>100.43627699527585</v>
      </c>
      <c r="U12" s="173">
        <f t="shared" ca="1" si="11"/>
        <v>99.681400122613951</v>
      </c>
      <c r="V12" s="173">
        <f t="shared" ca="1" si="11"/>
        <v>99.926106325360124</v>
      </c>
      <c r="W12" s="173">
        <f t="shared" ca="1" si="11"/>
        <v>99.750104003363148</v>
      </c>
      <c r="X12" s="173">
        <f t="shared" ca="1" si="11"/>
        <v>100.20004519299499</v>
      </c>
      <c r="Y12" s="173">
        <f t="shared" ca="1" si="11"/>
        <v>100.18248187657557</v>
      </c>
      <c r="Z12" s="173">
        <f t="shared" ca="1" si="11"/>
        <v>98.678805643879159</v>
      </c>
      <c r="AA12" s="173">
        <f t="shared" ca="1" si="11"/>
        <v>100.54261914679836</v>
      </c>
      <c r="AB12" s="173">
        <f t="shared" ca="1" si="11"/>
        <v>100.32195622457381</v>
      </c>
      <c r="AC12" s="173">
        <f t="shared" ca="1" si="11"/>
        <v>100.17944086303716</v>
      </c>
      <c r="AD12" s="173">
        <f t="shared" ca="1" si="11"/>
        <v>99.838038666512588</v>
      </c>
      <c r="AE12" s="173">
        <f ca="1">INDIRECT(AE$1&amp;"!V13")</f>
        <v>96.581963605735893</v>
      </c>
    </row>
    <row r="13" spans="1:31" s="86" customFormat="1" ht="16.5" x14ac:dyDescent="0.15">
      <c r="A13" s="88">
        <v>10</v>
      </c>
      <c r="B13" s="173">
        <f ca="1">INDIRECT(B$1&amp;"!Q14")</f>
        <v>100.22397102263625</v>
      </c>
      <c r="C13" s="173">
        <f ca="1">INDIRECT(C$1&amp;"!Q14")</f>
        <v>99.734386724711143</v>
      </c>
      <c r="D13" s="173">
        <f ca="1">INDIRECT(D$1&amp;"!V14")</f>
        <v>99.779533581781095</v>
      </c>
      <c r="E13" s="173">
        <f ca="1">INDIRECT(E$1&amp;"!Q14")</f>
        <v>99.904206352869025</v>
      </c>
      <c r="F13" s="173">
        <f ca="1">INDIRECT(F$1&amp;"!Q14")</f>
        <v>100.00546802709047</v>
      </c>
      <c r="G13" s="173">
        <f ca="1">INDIRECT(G$1&amp;"!Q14")</f>
        <v>100.729533406729</v>
      </c>
      <c r="H13" s="173">
        <f ca="1">INDIRECT(H$1&amp;"!Q14")</f>
        <v>99.633548558295089</v>
      </c>
      <c r="I13" s="173">
        <f ca="1">INDIRECT(I$1&amp;"!V14")</f>
        <v>101.36617146592597</v>
      </c>
      <c r="J13" s="173">
        <f t="shared" ref="J13:AD13" ca="1" si="12">INDIRECT(J$1&amp;"!Q14")</f>
        <v>99.810927392512383</v>
      </c>
      <c r="K13" s="173">
        <f t="shared" ca="1" si="12"/>
        <v>99.04067540166497</v>
      </c>
      <c r="L13" s="173">
        <f t="shared" ca="1" si="12"/>
        <v>99.976249151452421</v>
      </c>
      <c r="M13" s="173">
        <f t="shared" ca="1" si="12"/>
        <v>97.798045809248805</v>
      </c>
      <c r="N13" s="173">
        <f t="shared" ca="1" si="12"/>
        <v>100.04433187994914</v>
      </c>
      <c r="O13" s="173">
        <f t="shared" ca="1" si="12"/>
        <v>99.814056796711725</v>
      </c>
      <c r="P13" s="173">
        <f t="shared" ca="1" si="12"/>
        <v>99.121813655721851</v>
      </c>
      <c r="Q13" s="173">
        <f t="shared" ca="1" si="12"/>
        <v>99.77571239459472</v>
      </c>
      <c r="R13" s="173">
        <f t="shared" ca="1" si="12"/>
        <v>100.64673539143118</v>
      </c>
      <c r="S13" s="173">
        <f t="shared" ca="1" si="12"/>
        <v>99.496302311512281</v>
      </c>
      <c r="T13" s="173">
        <f t="shared" ca="1" si="12"/>
        <v>100.23073127384652</v>
      </c>
      <c r="U13" s="173">
        <f t="shared" ca="1" si="12"/>
        <v>99.640664684178915</v>
      </c>
      <c r="V13" s="173">
        <f t="shared" ca="1" si="12"/>
        <v>100.00648771228605</v>
      </c>
      <c r="W13" s="173">
        <f t="shared" ca="1" si="12"/>
        <v>99.7003688330621</v>
      </c>
      <c r="X13" s="173">
        <f t="shared" ca="1" si="12"/>
        <v>99.704572779871739</v>
      </c>
      <c r="Y13" s="173">
        <f t="shared" ca="1" si="12"/>
        <v>100.26710695957132</v>
      </c>
      <c r="Z13" s="173">
        <f t="shared" ca="1" si="12"/>
        <v>99.430955162444917</v>
      </c>
      <c r="AA13" s="173">
        <f t="shared" ca="1" si="12"/>
        <v>100.48025058624779</v>
      </c>
      <c r="AB13" s="173">
        <f t="shared" ca="1" si="12"/>
        <v>100.37961050408168</v>
      </c>
      <c r="AC13" s="173">
        <f t="shared" ca="1" si="12"/>
        <v>100.30172776240659</v>
      </c>
      <c r="AD13" s="173">
        <f t="shared" ca="1" si="12"/>
        <v>99.174253674207023</v>
      </c>
      <c r="AE13" s="173">
        <f ca="1">INDIRECT(AE$1&amp;"!V14")</f>
        <v>97.802287262191328</v>
      </c>
    </row>
    <row r="14" spans="1:31" s="86" customFormat="1" ht="16.5" x14ac:dyDescent="0.15">
      <c r="A14" s="88">
        <v>11</v>
      </c>
      <c r="B14" s="173">
        <f ca="1">INDIRECT(B$1&amp;"!Q15")</f>
        <v>100.17533112166331</v>
      </c>
      <c r="C14" s="173">
        <f ca="1">INDIRECT(C$1&amp;"!Q15")</f>
        <v>99.784687152015422</v>
      </c>
      <c r="D14" s="173">
        <f ca="1">INDIRECT(D$1&amp;"!V15")</f>
        <v>99.730946021309677</v>
      </c>
      <c r="E14" s="173">
        <f ca="1">INDIRECT(E$1&amp;"!Q15")</f>
        <v>100.12165798147204</v>
      </c>
      <c r="F14" s="173">
        <f ca="1">INDIRECT(F$1&amp;"!Q15")</f>
        <v>100.14148429278369</v>
      </c>
      <c r="G14" s="173">
        <f ca="1">INDIRECT(G$1&amp;"!Q15")</f>
        <v>100.65357522067013</v>
      </c>
      <c r="H14" s="173">
        <f ca="1">INDIRECT(H$1&amp;"!Q15")</f>
        <v>99.753096672722435</v>
      </c>
      <c r="I14" s="173">
        <f ca="1">INDIRECT(I$1&amp;"!V15")</f>
        <v>102.2689051118241</v>
      </c>
      <c r="J14" s="173">
        <f t="shared" ref="J14:AD14" ca="1" si="13">INDIRECT(J$1&amp;"!Q15")</f>
        <v>99.766158522224188</v>
      </c>
      <c r="K14" s="173">
        <f t="shared" ca="1" si="13"/>
        <v>99.459884104828248</v>
      </c>
      <c r="L14" s="173">
        <f t="shared" ca="1" si="13"/>
        <v>99.911598298663691</v>
      </c>
      <c r="M14" s="173">
        <f t="shared" ca="1" si="13"/>
        <v>97.564732439135327</v>
      </c>
      <c r="N14" s="173">
        <f t="shared" ca="1" si="13"/>
        <v>100.12134915323148</v>
      </c>
      <c r="O14" s="173">
        <f t="shared" ca="1" si="13"/>
        <v>99.718802925982999</v>
      </c>
      <c r="P14" s="173">
        <f t="shared" ca="1" si="13"/>
        <v>99.203588314325131</v>
      </c>
      <c r="Q14" s="173">
        <f t="shared" ca="1" si="13"/>
        <v>99.780865186419405</v>
      </c>
      <c r="R14" s="173">
        <f t="shared" ca="1" si="13"/>
        <v>100.78249037265815</v>
      </c>
      <c r="S14" s="173">
        <f t="shared" ca="1" si="13"/>
        <v>99.272672363178131</v>
      </c>
      <c r="T14" s="173">
        <f t="shared" ca="1" si="13"/>
        <v>100.02776854649566</v>
      </c>
      <c r="U14" s="173">
        <f t="shared" ca="1" si="13"/>
        <v>99.780462176342041</v>
      </c>
      <c r="V14" s="173">
        <f t="shared" ca="1" si="13"/>
        <v>99.871819638374191</v>
      </c>
      <c r="W14" s="173">
        <f t="shared" ca="1" si="13"/>
        <v>100.14711832791177</v>
      </c>
      <c r="X14" s="173">
        <f t="shared" ca="1" si="13"/>
        <v>99.400552988050137</v>
      </c>
      <c r="Y14" s="173">
        <f t="shared" ca="1" si="13"/>
        <v>99.982661418297894</v>
      </c>
      <c r="Z14" s="173">
        <f t="shared" ca="1" si="13"/>
        <v>98.308315301566225</v>
      </c>
      <c r="AA14" s="173">
        <f t="shared" ca="1" si="13"/>
        <v>100.61407728160677</v>
      </c>
      <c r="AB14" s="173">
        <f t="shared" ca="1" si="13"/>
        <v>100.23975459199501</v>
      </c>
      <c r="AC14" s="173">
        <f t="shared" ca="1" si="13"/>
        <v>100.66600015647697</v>
      </c>
      <c r="AD14" s="173">
        <f t="shared" ca="1" si="13"/>
        <v>99.571149508629333</v>
      </c>
      <c r="AE14" s="173">
        <f ca="1">INDIRECT(AE$1&amp;"!V15")</f>
        <v>98.196793288227852</v>
      </c>
    </row>
    <row r="15" spans="1:31" s="86" customFormat="1" ht="16.5" x14ac:dyDescent="0.15">
      <c r="A15" s="87">
        <v>12</v>
      </c>
      <c r="B15" s="173">
        <f ca="1">INDIRECT(B$1&amp;"!Q16")</f>
        <v>100.17530783494104</v>
      </c>
      <c r="C15" s="173">
        <f ca="1">INDIRECT(C$1&amp;"!Q16")</f>
        <v>99.782549819815713</v>
      </c>
      <c r="D15" s="173">
        <f ca="1">INDIRECT(D$1&amp;"!V16")</f>
        <v>99.212999109649999</v>
      </c>
      <c r="E15" s="173">
        <f ca="1">INDIRECT(E$1&amp;"!Q16")</f>
        <v>100.07707421749301</v>
      </c>
      <c r="F15" s="173">
        <f ca="1">INDIRECT(F$1&amp;"!Q16")</f>
        <v>100.23364559696346</v>
      </c>
      <c r="G15" s="173">
        <f ca="1">INDIRECT(G$1&amp;"!Q16")</f>
        <v>100.63262591219484</v>
      </c>
      <c r="H15" s="173">
        <f ca="1">INDIRECT(H$1&amp;"!Q16")</f>
        <v>99.223356483704023</v>
      </c>
      <c r="I15" s="173">
        <f ca="1">INDIRECT(I$1&amp;"!V16")</f>
        <v>102.04341449812213</v>
      </c>
      <c r="J15" s="173">
        <f t="shared" ref="J15:AD15" ca="1" si="14">INDIRECT(J$1&amp;"!Q16")</f>
        <v>99.502648753040603</v>
      </c>
      <c r="K15" s="173">
        <f t="shared" ca="1" si="14"/>
        <v>99.685827184363035</v>
      </c>
      <c r="L15" s="173">
        <f t="shared" ca="1" si="14"/>
        <v>99.786680112993281</v>
      </c>
      <c r="M15" s="173">
        <f t="shared" ca="1" si="14"/>
        <v>97.26212586996779</v>
      </c>
      <c r="N15" s="173">
        <f t="shared" ca="1" si="14"/>
        <v>100.26515438751748</v>
      </c>
      <c r="O15" s="173">
        <f t="shared" ca="1" si="14"/>
        <v>100.29783874877396</v>
      </c>
      <c r="P15" s="173">
        <f t="shared" ca="1" si="14"/>
        <v>99.079181062614822</v>
      </c>
      <c r="Q15" s="173">
        <f t="shared" ca="1" si="14"/>
        <v>99.668682361708605</v>
      </c>
      <c r="R15" s="173">
        <f t="shared" ca="1" si="14"/>
        <v>100.87771969853068</v>
      </c>
      <c r="S15" s="173">
        <f t="shared" ca="1" si="14"/>
        <v>99.563474706735164</v>
      </c>
      <c r="T15" s="173">
        <f t="shared" ca="1" si="14"/>
        <v>100.04821551245786</v>
      </c>
      <c r="U15" s="173">
        <f t="shared" ca="1" si="14"/>
        <v>99.856687889833339</v>
      </c>
      <c r="V15" s="173">
        <f t="shared" ca="1" si="14"/>
        <v>99.893880257285346</v>
      </c>
      <c r="W15" s="173">
        <f t="shared" ca="1" si="14"/>
        <v>100.43349357647404</v>
      </c>
      <c r="X15" s="173">
        <f t="shared" ca="1" si="14"/>
        <v>99.418039140326457</v>
      </c>
      <c r="Y15" s="173">
        <f t="shared" ca="1" si="14"/>
        <v>99.858530565388421</v>
      </c>
      <c r="Z15" s="173">
        <f t="shared" ca="1" si="14"/>
        <v>99.156462661987106</v>
      </c>
      <c r="AA15" s="173">
        <f t="shared" ca="1" si="14"/>
        <v>100.46006174625425</v>
      </c>
      <c r="AB15" s="173">
        <f t="shared" ca="1" si="14"/>
        <v>100.41180734875692</v>
      </c>
      <c r="AC15" s="173">
        <f t="shared" ca="1" si="14"/>
        <v>101.04827595043263</v>
      </c>
      <c r="AD15" s="173">
        <f t="shared" ca="1" si="14"/>
        <v>99.983166496084522</v>
      </c>
      <c r="AE15" s="173">
        <f ca="1">INDIRECT(AE$1&amp;"!V16")</f>
        <v>98.374853904998957</v>
      </c>
    </row>
    <row r="16" spans="1:31" s="86" customFormat="1" ht="16.5" x14ac:dyDescent="0.15">
      <c r="A16" s="88">
        <v>20.100000000000001</v>
      </c>
      <c r="B16" s="173">
        <f ca="1">INDIRECT(B$1&amp;"!Q17")</f>
        <v>100.247889111722</v>
      </c>
      <c r="C16" s="173">
        <f ca="1">INDIRECT(C$1&amp;"!Q17")</f>
        <v>99.70456256590721</v>
      </c>
      <c r="D16" s="173">
        <f ca="1">INDIRECT(D$1&amp;"!V17")</f>
        <v>99.570012898659883</v>
      </c>
      <c r="E16" s="173">
        <f t="shared" ref="E16:H16" ca="1" si="15">INDIRECT(E$1&amp;"!Q17")</f>
        <v>100.12985018217617</v>
      </c>
      <c r="F16" s="173">
        <f t="shared" ca="1" si="15"/>
        <v>100.59197738644411</v>
      </c>
      <c r="G16" s="173">
        <f t="shared" ca="1" si="15"/>
        <v>100.60610162046825</v>
      </c>
      <c r="H16" s="173">
        <f t="shared" ca="1" si="15"/>
        <v>99.085019099560824</v>
      </c>
      <c r="I16" s="173">
        <f ca="1">INDIRECT(I$1&amp;"!V17")</f>
        <v>101.47587260937583</v>
      </c>
      <c r="J16" s="173">
        <f t="shared" ref="J16:AD16" ca="1" si="16">INDIRECT(J$1&amp;"!Q17")</f>
        <v>99.715669966272586</v>
      </c>
      <c r="K16" s="173">
        <f t="shared" ca="1" si="16"/>
        <v>99.693808237829003</v>
      </c>
      <c r="L16" s="173">
        <f t="shared" ca="1" si="16"/>
        <v>99.680609140665126</v>
      </c>
      <c r="M16" s="173">
        <f t="shared" ca="1" si="16"/>
        <v>98.102911214827387</v>
      </c>
      <c r="N16" s="173">
        <f t="shared" ca="1" si="16"/>
        <v>100.40558685661918</v>
      </c>
      <c r="O16" s="173">
        <f t="shared" ca="1" si="16"/>
        <v>100.13648198966847</v>
      </c>
      <c r="P16" s="173">
        <f t="shared" ca="1" si="16"/>
        <v>99.123920902659904</v>
      </c>
      <c r="Q16" s="173">
        <f t="shared" ca="1" si="16"/>
        <v>99.843422134395354</v>
      </c>
      <c r="R16" s="173">
        <f t="shared" ca="1" si="16"/>
        <v>100.33679576161209</v>
      </c>
      <c r="S16" s="173">
        <f t="shared" ca="1" si="16"/>
        <v>99.683036160599741</v>
      </c>
      <c r="T16" s="173">
        <f t="shared" ca="1" si="16"/>
        <v>99.803098345172586</v>
      </c>
      <c r="U16" s="173">
        <f t="shared" ca="1" si="16"/>
        <v>99.607823665152907</v>
      </c>
      <c r="V16" s="173">
        <f t="shared" ca="1" si="16"/>
        <v>99.90158273487944</v>
      </c>
      <c r="W16" s="173">
        <f t="shared" ca="1" si="16"/>
        <v>100.57154206482404</v>
      </c>
      <c r="X16" s="173">
        <f t="shared" ca="1" si="16"/>
        <v>99.754404500590667</v>
      </c>
      <c r="Y16" s="173">
        <f t="shared" ca="1" si="16"/>
        <v>100.25181729152284</v>
      </c>
      <c r="Z16" s="173">
        <f t="shared" ca="1" si="16"/>
        <v>99.10477299882011</v>
      </c>
      <c r="AA16" s="173">
        <f t="shared" ca="1" si="16"/>
        <v>100.82182050800994</v>
      </c>
      <c r="AB16" s="173">
        <f t="shared" ca="1" si="16"/>
        <v>101.2205720185237</v>
      </c>
      <c r="AC16" s="173">
        <f t="shared" ca="1" si="16"/>
        <v>101.53297419503889</v>
      </c>
      <c r="AD16" s="173">
        <f t="shared" ca="1" si="16"/>
        <v>98.797367830908172</v>
      </c>
      <c r="AE16" s="173">
        <f ca="1">INDIRECT(AE$1&amp;"!V17")</f>
        <v>97.976169230494165</v>
      </c>
    </row>
    <row r="17" spans="1:31" s="86" customFormat="1" ht="16.5" x14ac:dyDescent="0.15">
      <c r="A17" s="88">
        <v>2</v>
      </c>
      <c r="B17" s="173">
        <f ca="1">INDIRECT(B$1&amp;"!Q18")</f>
        <v>100.35867700344592</v>
      </c>
      <c r="C17" s="173">
        <f ca="1">INDIRECT(C$1&amp;"!Q18")</f>
        <v>99.978612420919276</v>
      </c>
      <c r="D17" s="173">
        <f ca="1">INDIRECT(D$1&amp;"!V18")</f>
        <v>99.751274265841744</v>
      </c>
      <c r="E17" s="173">
        <f ca="1">INDIRECT(E$1&amp;"!Q18")</f>
        <v>100.1983233950132</v>
      </c>
      <c r="F17" s="173">
        <f ca="1">INDIRECT(F$1&amp;"!Q18")</f>
        <v>100.04774066138722</v>
      </c>
      <c r="G17" s="173">
        <f ca="1">INDIRECT(G$1&amp;"!Q18")</f>
        <v>100.19520797927161</v>
      </c>
      <c r="H17" s="173">
        <f ca="1">INDIRECT(H$1&amp;"!Q18")</f>
        <v>99.374428868620768</v>
      </c>
      <c r="I17" s="173">
        <f ca="1">INDIRECT(I$1&amp;"!V18")</f>
        <v>100.79213899195763</v>
      </c>
      <c r="J17" s="173">
        <f t="shared" ref="J17:AD17" ca="1" si="17">INDIRECT(J$1&amp;"!Q18")</f>
        <v>99.588592545245959</v>
      </c>
      <c r="K17" s="173">
        <f t="shared" ca="1" si="17"/>
        <v>99.413362631141894</v>
      </c>
      <c r="L17" s="173">
        <f t="shared" ca="1" si="17"/>
        <v>99.65899869366099</v>
      </c>
      <c r="M17" s="173">
        <f t="shared" ca="1" si="17"/>
        <v>97.469457119514701</v>
      </c>
      <c r="N17" s="173">
        <f t="shared" ca="1" si="17"/>
        <v>100.80353180856561</v>
      </c>
      <c r="O17" s="173">
        <f t="shared" ca="1" si="17"/>
        <v>99.946008634619929</v>
      </c>
      <c r="P17" s="173">
        <f t="shared" ca="1" si="17"/>
        <v>99.795524950082168</v>
      </c>
      <c r="Q17" s="173">
        <f t="shared" ca="1" si="17"/>
        <v>99.766250271555535</v>
      </c>
      <c r="R17" s="173">
        <f t="shared" ca="1" si="17"/>
        <v>100.37345765562158</v>
      </c>
      <c r="S17" s="173">
        <f t="shared" ca="1" si="17"/>
        <v>99.333544168126181</v>
      </c>
      <c r="T17" s="173">
        <f t="shared" ca="1" si="17"/>
        <v>99.596138068499641</v>
      </c>
      <c r="U17" s="173">
        <f t="shared" ca="1" si="17"/>
        <v>99.653678537394043</v>
      </c>
      <c r="V17" s="173">
        <f t="shared" ca="1" si="17"/>
        <v>99.91437224316546</v>
      </c>
      <c r="W17" s="173">
        <f t="shared" ca="1" si="17"/>
        <v>100.3409012571619</v>
      </c>
      <c r="X17" s="173">
        <f t="shared" ca="1" si="17"/>
        <v>99.21281458411238</v>
      </c>
      <c r="Y17" s="173">
        <f t="shared" ca="1" si="17"/>
        <v>99.896883475632009</v>
      </c>
      <c r="Z17" s="173">
        <f t="shared" ca="1" si="17"/>
        <v>98.486275684551543</v>
      </c>
      <c r="AA17" s="173">
        <f t="shared" ca="1" si="17"/>
        <v>101.02799763330933</v>
      </c>
      <c r="AB17" s="173">
        <f t="shared" ca="1" si="17"/>
        <v>101.36655830462196</v>
      </c>
      <c r="AC17" s="173">
        <f t="shared" ca="1" si="17"/>
        <v>102.91510450614693</v>
      </c>
      <c r="AD17" s="173">
        <f t="shared" ca="1" si="17"/>
        <v>99.801912381725955</v>
      </c>
      <c r="AE17" s="173">
        <f ca="1">INDIRECT(AE$1&amp;"!V18")</f>
        <v>96.961562232092419</v>
      </c>
    </row>
    <row r="18" spans="1:31" s="86" customFormat="1" ht="16.5" x14ac:dyDescent="0.15">
      <c r="A18" s="88">
        <v>3</v>
      </c>
      <c r="B18" s="173">
        <f ca="1">INDIRECT(B$1&amp;"!Q19")</f>
        <v>100.61203563093271</v>
      </c>
      <c r="C18" s="173">
        <f ca="1">INDIRECT(C$1&amp;"!Q19")</f>
        <v>99.136443998043887</v>
      </c>
      <c r="D18" s="173">
        <f ca="1">INDIRECT(D$1&amp;"!V19")</f>
        <v>99.512649376644546</v>
      </c>
      <c r="E18" s="173">
        <f ca="1">INDIRECT(E$1&amp;"!Q19")</f>
        <v>99.891016039555353</v>
      </c>
      <c r="F18" s="173">
        <f ca="1">INDIRECT(F$1&amp;"!Q19")</f>
        <v>100.08985227754177</v>
      </c>
      <c r="G18" s="173">
        <f ca="1">INDIRECT(G$1&amp;"!Q19")</f>
        <v>100.08955493226428</v>
      </c>
      <c r="H18" s="173">
        <f ca="1">INDIRECT(H$1&amp;"!Q19")</f>
        <v>98.053656282797448</v>
      </c>
      <c r="I18" s="173">
        <f ca="1">INDIRECT(I$1&amp;"!V19")</f>
        <v>98.770774026548935</v>
      </c>
      <c r="J18" s="173">
        <f t="shared" ref="J18:AD18" ca="1" si="18">INDIRECT(J$1&amp;"!Q19")</f>
        <v>99.230903938312636</v>
      </c>
      <c r="K18" s="173">
        <f t="shared" ca="1" si="18"/>
        <v>99.793056164334885</v>
      </c>
      <c r="L18" s="173">
        <f t="shared" ca="1" si="18"/>
        <v>102.30875835605949</v>
      </c>
      <c r="M18" s="173">
        <f t="shared" ca="1" si="18"/>
        <v>95.106154984822226</v>
      </c>
      <c r="N18" s="173">
        <f t="shared" ca="1" si="18"/>
        <v>100.61900956597158</v>
      </c>
      <c r="O18" s="173">
        <f t="shared" ca="1" si="18"/>
        <v>99.87528459675238</v>
      </c>
      <c r="P18" s="173">
        <f t="shared" ca="1" si="18"/>
        <v>99.978805417428461</v>
      </c>
      <c r="Q18" s="173">
        <f t="shared" ca="1" si="18"/>
        <v>99.85256659106112</v>
      </c>
      <c r="R18" s="173">
        <f t="shared" ca="1" si="18"/>
        <v>100.51003134249747</v>
      </c>
      <c r="S18" s="173">
        <f t="shared" ca="1" si="18"/>
        <v>100.46407612339073</v>
      </c>
      <c r="T18" s="173">
        <f t="shared" ca="1" si="18"/>
        <v>100.55458773481001</v>
      </c>
      <c r="U18" s="173">
        <f t="shared" ca="1" si="18"/>
        <v>99.043548923322362</v>
      </c>
      <c r="V18" s="173">
        <f t="shared" ca="1" si="18"/>
        <v>99.079109883391808</v>
      </c>
      <c r="W18" s="173">
        <f t="shared" ca="1" si="18"/>
        <v>100.36840964766979</v>
      </c>
      <c r="X18" s="173">
        <f t="shared" ca="1" si="18"/>
        <v>101.59199036023652</v>
      </c>
      <c r="Y18" s="173">
        <f t="shared" ca="1" si="18"/>
        <v>99.19919967031197</v>
      </c>
      <c r="Z18" s="173">
        <f t="shared" ca="1" si="18"/>
        <v>99.612031386224913</v>
      </c>
      <c r="AA18" s="173">
        <f t="shared" ca="1" si="18"/>
        <v>101.27332743000197</v>
      </c>
      <c r="AB18" s="173">
        <f t="shared" ca="1" si="18"/>
        <v>100.83366245556722</v>
      </c>
      <c r="AC18" s="173">
        <f t="shared" ca="1" si="18"/>
        <v>104.09226158914085</v>
      </c>
      <c r="AD18" s="173">
        <f t="shared" ca="1" si="18"/>
        <v>98.818174274842676</v>
      </c>
      <c r="AE18" s="173">
        <f ca="1">INDIRECT(AE$1&amp;"!V19")</f>
        <v>94.449073079744977</v>
      </c>
    </row>
    <row r="19" spans="1:31" ht="16.5" x14ac:dyDescent="0.25">
      <c r="A19" s="77">
        <v>4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W20"/>
  <sheetViews>
    <sheetView topLeftCell="C1" zoomScale="80" zoomScaleNormal="80" workbookViewId="0">
      <selection activeCell="N20" sqref="N20"/>
    </sheetView>
  </sheetViews>
  <sheetFormatPr defaultRowHeight="13.5" x14ac:dyDescent="0.15"/>
  <cols>
    <col min="1" max="1" width="4.125" customWidth="1"/>
    <col min="2" max="2" width="10.375" customWidth="1"/>
    <col min="3" max="3" width="10.5" customWidth="1"/>
    <col min="4" max="4" width="10.25" customWidth="1"/>
    <col min="5" max="5" width="10.5" customWidth="1"/>
    <col min="6" max="6" width="10.75" customWidth="1"/>
    <col min="7" max="7" width="10.25" customWidth="1"/>
    <col min="8" max="8" width="10.125" customWidth="1"/>
    <col min="9" max="9" width="10.625" customWidth="1"/>
    <col min="10" max="10" width="10" customWidth="1"/>
    <col min="11" max="11" width="9.75" customWidth="1"/>
    <col min="12" max="12" width="10.625" customWidth="1"/>
    <col min="13" max="13" width="10.25" customWidth="1"/>
    <col min="14" max="14" width="6.375" customWidth="1"/>
    <col min="15" max="15" width="11.375" customWidth="1"/>
    <col min="16" max="16" width="10.75" customWidth="1"/>
    <col min="17" max="17" width="6.5" customWidth="1"/>
    <col min="18" max="21" width="3.625" style="2" customWidth="1"/>
    <col min="22" max="22" width="8.5" customWidth="1"/>
    <col min="23" max="23" width="9.875" customWidth="1"/>
    <col min="24" max="24" width="2" customWidth="1"/>
    <col min="25" max="25" width="2.125" customWidth="1"/>
  </cols>
  <sheetData>
    <row r="1" spans="1:23" ht="20.100000000000001" customHeight="1" x14ac:dyDescent="0.3">
      <c r="F1" s="31" t="s">
        <v>55</v>
      </c>
    </row>
    <row r="2" spans="1:23" ht="16.5" x14ac:dyDescent="0.25">
      <c r="A2" s="45" t="s">
        <v>48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113" t="s">
        <v>86</v>
      </c>
      <c r="M2" s="112" t="s">
        <v>88</v>
      </c>
      <c r="N2" s="183" t="s">
        <v>29</v>
      </c>
      <c r="O2" s="72" t="s">
        <v>87</v>
      </c>
      <c r="P2" s="72" t="s">
        <v>89</v>
      </c>
      <c r="Q2" s="72" t="s">
        <v>150</v>
      </c>
      <c r="R2" s="52" t="s">
        <v>93</v>
      </c>
      <c r="S2" s="53" t="s">
        <v>94</v>
      </c>
      <c r="T2" s="53" t="s">
        <v>95</v>
      </c>
      <c r="U2" s="53" t="s">
        <v>96</v>
      </c>
      <c r="V2" s="30" t="s">
        <v>144</v>
      </c>
    </row>
    <row r="3" spans="1:23" ht="15.95" customHeight="1" x14ac:dyDescent="0.25">
      <c r="A3" s="35">
        <v>11</v>
      </c>
      <c r="B3" s="67"/>
      <c r="C3" s="67"/>
      <c r="D3" s="62">
        <v>108.92000000000002</v>
      </c>
      <c r="E3" s="67"/>
      <c r="F3" s="67"/>
      <c r="G3" s="67">
        <v>105.80434782608698</v>
      </c>
      <c r="H3" s="67"/>
      <c r="I3" s="67"/>
      <c r="J3" s="67">
        <v>109.6</v>
      </c>
      <c r="K3" s="67"/>
      <c r="L3" s="65">
        <v>109</v>
      </c>
      <c r="M3" s="62">
        <f t="shared" ref="M3:M11" si="0">AVERAGE(B3,D3,E3,F3,K3,J3)</f>
        <v>109.26</v>
      </c>
      <c r="N3" s="62">
        <f>MAX(B3,D3,E3,F3,J3,K3)-MIN(B3,D3,E3,F3,J3,K3)</f>
        <v>0.6799999999999784</v>
      </c>
      <c r="O3" s="65">
        <v>106</v>
      </c>
      <c r="P3" s="62">
        <f t="shared" ref="P3:P19" si="1">AVERAGE(C3,G3,H3,I3)</f>
        <v>105.80434782608698</v>
      </c>
      <c r="Q3" s="62">
        <f>MAX(C3,G3,H3,I3)-MIN(C3,G3,H3,I3)</f>
        <v>0</v>
      </c>
      <c r="R3" s="41">
        <v>106</v>
      </c>
      <c r="S3" s="42">
        <v>112</v>
      </c>
      <c r="T3" s="42">
        <v>103</v>
      </c>
      <c r="U3" s="42">
        <v>109</v>
      </c>
      <c r="V3" s="74">
        <f>P3/P3*100</f>
        <v>100</v>
      </c>
    </row>
    <row r="4" spans="1:23" ht="15.95" customHeight="1" x14ac:dyDescent="0.25">
      <c r="A4" s="35">
        <v>12</v>
      </c>
      <c r="B4" s="67">
        <v>108.72916666666667</v>
      </c>
      <c r="C4" s="67">
        <v>106.44722222222222</v>
      </c>
      <c r="D4" s="62">
        <v>108.81176470588235</v>
      </c>
      <c r="E4" s="67"/>
      <c r="F4" s="67">
        <v>109.23076923076923</v>
      </c>
      <c r="G4" s="67">
        <v>105.07058823529412</v>
      </c>
      <c r="H4" s="67">
        <v>105.4</v>
      </c>
      <c r="I4" s="67"/>
      <c r="J4" s="67">
        <v>109.32</v>
      </c>
      <c r="K4" s="67"/>
      <c r="L4" s="65">
        <v>109</v>
      </c>
      <c r="M4" s="62">
        <f t="shared" si="0"/>
        <v>109.02292515082956</v>
      </c>
      <c r="N4" s="62">
        <f t="shared" ref="N4:N9" si="2">MAX(G4,H4,C4)-MIN(G4,H4,C4)</f>
        <v>1.3766339869280984</v>
      </c>
      <c r="O4" s="65">
        <v>106</v>
      </c>
      <c r="P4" s="62">
        <f t="shared" si="1"/>
        <v>105.63927015250545</v>
      </c>
      <c r="Q4" s="62">
        <f>MAX(C4,G4,H4,I4)-MIN(C4,G4,H4,I4)</f>
        <v>1.3766339869280984</v>
      </c>
      <c r="R4" s="41">
        <v>106</v>
      </c>
      <c r="S4" s="42">
        <v>112</v>
      </c>
      <c r="T4" s="42">
        <v>103</v>
      </c>
      <c r="U4" s="42">
        <v>109</v>
      </c>
      <c r="V4" s="74">
        <f>P4/P$3*100</f>
        <v>99.843978364808905</v>
      </c>
    </row>
    <row r="5" spans="1:23" ht="15.95" customHeight="1" x14ac:dyDescent="0.25">
      <c r="A5" s="35">
        <v>1</v>
      </c>
      <c r="B5" s="67">
        <v>108.8125</v>
      </c>
      <c r="C5" s="67">
        <v>105.97624999999999</v>
      </c>
      <c r="D5" s="62">
        <v>108.34117647058822</v>
      </c>
      <c r="E5" s="67"/>
      <c r="F5" s="67">
        <v>109.05555555555556</v>
      </c>
      <c r="G5" s="67">
        <v>106.075</v>
      </c>
      <c r="H5" s="67">
        <v>105.3</v>
      </c>
      <c r="I5" s="67">
        <v>106.1</v>
      </c>
      <c r="J5" s="67">
        <v>109.3</v>
      </c>
      <c r="K5" s="67">
        <v>107.1</v>
      </c>
      <c r="L5" s="65">
        <v>109</v>
      </c>
      <c r="M5" s="62">
        <f t="shared" si="0"/>
        <v>108.52184640522873</v>
      </c>
      <c r="N5" s="62">
        <f t="shared" si="2"/>
        <v>0.77500000000000568</v>
      </c>
      <c r="O5" s="65">
        <v>106</v>
      </c>
      <c r="P5" s="62">
        <f t="shared" si="1"/>
        <v>105.86281249999999</v>
      </c>
      <c r="Q5" s="62">
        <f t="shared" ref="Q5:Q9" si="3">MAX(B5,D5,E5,F5,I5,J5,K5)-MIN(B5,D5,E5,F5,I5,J5,K5)</f>
        <v>3.2000000000000028</v>
      </c>
      <c r="R5" s="41">
        <v>106</v>
      </c>
      <c r="S5" s="42">
        <v>112</v>
      </c>
      <c r="T5" s="42">
        <v>103</v>
      </c>
      <c r="U5" s="42">
        <v>109</v>
      </c>
      <c r="V5" s="74">
        <f t="shared" ref="V5:V20" si="4">P5/P$3*100</f>
        <v>100.05525734538728</v>
      </c>
    </row>
    <row r="6" spans="1:23" ht="15.95" customHeight="1" x14ac:dyDescent="0.25">
      <c r="A6" s="35">
        <v>2</v>
      </c>
      <c r="B6" s="67">
        <v>108.76250000000002</v>
      </c>
      <c r="C6" s="67">
        <v>105.82805263157896</v>
      </c>
      <c r="D6" s="62">
        <v>108.23333333333335</v>
      </c>
      <c r="E6" s="67"/>
      <c r="F6" s="67">
        <v>108.94736842105263</v>
      </c>
      <c r="G6" s="67">
        <v>105.80370370370372</v>
      </c>
      <c r="H6" s="67">
        <v>106.5</v>
      </c>
      <c r="I6" s="67">
        <v>106</v>
      </c>
      <c r="J6" s="67">
        <v>108.98</v>
      </c>
      <c r="K6" s="67">
        <v>108.3</v>
      </c>
      <c r="L6" s="65">
        <v>109</v>
      </c>
      <c r="M6" s="62">
        <f t="shared" si="0"/>
        <v>108.6446403508772</v>
      </c>
      <c r="N6" s="62">
        <f t="shared" si="2"/>
        <v>0.69629629629628198</v>
      </c>
      <c r="O6" s="65">
        <v>106</v>
      </c>
      <c r="P6" s="62">
        <f t="shared" si="1"/>
        <v>106.03293908382066</v>
      </c>
      <c r="Q6" s="62">
        <f t="shared" si="3"/>
        <v>2.980000000000004</v>
      </c>
      <c r="R6" s="41">
        <v>106</v>
      </c>
      <c r="S6" s="42">
        <v>112</v>
      </c>
      <c r="T6" s="42">
        <v>103</v>
      </c>
      <c r="U6" s="42">
        <v>109</v>
      </c>
      <c r="V6" s="74">
        <f t="shared" si="4"/>
        <v>100.21605091135709</v>
      </c>
    </row>
    <row r="7" spans="1:23" ht="15.95" customHeight="1" x14ac:dyDescent="0.25">
      <c r="A7" s="35">
        <v>3</v>
      </c>
      <c r="B7" s="67">
        <v>108.559375</v>
      </c>
      <c r="C7" s="67">
        <v>104.59459999999999</v>
      </c>
      <c r="D7" s="62">
        <v>108.58750000000001</v>
      </c>
      <c r="E7" s="67"/>
      <c r="F7" s="67">
        <v>108.63157894736842</v>
      </c>
      <c r="G7" s="67">
        <v>105.85600000000001</v>
      </c>
      <c r="H7" s="67">
        <v>107</v>
      </c>
      <c r="I7" s="67">
        <v>106.9</v>
      </c>
      <c r="J7" s="67">
        <v>108.71</v>
      </c>
      <c r="K7" s="67">
        <v>108.3</v>
      </c>
      <c r="L7" s="65">
        <v>109</v>
      </c>
      <c r="M7" s="62">
        <f t="shared" si="0"/>
        <v>108.5576907894737</v>
      </c>
      <c r="N7" s="62">
        <f t="shared" si="2"/>
        <v>2.4054000000000144</v>
      </c>
      <c r="O7" s="65">
        <v>106</v>
      </c>
      <c r="P7" s="62">
        <f t="shared" si="1"/>
        <v>106.08765</v>
      </c>
      <c r="Q7" s="62">
        <f t="shared" si="3"/>
        <v>1.8099999999999881</v>
      </c>
      <c r="R7" s="41">
        <v>106</v>
      </c>
      <c r="S7" s="42">
        <v>112</v>
      </c>
      <c r="T7" s="42">
        <v>103</v>
      </c>
      <c r="U7" s="42">
        <v>109</v>
      </c>
      <c r="V7" s="74">
        <f t="shared" si="4"/>
        <v>100.26776042736796</v>
      </c>
    </row>
    <row r="8" spans="1:23" ht="15.95" customHeight="1" x14ac:dyDescent="0.25">
      <c r="A8" s="35">
        <v>4</v>
      </c>
      <c r="B8" s="67">
        <v>108.57500000000002</v>
      </c>
      <c r="C8" s="67">
        <v>104.80922222222222</v>
      </c>
      <c r="D8" s="62">
        <v>108.658</v>
      </c>
      <c r="E8" s="67">
        <v>105.5</v>
      </c>
      <c r="F8" s="67">
        <v>108.63157894736842</v>
      </c>
      <c r="G8" s="67">
        <v>105.5095238095238</v>
      </c>
      <c r="H8" s="67">
        <v>106.2</v>
      </c>
      <c r="I8" s="67">
        <v>106.9</v>
      </c>
      <c r="J8" s="67">
        <v>108.87</v>
      </c>
      <c r="K8" s="67">
        <v>107.9</v>
      </c>
      <c r="L8" s="65">
        <v>109</v>
      </c>
      <c r="M8" s="62">
        <f t="shared" si="0"/>
        <v>108.02242982456141</v>
      </c>
      <c r="N8" s="62">
        <f t="shared" si="2"/>
        <v>1.3907777777777852</v>
      </c>
      <c r="O8" s="65">
        <v>106</v>
      </c>
      <c r="P8" s="62">
        <f t="shared" si="1"/>
        <v>105.85468650793649</v>
      </c>
      <c r="Q8" s="62">
        <f t="shared" si="3"/>
        <v>3.3700000000000045</v>
      </c>
      <c r="R8" s="41">
        <v>106</v>
      </c>
      <c r="S8" s="42">
        <v>112</v>
      </c>
      <c r="T8" s="42">
        <v>103</v>
      </c>
      <c r="U8" s="42">
        <v>109</v>
      </c>
      <c r="V8" s="74">
        <f t="shared" si="4"/>
        <v>100.04757713920438</v>
      </c>
    </row>
    <row r="9" spans="1:23" ht="15.95" customHeight="1" x14ac:dyDescent="0.25">
      <c r="A9" s="35">
        <v>5</v>
      </c>
      <c r="B9" s="67">
        <v>108.85625</v>
      </c>
      <c r="C9" s="67">
        <v>105.00215</v>
      </c>
      <c r="D9" s="62">
        <v>108.5</v>
      </c>
      <c r="E9" s="67">
        <v>106.3</v>
      </c>
      <c r="F9" s="67">
        <v>108.78947368421052</v>
      </c>
      <c r="G9" s="67">
        <v>105.35555555555554</v>
      </c>
      <c r="H9" s="67">
        <v>106.41</v>
      </c>
      <c r="I9" s="67">
        <v>105.7</v>
      </c>
      <c r="J9" s="67">
        <v>109.07</v>
      </c>
      <c r="K9" s="67">
        <v>107.9</v>
      </c>
      <c r="L9" s="65">
        <v>109</v>
      </c>
      <c r="M9" s="62">
        <f t="shared" si="0"/>
        <v>108.2359539473684</v>
      </c>
      <c r="N9" s="62">
        <f t="shared" si="2"/>
        <v>1.4078499999999963</v>
      </c>
      <c r="O9" s="65">
        <v>106</v>
      </c>
      <c r="P9" s="62">
        <f t="shared" si="1"/>
        <v>105.61692638888887</v>
      </c>
      <c r="Q9" s="62">
        <f t="shared" si="3"/>
        <v>3.3699999999999903</v>
      </c>
      <c r="R9" s="41">
        <v>106</v>
      </c>
      <c r="S9" s="42">
        <v>112</v>
      </c>
      <c r="T9" s="42">
        <v>103</v>
      </c>
      <c r="U9" s="42">
        <v>109</v>
      </c>
      <c r="V9" s="74">
        <f t="shared" si="4"/>
        <v>99.822860363445386</v>
      </c>
    </row>
    <row r="10" spans="1:23" ht="15.95" customHeight="1" x14ac:dyDescent="0.25">
      <c r="A10" s="35">
        <v>6</v>
      </c>
      <c r="B10" s="67">
        <v>108.5625</v>
      </c>
      <c r="C10" s="67">
        <v>103.90135135135132</v>
      </c>
      <c r="D10" s="62">
        <v>108.6</v>
      </c>
      <c r="E10" s="67">
        <v>104.88559825292784</v>
      </c>
      <c r="F10" s="67">
        <v>108.73684210526316</v>
      </c>
      <c r="G10" s="67">
        <v>104.88095238095238</v>
      </c>
      <c r="H10" s="67">
        <v>105.75</v>
      </c>
      <c r="I10" s="67">
        <v>105.3</v>
      </c>
      <c r="J10" s="67">
        <v>109.05</v>
      </c>
      <c r="K10" s="67">
        <v>108.1</v>
      </c>
      <c r="L10" s="65">
        <v>109</v>
      </c>
      <c r="M10" s="62">
        <f t="shared" si="0"/>
        <v>107.98915672636515</v>
      </c>
      <c r="N10" s="62">
        <f t="shared" ref="N10:N20" si="5">MAX(G10,H10)-MIN(G10,H10)</f>
        <v>0.8690476190476204</v>
      </c>
      <c r="O10" s="65">
        <v>106</v>
      </c>
      <c r="P10" s="62">
        <f t="shared" si="1"/>
        <v>104.95807593307593</v>
      </c>
      <c r="Q10" s="62">
        <f t="shared" ref="Q10:Q20" si="6">MAX(B10,C10,D10,E10,F10,I10,J10,K10)-MIN(B10,C10,D10,E10,F10,I10,J10,K10)</f>
        <v>5.148648648648674</v>
      </c>
      <c r="R10" s="41">
        <v>106</v>
      </c>
      <c r="S10" s="42">
        <v>112</v>
      </c>
      <c r="T10" s="42">
        <v>103</v>
      </c>
      <c r="U10" s="42">
        <v>109</v>
      </c>
      <c r="V10" s="74">
        <f t="shared" si="4"/>
        <v>99.200153953595475</v>
      </c>
    </row>
    <row r="11" spans="1:23" ht="15.95" customHeight="1" x14ac:dyDescent="0.25">
      <c r="A11" s="35">
        <v>7</v>
      </c>
      <c r="B11" s="67">
        <v>108.61562500000001</v>
      </c>
      <c r="C11" s="67">
        <v>105.33</v>
      </c>
      <c r="D11" s="62">
        <v>108.8</v>
      </c>
      <c r="E11" s="67">
        <v>105.2</v>
      </c>
      <c r="F11" s="67">
        <v>108.05555555555556</v>
      </c>
      <c r="G11" s="67">
        <v>106.20869565217392</v>
      </c>
      <c r="H11" s="67">
        <v>105.111</v>
      </c>
      <c r="I11" s="67">
        <v>105.3</v>
      </c>
      <c r="J11" s="67">
        <v>109.09</v>
      </c>
      <c r="K11" s="67">
        <v>107.9</v>
      </c>
      <c r="L11" s="65">
        <v>109</v>
      </c>
      <c r="M11" s="62">
        <f t="shared" si="0"/>
        <v>107.9435300925926</v>
      </c>
      <c r="N11" s="62">
        <f t="shared" si="5"/>
        <v>1.0976956521739112</v>
      </c>
      <c r="O11" s="65">
        <v>106</v>
      </c>
      <c r="P11" s="62">
        <f t="shared" si="1"/>
        <v>105.48742391304349</v>
      </c>
      <c r="Q11" s="62">
        <f t="shared" si="6"/>
        <v>3.8900000000000006</v>
      </c>
      <c r="R11" s="41">
        <v>106</v>
      </c>
      <c r="S11" s="42">
        <v>112</v>
      </c>
      <c r="T11" s="42">
        <v>103</v>
      </c>
      <c r="U11" s="42">
        <v>109</v>
      </c>
      <c r="V11" s="74">
        <f t="shared" si="4"/>
        <v>99.700462297102916</v>
      </c>
    </row>
    <row r="12" spans="1:23" ht="15.95" customHeight="1" x14ac:dyDescent="0.25">
      <c r="A12" s="35">
        <v>8</v>
      </c>
      <c r="B12" s="67">
        <v>108.578125</v>
      </c>
      <c r="C12" s="67">
        <v>106.96666666666667</v>
      </c>
      <c r="D12" s="62">
        <v>108.63</v>
      </c>
      <c r="E12" s="67">
        <v>105.78730158730158</v>
      </c>
      <c r="F12" s="67">
        <v>108.22222222222223</v>
      </c>
      <c r="G12" s="67">
        <v>105.64615384615382</v>
      </c>
      <c r="H12" s="67">
        <v>105.352</v>
      </c>
      <c r="I12" s="67">
        <v>105.6</v>
      </c>
      <c r="J12" s="67">
        <v>108.97</v>
      </c>
      <c r="K12" s="67">
        <v>108.2</v>
      </c>
      <c r="L12" s="65">
        <v>109</v>
      </c>
      <c r="M12" s="62">
        <f>AVERAGE(B12,D12,E12,F12,K12,J12)</f>
        <v>108.06460813492065</v>
      </c>
      <c r="N12" s="62">
        <f t="shared" si="5"/>
        <v>0.29415384615381868</v>
      </c>
      <c r="O12" s="65">
        <v>106</v>
      </c>
      <c r="P12" s="62">
        <f t="shared" si="1"/>
        <v>105.89120512820512</v>
      </c>
      <c r="Q12" s="62">
        <f t="shared" si="6"/>
        <v>3.3700000000000045</v>
      </c>
      <c r="R12" s="41">
        <v>106</v>
      </c>
      <c r="S12" s="42">
        <v>112</v>
      </c>
      <c r="T12" s="42">
        <v>103</v>
      </c>
      <c r="U12" s="42">
        <v>109</v>
      </c>
      <c r="V12" s="74">
        <f t="shared" si="4"/>
        <v>100.08209237512706</v>
      </c>
    </row>
    <row r="13" spans="1:23" ht="15.95" customHeight="1" x14ac:dyDescent="0.25">
      <c r="A13" s="35">
        <v>9</v>
      </c>
      <c r="B13" s="67">
        <v>108.55000000000003</v>
      </c>
      <c r="C13" s="67">
        <v>106.03882352941176</v>
      </c>
      <c r="D13" s="62">
        <v>108.61333333333333</v>
      </c>
      <c r="E13" s="67">
        <v>105.70468750000003</v>
      </c>
      <c r="F13" s="67">
        <v>108.8125</v>
      </c>
      <c r="G13" s="67">
        <v>105.625</v>
      </c>
      <c r="H13" s="67">
        <v>106.125</v>
      </c>
      <c r="I13" s="67">
        <v>105.3</v>
      </c>
      <c r="J13" s="67">
        <v>108.83</v>
      </c>
      <c r="K13" s="67">
        <v>107.7</v>
      </c>
      <c r="L13" s="65">
        <v>109</v>
      </c>
      <c r="M13" s="62">
        <f t="shared" ref="M13:M18" si="7">AVERAGE(B13,D13,E13,F13,K13,J13)</f>
        <v>108.03508680555558</v>
      </c>
      <c r="N13" s="62">
        <f t="shared" si="5"/>
        <v>0.5</v>
      </c>
      <c r="O13" s="65">
        <v>106</v>
      </c>
      <c r="P13" s="62">
        <f t="shared" si="1"/>
        <v>105.77220588235294</v>
      </c>
      <c r="Q13" s="62">
        <f t="shared" si="6"/>
        <v>3.5300000000000011</v>
      </c>
      <c r="R13" s="41">
        <v>106</v>
      </c>
      <c r="S13" s="42">
        <v>112</v>
      </c>
      <c r="T13" s="42">
        <v>103</v>
      </c>
      <c r="U13" s="42">
        <v>109</v>
      </c>
      <c r="V13" s="74">
        <f t="shared" si="4"/>
        <v>99.969621339392518</v>
      </c>
    </row>
    <row r="14" spans="1:23" ht="15.95" customHeight="1" x14ac:dyDescent="0.25">
      <c r="A14" s="35">
        <v>10</v>
      </c>
      <c r="B14" s="67">
        <v>108.29062499999999</v>
      </c>
      <c r="C14" s="67">
        <v>105.52183908045977</v>
      </c>
      <c r="D14" s="62">
        <v>108.52352941176474</v>
      </c>
      <c r="E14" s="67">
        <v>105.74794520547943</v>
      </c>
      <c r="F14" s="67">
        <v>108.6</v>
      </c>
      <c r="G14" s="67">
        <v>105.46249999999999</v>
      </c>
      <c r="H14" s="67">
        <v>105.3</v>
      </c>
      <c r="I14" s="67">
        <v>106</v>
      </c>
      <c r="J14" s="67">
        <v>108.76</v>
      </c>
      <c r="K14" s="67">
        <v>108.1</v>
      </c>
      <c r="L14" s="65">
        <v>109</v>
      </c>
      <c r="M14" s="62">
        <f t="shared" si="7"/>
        <v>108.0036832695407</v>
      </c>
      <c r="N14" s="62">
        <f t="shared" si="5"/>
        <v>0.16249999999999432</v>
      </c>
      <c r="O14" s="65">
        <v>106</v>
      </c>
      <c r="P14" s="62">
        <f t="shared" si="1"/>
        <v>105.57108477011494</v>
      </c>
      <c r="Q14" s="62">
        <f t="shared" si="6"/>
        <v>3.2381609195402348</v>
      </c>
      <c r="R14" s="41">
        <v>106</v>
      </c>
      <c r="S14" s="42">
        <v>112</v>
      </c>
      <c r="T14" s="42">
        <v>103</v>
      </c>
      <c r="U14" s="42">
        <v>109</v>
      </c>
      <c r="V14" s="74">
        <f t="shared" si="4"/>
        <v>99.779533581781095</v>
      </c>
    </row>
    <row r="15" spans="1:23" ht="15.95" customHeight="1" x14ac:dyDescent="0.25">
      <c r="A15" s="35">
        <v>11</v>
      </c>
      <c r="B15" s="67">
        <v>108.7</v>
      </c>
      <c r="C15" s="67">
        <v>105.14456521739133</v>
      </c>
      <c r="D15" s="62">
        <v>108.44374999999998</v>
      </c>
      <c r="E15" s="67">
        <v>105.0311475409836</v>
      </c>
      <c r="F15" s="67">
        <v>108.16666666666667</v>
      </c>
      <c r="G15" s="67">
        <v>105.78214285714287</v>
      </c>
      <c r="H15" s="67">
        <v>105.952</v>
      </c>
      <c r="I15" s="67">
        <v>105.2</v>
      </c>
      <c r="J15" s="67">
        <v>108.82</v>
      </c>
      <c r="K15" s="67">
        <v>107.9</v>
      </c>
      <c r="L15" s="65">
        <v>109</v>
      </c>
      <c r="M15" s="62">
        <f t="shared" si="7"/>
        <v>107.84359403460837</v>
      </c>
      <c r="N15" s="62">
        <f t="shared" si="5"/>
        <v>0.16985714285712561</v>
      </c>
      <c r="O15" s="65">
        <v>106</v>
      </c>
      <c r="P15" s="62">
        <f t="shared" si="1"/>
        <v>105.51967701863354</v>
      </c>
      <c r="Q15" s="62">
        <f t="shared" si="6"/>
        <v>3.7888524590163968</v>
      </c>
      <c r="R15" s="41">
        <v>106</v>
      </c>
      <c r="S15" s="42">
        <v>112</v>
      </c>
      <c r="T15" s="42">
        <v>103</v>
      </c>
      <c r="U15" s="42">
        <v>109</v>
      </c>
      <c r="V15" s="74">
        <f t="shared" si="4"/>
        <v>99.730946021309677</v>
      </c>
      <c r="W15" s="7"/>
    </row>
    <row r="16" spans="1:23" ht="15.95" customHeight="1" x14ac:dyDescent="0.25">
      <c r="A16" s="35">
        <v>12</v>
      </c>
      <c r="B16" s="67">
        <v>108.784375</v>
      </c>
      <c r="C16" s="67">
        <v>104.41999999999999</v>
      </c>
      <c r="D16" s="62">
        <v>108.52352941176471</v>
      </c>
      <c r="E16" s="67">
        <v>105.55806451612901</v>
      </c>
      <c r="F16" s="67">
        <v>108.09090909090909</v>
      </c>
      <c r="G16" s="67">
        <v>104.86666666666663</v>
      </c>
      <c r="H16" s="67">
        <v>105.1</v>
      </c>
      <c r="I16" s="67">
        <v>105.5</v>
      </c>
      <c r="J16" s="67">
        <v>108.53</v>
      </c>
      <c r="K16" s="67">
        <v>108.2</v>
      </c>
      <c r="L16" s="65">
        <v>109</v>
      </c>
      <c r="M16" s="62">
        <f t="shared" si="7"/>
        <v>107.94781300313382</v>
      </c>
      <c r="N16" s="62">
        <f t="shared" si="5"/>
        <v>0.2333333333333627</v>
      </c>
      <c r="O16" s="65">
        <v>106</v>
      </c>
      <c r="P16" s="62">
        <f t="shared" si="1"/>
        <v>104.97166666666666</v>
      </c>
      <c r="Q16" s="62">
        <f t="shared" si="6"/>
        <v>4.3643750000000097</v>
      </c>
      <c r="R16" s="41">
        <v>106</v>
      </c>
      <c r="S16" s="42">
        <v>112</v>
      </c>
      <c r="T16" s="42">
        <v>103</v>
      </c>
      <c r="U16" s="42">
        <v>109</v>
      </c>
      <c r="V16" s="74">
        <f t="shared" si="4"/>
        <v>99.212999109649999</v>
      </c>
      <c r="W16" s="7"/>
    </row>
    <row r="17" spans="1:23" ht="15.95" customHeight="1" x14ac:dyDescent="0.25">
      <c r="A17" s="35">
        <v>1</v>
      </c>
      <c r="B17" s="67">
        <v>108.79999999999997</v>
      </c>
      <c r="C17" s="67">
        <v>105.56111111111113</v>
      </c>
      <c r="D17" s="62">
        <v>108.54375</v>
      </c>
      <c r="E17" s="67">
        <v>105.65483870967742</v>
      </c>
      <c r="F17" s="67">
        <v>108.36842105263158</v>
      </c>
      <c r="G17" s="67">
        <v>104.71750000000002</v>
      </c>
      <c r="H17" s="67">
        <v>105.619</v>
      </c>
      <c r="I17" s="67">
        <v>105.5</v>
      </c>
      <c r="J17" s="67">
        <v>108.25</v>
      </c>
      <c r="K17" s="67">
        <v>108.4</v>
      </c>
      <c r="L17" s="65">
        <v>109</v>
      </c>
      <c r="M17" s="62">
        <f t="shared" si="7"/>
        <v>108.00283496038482</v>
      </c>
      <c r="N17" s="62">
        <f t="shared" si="5"/>
        <v>0.90149999999998442</v>
      </c>
      <c r="O17" s="65">
        <v>106</v>
      </c>
      <c r="P17" s="62">
        <f t="shared" si="1"/>
        <v>105.34940277777778</v>
      </c>
      <c r="Q17" s="62">
        <f t="shared" si="6"/>
        <v>3.2999999999999687</v>
      </c>
      <c r="R17" s="41">
        <v>106</v>
      </c>
      <c r="S17" s="42">
        <v>112</v>
      </c>
      <c r="T17" s="42">
        <v>103</v>
      </c>
      <c r="U17" s="42">
        <v>109</v>
      </c>
      <c r="V17" s="74">
        <f t="shared" si="4"/>
        <v>99.570012898659883</v>
      </c>
      <c r="W17" s="7"/>
    </row>
    <row r="18" spans="1:23" ht="15.95" customHeight="1" x14ac:dyDescent="0.25">
      <c r="A18" s="35">
        <v>2</v>
      </c>
      <c r="B18" s="67">
        <v>108.87812500000001</v>
      </c>
      <c r="C18" s="67">
        <v>105.17037037037036</v>
      </c>
      <c r="D18" s="62">
        <v>108.37333333333335</v>
      </c>
      <c r="E18" s="67">
        <v>105.15517241379312</v>
      </c>
      <c r="F18" s="67">
        <v>108.6875</v>
      </c>
      <c r="G18" s="67"/>
      <c r="H18" s="67">
        <v>105.91200000000001</v>
      </c>
      <c r="I18" s="67"/>
      <c r="J18" s="67">
        <v>108.45</v>
      </c>
      <c r="K18" s="67">
        <v>107.9</v>
      </c>
      <c r="L18" s="65">
        <v>109</v>
      </c>
      <c r="M18" s="62">
        <f t="shared" si="7"/>
        <v>107.90735512452109</v>
      </c>
      <c r="N18" s="62">
        <f t="shared" si="5"/>
        <v>0</v>
      </c>
      <c r="O18" s="65">
        <v>106</v>
      </c>
      <c r="P18" s="62">
        <f t="shared" si="1"/>
        <v>105.54118518518518</v>
      </c>
      <c r="Q18" s="62">
        <f t="shared" si="6"/>
        <v>3.7229525862068868</v>
      </c>
      <c r="R18" s="41">
        <v>106</v>
      </c>
      <c r="S18" s="42">
        <v>112</v>
      </c>
      <c r="T18" s="42">
        <v>103</v>
      </c>
      <c r="U18" s="42">
        <v>109</v>
      </c>
      <c r="V18" s="74">
        <f t="shared" si="4"/>
        <v>99.751274265841744</v>
      </c>
      <c r="W18" s="7"/>
    </row>
    <row r="19" spans="1:23" ht="15.95" customHeight="1" x14ac:dyDescent="0.25">
      <c r="A19" s="35">
        <v>3</v>
      </c>
      <c r="B19" s="66"/>
      <c r="C19" s="66">
        <v>105.37741935483874</v>
      </c>
      <c r="D19" s="66"/>
      <c r="E19" s="66"/>
      <c r="F19" s="66"/>
      <c r="G19" s="66"/>
      <c r="H19" s="66">
        <v>105.2</v>
      </c>
      <c r="I19" s="66"/>
      <c r="J19" s="66"/>
      <c r="K19" s="66"/>
      <c r="L19" s="65">
        <v>109</v>
      </c>
      <c r="M19" s="62"/>
      <c r="N19" s="62">
        <f>MAX(G19,H19)-MIN(G19,H19)</f>
        <v>0</v>
      </c>
      <c r="O19" s="65">
        <v>106</v>
      </c>
      <c r="P19" s="62">
        <f t="shared" si="1"/>
        <v>105.28870967741938</v>
      </c>
      <c r="Q19" s="62">
        <f>MAX(B19,C19,D19,E19,F19,I19,J19,K19)-MIN(B19,C19,D19,E19,F19,I19,J19,K19)</f>
        <v>0</v>
      </c>
      <c r="R19" s="41">
        <v>106</v>
      </c>
      <c r="S19" s="42">
        <v>112</v>
      </c>
      <c r="T19" s="42">
        <v>103</v>
      </c>
      <c r="U19" s="42">
        <v>109</v>
      </c>
      <c r="V19" s="74">
        <f t="shared" si="4"/>
        <v>99.512649376644546</v>
      </c>
      <c r="W19" s="7"/>
    </row>
    <row r="20" spans="1:23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>
        <v>105.923</v>
      </c>
      <c r="I20" s="64"/>
      <c r="J20" s="64"/>
      <c r="K20" s="64"/>
      <c r="L20" s="65">
        <v>109</v>
      </c>
      <c r="M20" s="62"/>
      <c r="N20" s="62">
        <f t="shared" si="5"/>
        <v>0</v>
      </c>
      <c r="O20" s="65">
        <v>106</v>
      </c>
      <c r="P20" s="62"/>
      <c r="Q20" s="62">
        <f t="shared" si="6"/>
        <v>0</v>
      </c>
      <c r="R20" s="41">
        <v>106</v>
      </c>
      <c r="S20" s="42">
        <v>112</v>
      </c>
      <c r="T20" s="42">
        <v>103</v>
      </c>
      <c r="U20" s="42">
        <v>109</v>
      </c>
      <c r="V20" s="74">
        <f t="shared" si="4"/>
        <v>0</v>
      </c>
      <c r="W20" s="7"/>
    </row>
  </sheetData>
  <phoneticPr fontId="3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R31"/>
  <sheetViews>
    <sheetView zoomScale="80" workbookViewId="0">
      <selection activeCell="H20" sqref="H20"/>
    </sheetView>
  </sheetViews>
  <sheetFormatPr defaultRowHeight="13.5" x14ac:dyDescent="0.15"/>
  <cols>
    <col min="1" max="1" width="3.625" customWidth="1"/>
    <col min="2" max="2" width="10.25" customWidth="1"/>
    <col min="3" max="3" width="10.5" bestFit="1" customWidth="1"/>
    <col min="4" max="4" width="11" customWidth="1"/>
    <col min="5" max="5" width="10.5" customWidth="1"/>
    <col min="6" max="6" width="9.5" customWidth="1"/>
    <col min="7" max="8" width="10.25" customWidth="1"/>
    <col min="9" max="9" width="10.625" customWidth="1"/>
    <col min="10" max="10" width="9.75" customWidth="1"/>
    <col min="11" max="11" width="10.5" customWidth="1"/>
    <col min="12" max="12" width="8" style="2" customWidth="1"/>
    <col min="13" max="13" width="11.125" style="2" customWidth="1"/>
    <col min="14" max="14" width="9" style="2" customWidth="1"/>
    <col min="15" max="16" width="2.625" style="2" customWidth="1"/>
    <col min="17" max="17" width="10.125" bestFit="1" customWidth="1"/>
  </cols>
  <sheetData>
    <row r="1" spans="1:18" ht="20.100000000000001" customHeight="1" x14ac:dyDescent="0.3">
      <c r="F1" s="31" t="s">
        <v>17</v>
      </c>
    </row>
    <row r="2" spans="1:18" ht="15.95" customHeight="1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83" t="s">
        <v>42</v>
      </c>
      <c r="N2" s="182" t="s">
        <v>29</v>
      </c>
      <c r="O2" s="41" t="s">
        <v>30</v>
      </c>
      <c r="P2" s="42" t="s">
        <v>31</v>
      </c>
      <c r="Q2" s="30" t="s">
        <v>145</v>
      </c>
    </row>
    <row r="3" spans="1:18" ht="15.95" customHeight="1" x14ac:dyDescent="0.25">
      <c r="A3" s="35">
        <v>11</v>
      </c>
      <c r="B3" s="68"/>
      <c r="C3" s="68"/>
      <c r="D3" s="69">
        <v>11.277777777777779</v>
      </c>
      <c r="E3" s="68"/>
      <c r="F3" s="68"/>
      <c r="G3" s="68">
        <v>11.131884057971011</v>
      </c>
      <c r="H3" s="68"/>
      <c r="I3" s="68"/>
      <c r="J3" s="68">
        <v>11.23</v>
      </c>
      <c r="K3" s="68"/>
      <c r="L3" s="67">
        <v>11.2</v>
      </c>
      <c r="M3" s="69">
        <f t="shared" ref="M3:M12" si="0">AVERAGE(B3:K3)</f>
        <v>11.213220611916263</v>
      </c>
      <c r="N3" s="69">
        <f t="shared" ref="N3:N20" si="1">MAX(B3:K3)-MIN(B3:K3)</f>
        <v>0.14589371980676802</v>
      </c>
      <c r="O3" s="54">
        <v>10.7</v>
      </c>
      <c r="P3" s="55">
        <v>11.7</v>
      </c>
      <c r="Q3" s="74">
        <f>M3/M3*100</f>
        <v>100</v>
      </c>
    </row>
    <row r="4" spans="1:18" ht="15.95" customHeight="1" x14ac:dyDescent="0.25">
      <c r="A4" s="35">
        <v>12</v>
      </c>
      <c r="B4" s="68">
        <v>11.124999999999995</v>
      </c>
      <c r="C4" s="68">
        <v>11.248055555555558</v>
      </c>
      <c r="D4" s="69">
        <v>11.106249999999996</v>
      </c>
      <c r="E4" s="68"/>
      <c r="F4" s="68">
        <v>11.146153846153844</v>
      </c>
      <c r="G4" s="68">
        <v>11.232499999999998</v>
      </c>
      <c r="H4" s="68">
        <v>10.98</v>
      </c>
      <c r="I4" s="68"/>
      <c r="J4" s="68">
        <v>11.15</v>
      </c>
      <c r="K4" s="68"/>
      <c r="L4" s="67">
        <v>11.2</v>
      </c>
      <c r="M4" s="69">
        <f t="shared" si="0"/>
        <v>11.141137057387057</v>
      </c>
      <c r="N4" s="69">
        <f t="shared" si="1"/>
        <v>0.26805555555555749</v>
      </c>
      <c r="O4" s="54">
        <v>10.7</v>
      </c>
      <c r="P4" s="55">
        <v>11.7</v>
      </c>
      <c r="Q4" s="74">
        <f>M4/M$3*100</f>
        <v>99.357155655596372</v>
      </c>
    </row>
    <row r="5" spans="1:18" ht="15.95" customHeight="1" x14ac:dyDescent="0.25">
      <c r="A5" s="35">
        <v>1</v>
      </c>
      <c r="B5" s="68">
        <v>11.129166666666665</v>
      </c>
      <c r="C5" s="68">
        <v>11.203099999999999</v>
      </c>
      <c r="D5" s="69">
        <v>11.247368421052634</v>
      </c>
      <c r="E5" s="68"/>
      <c r="F5" s="68">
        <v>11.188888888888888</v>
      </c>
      <c r="G5" s="68">
        <v>11.195833333333335</v>
      </c>
      <c r="H5" s="68">
        <v>11</v>
      </c>
      <c r="I5" s="68">
        <v>11.31</v>
      </c>
      <c r="J5" s="68">
        <v>11.19</v>
      </c>
      <c r="K5" s="68">
        <v>11.2</v>
      </c>
      <c r="L5" s="67">
        <v>11.2</v>
      </c>
      <c r="M5" s="69">
        <f t="shared" si="0"/>
        <v>11.184928589993502</v>
      </c>
      <c r="N5" s="69">
        <f t="shared" si="1"/>
        <v>0.3100000000000005</v>
      </c>
      <c r="O5" s="54">
        <v>10.7</v>
      </c>
      <c r="P5" s="55">
        <v>11.7</v>
      </c>
      <c r="Q5" s="74">
        <f t="shared" ref="Q5:Q20" si="2">M5/M$3*100</f>
        <v>99.747690490520668</v>
      </c>
    </row>
    <row r="6" spans="1:18" ht="15.95" customHeight="1" x14ac:dyDescent="0.25">
      <c r="A6" s="35">
        <v>2</v>
      </c>
      <c r="B6" s="68">
        <v>11.218749999999998</v>
      </c>
      <c r="C6" s="68">
        <v>11.177894736842106</v>
      </c>
      <c r="D6" s="69">
        <v>11.087499999999997</v>
      </c>
      <c r="E6" s="68"/>
      <c r="F6" s="68">
        <v>11.168421052631578</v>
      </c>
      <c r="G6" s="68">
        <v>11.172619047619049</v>
      </c>
      <c r="H6" s="68">
        <v>11.11</v>
      </c>
      <c r="I6" s="68">
        <v>11.34</v>
      </c>
      <c r="J6" s="68">
        <v>11.18</v>
      </c>
      <c r="K6" s="68">
        <v>11.1</v>
      </c>
      <c r="L6" s="67">
        <v>11.2</v>
      </c>
      <c r="M6" s="69">
        <f t="shared" si="0"/>
        <v>11.172798315232525</v>
      </c>
      <c r="N6" s="69">
        <f t="shared" si="1"/>
        <v>0.25250000000000306</v>
      </c>
      <c r="O6" s="54">
        <v>10.7</v>
      </c>
      <c r="P6" s="55">
        <v>11.7</v>
      </c>
      <c r="Q6" s="74">
        <f t="shared" si="2"/>
        <v>99.639512160843594</v>
      </c>
    </row>
    <row r="7" spans="1:18" ht="15.95" customHeight="1" x14ac:dyDescent="0.25">
      <c r="A7" s="35">
        <v>3</v>
      </c>
      <c r="B7" s="68">
        <v>11.196874999999999</v>
      </c>
      <c r="C7" s="68">
        <v>11.177250000000003</v>
      </c>
      <c r="D7" s="69">
        <v>11.147058823529401</v>
      </c>
      <c r="E7" s="68"/>
      <c r="F7" s="68">
        <v>11.215789473684209</v>
      </c>
      <c r="G7" s="68">
        <v>11.188636363636364</v>
      </c>
      <c r="H7" s="68">
        <v>10.98</v>
      </c>
      <c r="I7" s="68">
        <v>11.33</v>
      </c>
      <c r="J7" s="68">
        <v>11.28</v>
      </c>
      <c r="K7" s="68">
        <v>11.1</v>
      </c>
      <c r="L7" s="67">
        <v>11.2</v>
      </c>
      <c r="M7" s="69">
        <f t="shared" si="0"/>
        <v>11.179512184538886</v>
      </c>
      <c r="N7" s="69">
        <f t="shared" si="1"/>
        <v>0.34999999999999964</v>
      </c>
      <c r="O7" s="54">
        <v>10.7</v>
      </c>
      <c r="P7" s="55">
        <v>11.7</v>
      </c>
      <c r="Q7" s="74">
        <f t="shared" si="2"/>
        <v>99.699386745842176</v>
      </c>
    </row>
    <row r="8" spans="1:18" ht="15.95" customHeight="1" x14ac:dyDescent="0.25">
      <c r="A8" s="35">
        <v>4</v>
      </c>
      <c r="B8" s="68">
        <v>11.178125</v>
      </c>
      <c r="C8" s="68">
        <v>11.245888888888887</v>
      </c>
      <c r="D8" s="69">
        <v>11.211</v>
      </c>
      <c r="E8" s="68">
        <v>10.767189999999999</v>
      </c>
      <c r="F8" s="68">
        <v>11.084210526315788</v>
      </c>
      <c r="G8" s="68">
        <v>11.090151515151511</v>
      </c>
      <c r="H8" s="68">
        <v>11.14</v>
      </c>
      <c r="I8" s="68">
        <v>11.3</v>
      </c>
      <c r="J8" s="68">
        <v>11.26</v>
      </c>
      <c r="K8" s="68">
        <v>11.3</v>
      </c>
      <c r="L8" s="67">
        <v>11.2</v>
      </c>
      <c r="M8" s="69">
        <f t="shared" si="0"/>
        <v>11.157656593035618</v>
      </c>
      <c r="N8" s="69">
        <f t="shared" si="1"/>
        <v>0.53281000000000134</v>
      </c>
      <c r="O8" s="54">
        <v>10.7</v>
      </c>
      <c r="P8" s="55">
        <v>11.7</v>
      </c>
      <c r="Q8" s="74">
        <f t="shared" si="2"/>
        <v>99.50447760903235</v>
      </c>
    </row>
    <row r="9" spans="1:18" ht="15.95" customHeight="1" x14ac:dyDescent="0.25">
      <c r="A9" s="35">
        <v>5</v>
      </c>
      <c r="B9" s="68">
        <v>11.178125</v>
      </c>
      <c r="C9" s="68">
        <v>11.231600000000004</v>
      </c>
      <c r="D9" s="69">
        <v>11.225</v>
      </c>
      <c r="E9" s="68">
        <v>10.8</v>
      </c>
      <c r="F9" s="68">
        <v>11.147368421052631</v>
      </c>
      <c r="G9" s="68">
        <v>11.175308641975304</v>
      </c>
      <c r="H9" s="68">
        <v>11.167999999999999</v>
      </c>
      <c r="I9" s="68">
        <v>11.3</v>
      </c>
      <c r="J9" s="68">
        <v>11.14</v>
      </c>
      <c r="K9" s="68">
        <v>11.2</v>
      </c>
      <c r="L9" s="67">
        <v>11.2</v>
      </c>
      <c r="M9" s="69">
        <f t="shared" si="0"/>
        <v>11.156540206302795</v>
      </c>
      <c r="N9" s="69">
        <f t="shared" si="1"/>
        <v>0.5</v>
      </c>
      <c r="O9" s="54">
        <v>10.7</v>
      </c>
      <c r="P9" s="55">
        <v>11.7</v>
      </c>
      <c r="Q9" s="74">
        <f t="shared" si="2"/>
        <v>99.494521622510177</v>
      </c>
    </row>
    <row r="10" spans="1:18" ht="15.95" customHeight="1" x14ac:dyDescent="0.25">
      <c r="A10" s="35">
        <v>6</v>
      </c>
      <c r="B10" s="68">
        <v>11.143749999999999</v>
      </c>
      <c r="C10" s="68">
        <v>11.190294117647058</v>
      </c>
      <c r="D10" s="175">
        <v>11.31</v>
      </c>
      <c r="E10" s="68">
        <v>10.900672122813949</v>
      </c>
      <c r="F10" s="68">
        <v>11.036842105263156</v>
      </c>
      <c r="G10" s="68">
        <v>11.207936507936509</v>
      </c>
      <c r="H10" s="68">
        <v>11.2</v>
      </c>
      <c r="I10" s="68">
        <v>11.38</v>
      </c>
      <c r="J10" s="68">
        <v>11.24</v>
      </c>
      <c r="K10" s="68">
        <v>11.1</v>
      </c>
      <c r="L10" s="67">
        <v>11.2</v>
      </c>
      <c r="M10" s="69">
        <f t="shared" si="0"/>
        <v>11.170949485366066</v>
      </c>
      <c r="N10" s="69">
        <f t="shared" si="1"/>
        <v>0.47932787718605141</v>
      </c>
      <c r="O10" s="54">
        <v>10.7</v>
      </c>
      <c r="P10" s="55">
        <v>11.7</v>
      </c>
      <c r="Q10" s="74">
        <f t="shared" si="2"/>
        <v>99.623024213888428</v>
      </c>
    </row>
    <row r="11" spans="1:18" ht="15.95" customHeight="1" x14ac:dyDescent="0.25">
      <c r="A11" s="35">
        <v>7</v>
      </c>
      <c r="B11" s="68">
        <v>11.156249999999998</v>
      </c>
      <c r="C11" s="68">
        <v>11.196</v>
      </c>
      <c r="D11" s="175">
        <v>11.17</v>
      </c>
      <c r="E11" s="68">
        <v>11.15</v>
      </c>
      <c r="F11" s="68">
        <v>10.983333333333333</v>
      </c>
      <c r="G11" s="68">
        <v>11.17708333333333</v>
      </c>
      <c r="H11" s="68">
        <v>11.231999999999999</v>
      </c>
      <c r="I11" s="68">
        <v>11.36</v>
      </c>
      <c r="J11" s="68">
        <v>11.28</v>
      </c>
      <c r="K11" s="68">
        <v>11.2</v>
      </c>
      <c r="L11" s="67">
        <v>11.2</v>
      </c>
      <c r="M11" s="69">
        <f t="shared" si="0"/>
        <v>11.190466666666667</v>
      </c>
      <c r="N11" s="69">
        <f t="shared" si="1"/>
        <v>0.37666666666666693</v>
      </c>
      <c r="O11" s="54">
        <v>10.7</v>
      </c>
      <c r="P11" s="55">
        <v>11.7</v>
      </c>
      <c r="Q11" s="74">
        <f t="shared" si="2"/>
        <v>99.797079304536155</v>
      </c>
    </row>
    <row r="12" spans="1:18" ht="15.95" customHeight="1" x14ac:dyDescent="0.25">
      <c r="A12" s="35">
        <v>8</v>
      </c>
      <c r="B12" s="68">
        <v>11.146875</v>
      </c>
      <c r="C12" s="68">
        <v>11.143620689655176</v>
      </c>
      <c r="D12" s="175">
        <v>11.099999999999998</v>
      </c>
      <c r="E12" s="68">
        <v>11.123728813559332</v>
      </c>
      <c r="F12" s="68">
        <v>10.983333333333334</v>
      </c>
      <c r="G12" s="68">
        <v>11.16159420289855</v>
      </c>
      <c r="H12" s="68">
        <v>11.337</v>
      </c>
      <c r="I12" s="68">
        <v>11.36</v>
      </c>
      <c r="J12" s="68">
        <v>11.36</v>
      </c>
      <c r="K12" s="68">
        <v>11.3</v>
      </c>
      <c r="L12" s="67">
        <v>11.2</v>
      </c>
      <c r="M12" s="69">
        <f t="shared" si="0"/>
        <v>11.201615203944637</v>
      </c>
      <c r="N12" s="69">
        <f t="shared" si="1"/>
        <v>0.37666666666666515</v>
      </c>
      <c r="O12" s="54">
        <v>10.7</v>
      </c>
      <c r="P12" s="55">
        <v>11.7</v>
      </c>
      <c r="Q12" s="74">
        <f>M12/M$3*100</f>
        <v>99.896502455687951</v>
      </c>
    </row>
    <row r="13" spans="1:18" ht="15.95" customHeight="1" x14ac:dyDescent="0.25">
      <c r="A13" s="35">
        <v>9</v>
      </c>
      <c r="B13" s="68">
        <v>11.190624999999999</v>
      </c>
      <c r="C13" s="68">
        <v>11.095949367088613</v>
      </c>
      <c r="D13" s="175">
        <v>11.193333333333332</v>
      </c>
      <c r="E13" s="68">
        <v>11.130000000000008</v>
      </c>
      <c r="F13" s="68">
        <v>11.149999999999997</v>
      </c>
      <c r="G13" s="68">
        <v>11.165972222222223</v>
      </c>
      <c r="H13" s="68">
        <v>11.348000000000001</v>
      </c>
      <c r="I13" s="68">
        <v>11.35</v>
      </c>
      <c r="J13" s="68">
        <v>11.25</v>
      </c>
      <c r="K13" s="68">
        <v>11.3</v>
      </c>
      <c r="L13" s="67">
        <v>11.2</v>
      </c>
      <c r="M13" s="69">
        <f t="shared" ref="M13:M19" si="3">AVERAGE(B13:K13)</f>
        <v>11.217387992264417</v>
      </c>
      <c r="N13" s="69">
        <f t="shared" si="1"/>
        <v>0.25405063291138674</v>
      </c>
      <c r="O13" s="54">
        <v>10.7</v>
      </c>
      <c r="P13" s="55">
        <v>11.7</v>
      </c>
      <c r="Q13" s="74">
        <f>M13/M$3*100</f>
        <v>100.0371648832426</v>
      </c>
    </row>
    <row r="14" spans="1:18" ht="15.95" customHeight="1" x14ac:dyDescent="0.25">
      <c r="A14" s="35">
        <v>10</v>
      </c>
      <c r="B14" s="68">
        <v>11.11875</v>
      </c>
      <c r="C14" s="68">
        <v>11.030357142857147</v>
      </c>
      <c r="D14" s="175">
        <v>11.064705882352939</v>
      </c>
      <c r="E14" s="68">
        <v>11.150769230769237</v>
      </c>
      <c r="F14" s="68">
        <v>11.154999999999999</v>
      </c>
      <c r="G14" s="68">
        <v>11.205208333333331</v>
      </c>
      <c r="H14" s="68">
        <v>11.25</v>
      </c>
      <c r="I14" s="68">
        <v>11.31</v>
      </c>
      <c r="J14" s="68">
        <v>11.34</v>
      </c>
      <c r="K14" s="68">
        <v>11.4</v>
      </c>
      <c r="L14" s="67">
        <v>11.2</v>
      </c>
      <c r="M14" s="69">
        <f t="shared" si="3"/>
        <v>11.202479058931265</v>
      </c>
      <c r="N14" s="69">
        <f t="shared" si="1"/>
        <v>0.36964285714285339</v>
      </c>
      <c r="O14" s="54">
        <v>10.7</v>
      </c>
      <c r="P14" s="55">
        <v>11.7</v>
      </c>
      <c r="Q14" s="74">
        <f t="shared" si="2"/>
        <v>99.904206352869025</v>
      </c>
    </row>
    <row r="15" spans="1:18" ht="15.95" customHeight="1" x14ac:dyDescent="0.25">
      <c r="A15" s="35">
        <v>11</v>
      </c>
      <c r="B15" s="68">
        <v>11.143749999999999</v>
      </c>
      <c r="C15" s="68">
        <v>11.166913580246918</v>
      </c>
      <c r="D15" s="175">
        <v>11.079999999999997</v>
      </c>
      <c r="E15" s="68">
        <v>11.116666666666672</v>
      </c>
      <c r="F15" s="68">
        <v>11.138888888888886</v>
      </c>
      <c r="G15" s="68">
        <v>11.249404761904767</v>
      </c>
      <c r="H15" s="68">
        <v>11.153</v>
      </c>
      <c r="I15" s="68">
        <v>11.31</v>
      </c>
      <c r="J15" s="68">
        <v>11.51</v>
      </c>
      <c r="K15" s="68">
        <v>11.4</v>
      </c>
      <c r="L15" s="67">
        <v>11.2</v>
      </c>
      <c r="M15" s="69">
        <f t="shared" si="3"/>
        <v>11.226862389770726</v>
      </c>
      <c r="N15" s="69">
        <f t="shared" si="1"/>
        <v>0.43000000000000327</v>
      </c>
      <c r="O15" s="54">
        <v>10.7</v>
      </c>
      <c r="P15" s="55">
        <v>11.7</v>
      </c>
      <c r="Q15" s="74">
        <f t="shared" si="2"/>
        <v>100.12165798147204</v>
      </c>
      <c r="R15" s="7"/>
    </row>
    <row r="16" spans="1:18" ht="15.95" customHeight="1" x14ac:dyDescent="0.25">
      <c r="A16" s="35">
        <v>12</v>
      </c>
      <c r="B16" s="68">
        <v>11.093750000000002</v>
      </c>
      <c r="C16" s="68">
        <v>11.201060606060608</v>
      </c>
      <c r="D16" s="175">
        <v>11.044444444444443</v>
      </c>
      <c r="E16" s="68">
        <v>11.087096774193546</v>
      </c>
      <c r="F16" s="68">
        <v>11.159090909090905</v>
      </c>
      <c r="G16" s="68">
        <v>11.223188405797099</v>
      </c>
      <c r="H16" s="68">
        <v>11.17</v>
      </c>
      <c r="I16" s="68">
        <v>11.31</v>
      </c>
      <c r="J16" s="68">
        <v>11.43</v>
      </c>
      <c r="K16" s="68">
        <v>11.5</v>
      </c>
      <c r="L16" s="67">
        <v>11.2</v>
      </c>
      <c r="M16" s="69">
        <f t="shared" si="3"/>
        <v>11.221863113958662</v>
      </c>
      <c r="N16" s="69">
        <f t="shared" si="1"/>
        <v>0.45555555555555749</v>
      </c>
      <c r="O16" s="54">
        <v>10.7</v>
      </c>
      <c r="P16" s="55">
        <v>11.7</v>
      </c>
      <c r="Q16" s="74">
        <f t="shared" si="2"/>
        <v>100.07707421749301</v>
      </c>
      <c r="R16" s="7"/>
    </row>
    <row r="17" spans="1:18" ht="15.95" customHeight="1" x14ac:dyDescent="0.25">
      <c r="A17" s="35">
        <v>1</v>
      </c>
      <c r="B17" s="68">
        <v>11.153124999999998</v>
      </c>
      <c r="C17" s="68">
        <v>11.177307692307693</v>
      </c>
      <c r="D17" s="175">
        <v>11.012499999999999</v>
      </c>
      <c r="E17" s="68">
        <v>11.090322580645163</v>
      </c>
      <c r="F17" s="68">
        <v>11.163157894736841</v>
      </c>
      <c r="G17" s="68">
        <v>11.225396825396826</v>
      </c>
      <c r="H17" s="68">
        <v>11.336</v>
      </c>
      <c r="I17" s="68">
        <v>11.32</v>
      </c>
      <c r="J17" s="68">
        <v>11.4</v>
      </c>
      <c r="K17" s="68">
        <v>11.4</v>
      </c>
      <c r="L17" s="67">
        <v>11.2</v>
      </c>
      <c r="M17" s="69">
        <f t="shared" si="3"/>
        <v>11.227780999308653</v>
      </c>
      <c r="N17" s="69">
        <f t="shared" si="1"/>
        <v>0.38750000000000107</v>
      </c>
      <c r="O17" s="54">
        <v>10.7</v>
      </c>
      <c r="P17" s="55">
        <v>11.7</v>
      </c>
      <c r="Q17" s="74">
        <f t="shared" si="2"/>
        <v>100.12985018217617</v>
      </c>
      <c r="R17" s="7"/>
    </row>
    <row r="18" spans="1:18" ht="15.95" customHeight="1" x14ac:dyDescent="0.25">
      <c r="A18" s="35">
        <v>2</v>
      </c>
      <c r="B18" s="68">
        <v>11.18125</v>
      </c>
      <c r="C18" s="68">
        <v>11.179999999999998</v>
      </c>
      <c r="D18" s="175">
        <v>11.200000000000001</v>
      </c>
      <c r="E18" s="68">
        <v>11.155172413793101</v>
      </c>
      <c r="F18" s="68">
        <v>11.15625</v>
      </c>
      <c r="G18" s="68"/>
      <c r="H18" s="68">
        <v>11.271000000000001</v>
      </c>
      <c r="I18" s="68"/>
      <c r="J18" s="68">
        <v>11.44</v>
      </c>
      <c r="K18" s="68">
        <v>11.3</v>
      </c>
      <c r="L18" s="67">
        <v>11.2</v>
      </c>
      <c r="M18" s="69">
        <f t="shared" si="3"/>
        <v>11.235459051724137</v>
      </c>
      <c r="N18" s="69">
        <f t="shared" si="1"/>
        <v>0.28482758620689808</v>
      </c>
      <c r="O18" s="54">
        <v>10.7</v>
      </c>
      <c r="P18" s="55">
        <v>11.7</v>
      </c>
      <c r="Q18" s="74">
        <f t="shared" si="2"/>
        <v>100.1983233950132</v>
      </c>
      <c r="R18" s="7"/>
    </row>
    <row r="19" spans="1:18" ht="15.95" customHeight="1" x14ac:dyDescent="0.25">
      <c r="A19" s="35">
        <v>3</v>
      </c>
      <c r="B19" s="66"/>
      <c r="C19" s="198">
        <v>11.25</v>
      </c>
      <c r="D19" s="66"/>
      <c r="E19" s="66"/>
      <c r="F19" s="66"/>
      <c r="G19" s="66"/>
      <c r="H19" s="198">
        <v>11.151999999999999</v>
      </c>
      <c r="I19" s="66"/>
      <c r="J19" s="66"/>
      <c r="K19" s="66"/>
      <c r="L19" s="67">
        <v>11.2</v>
      </c>
      <c r="M19" s="69">
        <f t="shared" si="3"/>
        <v>11.201000000000001</v>
      </c>
      <c r="N19" s="69">
        <f t="shared" si="1"/>
        <v>9.8000000000000753E-2</v>
      </c>
      <c r="O19" s="54">
        <v>10.7</v>
      </c>
      <c r="P19" s="55">
        <v>11.7</v>
      </c>
      <c r="Q19" s="74">
        <f t="shared" si="2"/>
        <v>99.891016039555353</v>
      </c>
      <c r="R19" s="7"/>
    </row>
    <row r="20" spans="1:18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>
        <v>11.205</v>
      </c>
      <c r="I20" s="64"/>
      <c r="J20" s="64"/>
      <c r="K20" s="64"/>
      <c r="L20" s="67">
        <v>11.2</v>
      </c>
      <c r="M20" s="69"/>
      <c r="N20" s="69">
        <f t="shared" si="1"/>
        <v>0</v>
      </c>
      <c r="O20" s="54">
        <v>10.7</v>
      </c>
      <c r="P20" s="55">
        <v>11.7</v>
      </c>
      <c r="Q20" s="74">
        <f t="shared" si="2"/>
        <v>0</v>
      </c>
      <c r="R20" s="7"/>
    </row>
    <row r="31" spans="1:18" x14ac:dyDescent="0.15">
      <c r="G31" t="s">
        <v>47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T20"/>
  <sheetViews>
    <sheetView zoomScale="80" workbookViewId="0">
      <selection activeCell="H20" sqref="H20"/>
    </sheetView>
  </sheetViews>
  <sheetFormatPr defaultRowHeight="13.5" x14ac:dyDescent="0.15"/>
  <cols>
    <col min="1" max="1" width="3.75" customWidth="1"/>
    <col min="2" max="2" width="9.5" customWidth="1"/>
    <col min="3" max="3" width="10.5" bestFit="1" customWidth="1"/>
    <col min="4" max="4" width="10.375" customWidth="1"/>
    <col min="5" max="5" width="10.5" customWidth="1"/>
    <col min="6" max="6" width="9.5" customWidth="1"/>
    <col min="7" max="7" width="10.5" customWidth="1"/>
    <col min="8" max="8" width="10.375" customWidth="1"/>
    <col min="9" max="9" width="10.625" customWidth="1"/>
    <col min="10" max="10" width="9.5" customWidth="1"/>
    <col min="11" max="11" width="10.25" customWidth="1"/>
    <col min="12" max="12" width="6.875" customWidth="1"/>
    <col min="13" max="13" width="9.75" customWidth="1"/>
    <col min="14" max="14" width="7.5" customWidth="1"/>
    <col min="15" max="16" width="2.625" customWidth="1"/>
    <col min="17" max="17" width="10.125" customWidth="1"/>
  </cols>
  <sheetData>
    <row r="1" spans="1:20" ht="20.100000000000001" customHeight="1" x14ac:dyDescent="0.3">
      <c r="F1" s="31" t="s">
        <v>13</v>
      </c>
    </row>
    <row r="2" spans="1:20" ht="16.5" customHeight="1" x14ac:dyDescent="0.3">
      <c r="A2" s="57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42</v>
      </c>
      <c r="N2" s="183" t="s">
        <v>29</v>
      </c>
      <c r="O2" s="58" t="s">
        <v>30</v>
      </c>
      <c r="P2" s="59" t="s">
        <v>31</v>
      </c>
      <c r="Q2" s="30" t="s">
        <v>145</v>
      </c>
      <c r="R2" s="73"/>
      <c r="S2" s="73"/>
      <c r="T2" s="73"/>
    </row>
    <row r="3" spans="1:20" ht="16.5" customHeight="1" x14ac:dyDescent="0.3">
      <c r="A3" s="35">
        <v>11</v>
      </c>
      <c r="B3" s="67"/>
      <c r="C3" s="67"/>
      <c r="D3" s="62">
        <v>187.375</v>
      </c>
      <c r="E3" s="67"/>
      <c r="F3" s="67"/>
      <c r="G3" s="67">
        <v>182.46875</v>
      </c>
      <c r="H3" s="67"/>
      <c r="I3" s="67"/>
      <c r="J3" s="67">
        <v>183.78</v>
      </c>
      <c r="K3" s="67"/>
      <c r="L3" s="65">
        <v>184</v>
      </c>
      <c r="M3" s="62">
        <f t="shared" ref="M3:M12" si="0">AVERAGE(B3:K3)</f>
        <v>184.54124999999999</v>
      </c>
      <c r="N3" s="62">
        <f t="shared" ref="N3:N17" si="1">MAX(B3:K3)-MIN(B3:K3)</f>
        <v>4.90625</v>
      </c>
      <c r="O3" s="58">
        <v>179</v>
      </c>
      <c r="P3" s="59">
        <v>189</v>
      </c>
      <c r="Q3" s="74">
        <f>M3/M3*100</f>
        <v>100</v>
      </c>
    </row>
    <row r="4" spans="1:20" ht="15.95" customHeight="1" x14ac:dyDescent="0.3">
      <c r="A4" s="35">
        <v>12</v>
      </c>
      <c r="B4" s="67">
        <v>185.04166666666666</v>
      </c>
      <c r="C4" s="67">
        <v>183.75555555555559</v>
      </c>
      <c r="D4" s="62">
        <v>185</v>
      </c>
      <c r="E4" s="67"/>
      <c r="F4" s="67">
        <v>183.53846153846155</v>
      </c>
      <c r="G4" s="67">
        <v>182.38749999999999</v>
      </c>
      <c r="H4" s="67">
        <v>184.9</v>
      </c>
      <c r="I4" s="67"/>
      <c r="J4" s="67">
        <v>184.5</v>
      </c>
      <c r="K4" s="67"/>
      <c r="L4" s="65">
        <v>184</v>
      </c>
      <c r="M4" s="62">
        <f t="shared" si="0"/>
        <v>184.16045482295482</v>
      </c>
      <c r="N4" s="62">
        <f t="shared" si="1"/>
        <v>2.6541666666666686</v>
      </c>
      <c r="O4" s="58">
        <v>179</v>
      </c>
      <c r="P4" s="59">
        <v>189</v>
      </c>
      <c r="Q4" s="74">
        <f>M4/M$3*100</f>
        <v>99.79365308458398</v>
      </c>
    </row>
    <row r="5" spans="1:20" ht="15.95" customHeight="1" x14ac:dyDescent="0.3">
      <c r="A5" s="35">
        <v>1</v>
      </c>
      <c r="B5" s="67">
        <v>185.54166666666666</v>
      </c>
      <c r="C5" s="67">
        <v>184</v>
      </c>
      <c r="D5" s="62">
        <v>185.21052631578948</v>
      </c>
      <c r="E5" s="67"/>
      <c r="F5" s="67">
        <v>184.44444444444446</v>
      </c>
      <c r="G5" s="67">
        <v>182.69444444444446</v>
      </c>
      <c r="H5" s="67">
        <v>183.1</v>
      </c>
      <c r="I5" s="67">
        <v>187.7</v>
      </c>
      <c r="J5" s="67">
        <v>184.02</v>
      </c>
      <c r="K5" s="67">
        <v>182.9</v>
      </c>
      <c r="L5" s="65">
        <v>184</v>
      </c>
      <c r="M5" s="62">
        <f t="shared" si="0"/>
        <v>184.40123131903835</v>
      </c>
      <c r="N5" s="62">
        <f t="shared" si="1"/>
        <v>5.0055555555555316</v>
      </c>
      <c r="O5" s="58">
        <v>179</v>
      </c>
      <c r="P5" s="59">
        <v>189</v>
      </c>
      <c r="Q5" s="74">
        <f t="shared" ref="Q5:Q20" si="2">M5/M$3*100</f>
        <v>99.92412607969132</v>
      </c>
    </row>
    <row r="6" spans="1:20" ht="15.95" customHeight="1" x14ac:dyDescent="0.3">
      <c r="A6" s="35">
        <v>2</v>
      </c>
      <c r="B6" s="67">
        <v>186</v>
      </c>
      <c r="C6" s="67">
        <v>183.79036842105265</v>
      </c>
      <c r="D6" s="62">
        <v>186.05555555555554</v>
      </c>
      <c r="E6" s="67"/>
      <c r="F6" s="67">
        <v>184.05263157894737</v>
      </c>
      <c r="G6" s="67">
        <v>183.82142857142858</v>
      </c>
      <c r="H6" s="67">
        <v>185.5</v>
      </c>
      <c r="I6" s="67">
        <v>185.5</v>
      </c>
      <c r="J6" s="67">
        <v>183.87</v>
      </c>
      <c r="K6" s="67">
        <v>183.9</v>
      </c>
      <c r="L6" s="65">
        <v>184</v>
      </c>
      <c r="M6" s="62">
        <f t="shared" si="0"/>
        <v>184.72110934744271</v>
      </c>
      <c r="N6" s="62">
        <f t="shared" si="1"/>
        <v>2.2651871345028951</v>
      </c>
      <c r="O6" s="58">
        <v>179</v>
      </c>
      <c r="P6" s="59">
        <v>189</v>
      </c>
      <c r="Q6" s="74">
        <f t="shared" si="2"/>
        <v>100.09746295066427</v>
      </c>
    </row>
    <row r="7" spans="1:20" ht="15.95" customHeight="1" x14ac:dyDescent="0.3">
      <c r="A7" s="35">
        <v>3</v>
      </c>
      <c r="B7" s="67">
        <v>185.78125</v>
      </c>
      <c r="C7" s="67">
        <v>184.51249999999999</v>
      </c>
      <c r="D7" s="62">
        <v>185.42105263157899</v>
      </c>
      <c r="E7" s="67"/>
      <c r="F7" s="67">
        <v>183.89473684210526</v>
      </c>
      <c r="G7" s="67">
        <v>183.73</v>
      </c>
      <c r="H7" s="67">
        <v>186.5</v>
      </c>
      <c r="I7" s="67">
        <v>185.4</v>
      </c>
      <c r="J7" s="67">
        <v>183.24</v>
      </c>
      <c r="K7" s="67">
        <v>184.3</v>
      </c>
      <c r="L7" s="65">
        <v>184</v>
      </c>
      <c r="M7" s="62">
        <f t="shared" si="0"/>
        <v>184.75328216374271</v>
      </c>
      <c r="N7" s="62">
        <f t="shared" si="1"/>
        <v>3.2599999999999909</v>
      </c>
      <c r="O7" s="58">
        <v>179</v>
      </c>
      <c r="P7" s="59">
        <v>189</v>
      </c>
      <c r="Q7" s="74">
        <f t="shared" si="2"/>
        <v>100.1148968936445</v>
      </c>
    </row>
    <row r="8" spans="1:20" ht="15.95" customHeight="1" x14ac:dyDescent="0.3">
      <c r="A8" s="35">
        <v>4</v>
      </c>
      <c r="B8" s="67">
        <v>185.125</v>
      </c>
      <c r="C8" s="67">
        <v>183.80927777777779</v>
      </c>
      <c r="D8" s="62">
        <v>186</v>
      </c>
      <c r="E8" s="67">
        <v>179.31</v>
      </c>
      <c r="F8" s="67">
        <v>183.84210526315789</v>
      </c>
      <c r="G8" s="67">
        <v>184.06060606060603</v>
      </c>
      <c r="H8" s="67">
        <v>187.2</v>
      </c>
      <c r="I8" s="67">
        <v>185.8</v>
      </c>
      <c r="J8" s="67">
        <v>184.06</v>
      </c>
      <c r="K8" s="67">
        <v>182</v>
      </c>
      <c r="L8" s="65">
        <v>184</v>
      </c>
      <c r="M8" s="62">
        <f t="shared" si="0"/>
        <v>184.12069891015418</v>
      </c>
      <c r="N8" s="62">
        <f t="shared" si="1"/>
        <v>7.8899999999999864</v>
      </c>
      <c r="O8" s="58">
        <v>179</v>
      </c>
      <c r="P8" s="59">
        <v>189</v>
      </c>
      <c r="Q8" s="74">
        <f t="shared" si="2"/>
        <v>99.772109980914394</v>
      </c>
    </row>
    <row r="9" spans="1:20" ht="15.95" customHeight="1" x14ac:dyDescent="0.3">
      <c r="A9" s="35">
        <v>5</v>
      </c>
      <c r="B9" s="67">
        <v>185.125</v>
      </c>
      <c r="C9" s="67">
        <v>183.27910000000003</v>
      </c>
      <c r="D9" s="62">
        <v>187.0625</v>
      </c>
      <c r="E9" s="67">
        <v>179.5</v>
      </c>
      <c r="F9" s="67">
        <v>183.57894736842104</v>
      </c>
      <c r="G9" s="67">
        <v>182.96604938271605</v>
      </c>
      <c r="H9" s="67">
        <v>187.90899999999999</v>
      </c>
      <c r="I9" s="67">
        <v>187.6</v>
      </c>
      <c r="J9" s="67">
        <v>183.67</v>
      </c>
      <c r="K9" s="67">
        <v>181</v>
      </c>
      <c r="L9" s="65">
        <v>184</v>
      </c>
      <c r="M9" s="62">
        <f t="shared" si="0"/>
        <v>184.16905967511372</v>
      </c>
      <c r="N9" s="62">
        <f t="shared" si="1"/>
        <v>8.4089999999999918</v>
      </c>
      <c r="O9" s="58">
        <v>179</v>
      </c>
      <c r="P9" s="59">
        <v>189</v>
      </c>
      <c r="Q9" s="74">
        <f t="shared" si="2"/>
        <v>99.798315918589324</v>
      </c>
    </row>
    <row r="10" spans="1:20" ht="15.95" customHeight="1" x14ac:dyDescent="0.3">
      <c r="A10" s="35">
        <v>6</v>
      </c>
      <c r="B10" s="67">
        <v>184.625</v>
      </c>
      <c r="C10" s="67">
        <v>182.90588235294112</v>
      </c>
      <c r="D10" s="62">
        <v>186.6</v>
      </c>
      <c r="E10" s="67">
        <v>180.79796828392651</v>
      </c>
      <c r="F10" s="67">
        <v>183.57894736842104</v>
      </c>
      <c r="G10" s="67">
        <v>183.50793650793653</v>
      </c>
      <c r="H10" s="67">
        <v>187.108</v>
      </c>
      <c r="I10" s="67">
        <v>186.3</v>
      </c>
      <c r="J10" s="67">
        <v>184.24</v>
      </c>
      <c r="K10" s="67">
        <v>182</v>
      </c>
      <c r="L10" s="65">
        <v>184</v>
      </c>
      <c r="M10" s="62">
        <f t="shared" si="0"/>
        <v>184.1663734513225</v>
      </c>
      <c r="N10" s="62">
        <f t="shared" si="1"/>
        <v>6.310031716073496</v>
      </c>
      <c r="O10" s="58">
        <v>179</v>
      </c>
      <c r="P10" s="59">
        <v>189</v>
      </c>
      <c r="Q10" s="74">
        <f t="shared" si="2"/>
        <v>99.796860296179048</v>
      </c>
    </row>
    <row r="11" spans="1:20" ht="15.95" customHeight="1" x14ac:dyDescent="0.3">
      <c r="A11" s="35">
        <v>7</v>
      </c>
      <c r="B11" s="67">
        <v>183.5</v>
      </c>
      <c r="C11" s="67">
        <v>182.84800000000001</v>
      </c>
      <c r="D11" s="62">
        <v>185</v>
      </c>
      <c r="E11" s="67">
        <v>184.3</v>
      </c>
      <c r="F11" s="67">
        <v>184.22222222222223</v>
      </c>
      <c r="G11" s="67">
        <v>183.53</v>
      </c>
      <c r="H11" s="67">
        <v>188.31100000000001</v>
      </c>
      <c r="I11" s="67">
        <v>186.2</v>
      </c>
      <c r="J11" s="67">
        <v>183.78</v>
      </c>
      <c r="K11" s="67">
        <v>183</v>
      </c>
      <c r="L11" s="65">
        <v>184</v>
      </c>
      <c r="M11" s="62">
        <f t="shared" si="0"/>
        <v>184.46912222222221</v>
      </c>
      <c r="N11" s="62">
        <f t="shared" si="1"/>
        <v>5.4629999999999939</v>
      </c>
      <c r="O11" s="58">
        <v>179</v>
      </c>
      <c r="P11" s="59">
        <v>189</v>
      </c>
      <c r="Q11" s="74">
        <f t="shared" si="2"/>
        <v>99.96091509200366</v>
      </c>
    </row>
    <row r="12" spans="1:20" ht="15.95" customHeight="1" x14ac:dyDescent="0.3">
      <c r="A12" s="35">
        <v>8</v>
      </c>
      <c r="B12" s="67">
        <v>183.71875</v>
      </c>
      <c r="C12" s="67">
        <v>183.35200000000006</v>
      </c>
      <c r="D12" s="62">
        <v>184.1</v>
      </c>
      <c r="E12" s="67">
        <v>184.4</v>
      </c>
      <c r="F12" s="67">
        <v>184.22222222222223</v>
      </c>
      <c r="G12" s="67">
        <v>182.23397435897434</v>
      </c>
      <c r="H12" s="67">
        <v>189.126</v>
      </c>
      <c r="I12" s="67">
        <v>186.9</v>
      </c>
      <c r="J12" s="67">
        <v>184.08</v>
      </c>
      <c r="K12" s="67">
        <v>182.3</v>
      </c>
      <c r="L12" s="65">
        <v>184</v>
      </c>
      <c r="M12" s="62">
        <f t="shared" si="0"/>
        <v>184.44329465811967</v>
      </c>
      <c r="N12" s="62">
        <f t="shared" si="1"/>
        <v>6.8920256410256684</v>
      </c>
      <c r="O12" s="58">
        <v>179</v>
      </c>
      <c r="P12" s="59">
        <v>189</v>
      </c>
      <c r="Q12" s="74">
        <f t="shared" si="2"/>
        <v>99.946919541359819</v>
      </c>
    </row>
    <row r="13" spans="1:20" ht="15.95" customHeight="1" x14ac:dyDescent="0.3">
      <c r="A13" s="35">
        <v>9</v>
      </c>
      <c r="B13" s="67">
        <v>183.96875</v>
      </c>
      <c r="C13" s="67">
        <v>182.97875000000002</v>
      </c>
      <c r="D13" s="62">
        <v>184</v>
      </c>
      <c r="E13" s="67">
        <v>184.33333333333334</v>
      </c>
      <c r="F13" s="67">
        <v>184.1875</v>
      </c>
      <c r="G13" s="67">
        <v>181.93910256410257</v>
      </c>
      <c r="H13" s="67">
        <v>189.011</v>
      </c>
      <c r="I13" s="67">
        <v>187.7</v>
      </c>
      <c r="J13" s="67">
        <v>182.67</v>
      </c>
      <c r="K13" s="67">
        <v>181.7</v>
      </c>
      <c r="L13" s="65">
        <v>184</v>
      </c>
      <c r="M13" s="62">
        <f t="shared" ref="M13:M19" si="3">AVERAGE(B13:K13)</f>
        <v>184.24884358974361</v>
      </c>
      <c r="N13" s="62">
        <f t="shared" si="1"/>
        <v>7.311000000000007</v>
      </c>
      <c r="O13" s="58">
        <v>179</v>
      </c>
      <c r="P13" s="59">
        <v>189</v>
      </c>
      <c r="Q13" s="74">
        <f t="shared" si="2"/>
        <v>99.841549566692336</v>
      </c>
    </row>
    <row r="14" spans="1:20" ht="15.95" customHeight="1" x14ac:dyDescent="0.3">
      <c r="A14" s="35">
        <v>10</v>
      </c>
      <c r="B14" s="67">
        <v>184.59375</v>
      </c>
      <c r="C14" s="67">
        <v>183.17906976744189</v>
      </c>
      <c r="D14" s="62">
        <v>185.42105263157896</v>
      </c>
      <c r="E14" s="67">
        <v>183.92307692307693</v>
      </c>
      <c r="F14" s="67">
        <v>182.8</v>
      </c>
      <c r="G14" s="67">
        <v>184.03645833333334</v>
      </c>
      <c r="H14" s="67">
        <v>188.8</v>
      </c>
      <c r="I14" s="67">
        <v>187.6</v>
      </c>
      <c r="J14" s="67">
        <v>183.26</v>
      </c>
      <c r="K14" s="67">
        <v>181.9</v>
      </c>
      <c r="L14" s="65">
        <v>184</v>
      </c>
      <c r="M14" s="62">
        <f t="shared" si="3"/>
        <v>184.5513407655431</v>
      </c>
      <c r="N14" s="62">
        <f t="shared" si="1"/>
        <v>6.9000000000000057</v>
      </c>
      <c r="O14" s="58">
        <v>179</v>
      </c>
      <c r="P14" s="59">
        <v>189</v>
      </c>
      <c r="Q14" s="74">
        <f t="shared" si="2"/>
        <v>100.00546802709047</v>
      </c>
    </row>
    <row r="15" spans="1:20" ht="15.95" customHeight="1" x14ac:dyDescent="0.3">
      <c r="A15" s="35">
        <v>11</v>
      </c>
      <c r="B15" s="67">
        <v>184.5625</v>
      </c>
      <c r="C15" s="67">
        <v>183.39506172839512</v>
      </c>
      <c r="D15" s="62">
        <v>187.1764705882353</v>
      </c>
      <c r="E15" s="67">
        <v>184.8</v>
      </c>
      <c r="F15" s="67">
        <v>183.55555555555554</v>
      </c>
      <c r="G15" s="67">
        <v>183.13988095238096</v>
      </c>
      <c r="H15" s="67">
        <v>186.714</v>
      </c>
      <c r="I15" s="67">
        <v>188.1</v>
      </c>
      <c r="J15" s="67">
        <v>184.58</v>
      </c>
      <c r="K15" s="67">
        <v>182</v>
      </c>
      <c r="L15" s="65">
        <v>184</v>
      </c>
      <c r="M15" s="62">
        <f t="shared" si="3"/>
        <v>184.80234688245667</v>
      </c>
      <c r="N15" s="62">
        <f t="shared" si="1"/>
        <v>6.0999999999999943</v>
      </c>
      <c r="O15" s="58">
        <v>179</v>
      </c>
      <c r="P15" s="59">
        <v>189</v>
      </c>
      <c r="Q15" s="74">
        <f t="shared" si="2"/>
        <v>100.14148429278369</v>
      </c>
      <c r="R15" s="7"/>
    </row>
    <row r="16" spans="1:20" ht="15.95" customHeight="1" x14ac:dyDescent="0.3">
      <c r="A16" s="35">
        <v>12</v>
      </c>
      <c r="B16" s="67">
        <v>184.78125</v>
      </c>
      <c r="C16" s="67">
        <v>184.51304347826093</v>
      </c>
      <c r="D16" s="62">
        <v>187.04545454545453</v>
      </c>
      <c r="E16" s="67">
        <v>184.48387096774192</v>
      </c>
      <c r="F16" s="67">
        <v>183.72727272727272</v>
      </c>
      <c r="G16" s="67">
        <v>182.33333333333334</v>
      </c>
      <c r="H16" s="67">
        <v>187.4</v>
      </c>
      <c r="I16" s="67">
        <v>187.4</v>
      </c>
      <c r="J16" s="67">
        <v>185.64</v>
      </c>
      <c r="K16" s="67">
        <v>182.4</v>
      </c>
      <c r="L16" s="65">
        <v>184</v>
      </c>
      <c r="M16" s="62">
        <f t="shared" si="3"/>
        <v>184.97242250520634</v>
      </c>
      <c r="N16" s="62">
        <f t="shared" si="1"/>
        <v>5.0666666666666629</v>
      </c>
      <c r="O16" s="58">
        <v>179</v>
      </c>
      <c r="P16" s="59">
        <v>189</v>
      </c>
      <c r="Q16" s="74">
        <f t="shared" si="2"/>
        <v>100.23364559696346</v>
      </c>
      <c r="R16" s="7"/>
    </row>
    <row r="17" spans="1:18" ht="15.95" customHeight="1" x14ac:dyDescent="0.3">
      <c r="A17" s="35">
        <v>1</v>
      </c>
      <c r="B17" s="67">
        <v>185.3125</v>
      </c>
      <c r="C17" s="67">
        <v>185.14615384615388</v>
      </c>
      <c r="D17" s="62">
        <v>188.38461538461539</v>
      </c>
      <c r="E17" s="67">
        <v>184.80645161290323</v>
      </c>
      <c r="F17" s="67">
        <v>183.78947368421052</v>
      </c>
      <c r="G17" s="67">
        <v>183.40873015873018</v>
      </c>
      <c r="H17" s="67">
        <v>187.44900000000001</v>
      </c>
      <c r="I17" s="67">
        <v>188.1</v>
      </c>
      <c r="J17" s="67">
        <v>183.34</v>
      </c>
      <c r="K17" s="67">
        <v>186.6</v>
      </c>
      <c r="L17" s="65">
        <v>184</v>
      </c>
      <c r="M17" s="62">
        <f t="shared" si="3"/>
        <v>185.63369246866131</v>
      </c>
      <c r="N17" s="62">
        <f t="shared" si="1"/>
        <v>5.0446153846153834</v>
      </c>
      <c r="O17" s="58">
        <v>179</v>
      </c>
      <c r="P17" s="59">
        <v>189</v>
      </c>
      <c r="Q17" s="74">
        <f t="shared" si="2"/>
        <v>100.59197738644411</v>
      </c>
      <c r="R17" s="7"/>
    </row>
    <row r="18" spans="1:18" ht="15.95" customHeight="1" x14ac:dyDescent="0.3">
      <c r="A18" s="35">
        <v>2</v>
      </c>
      <c r="B18" s="67">
        <v>185.34375</v>
      </c>
      <c r="C18" s="67">
        <v>184.44074074074072</v>
      </c>
      <c r="D18" s="62">
        <v>186.71875</v>
      </c>
      <c r="E18" s="67">
        <v>183.86206896551724</v>
      </c>
      <c r="F18" s="67">
        <v>183.9375</v>
      </c>
      <c r="G18" s="67"/>
      <c r="H18" s="67">
        <v>186.852</v>
      </c>
      <c r="I18" s="67"/>
      <c r="J18" s="67">
        <v>182.88</v>
      </c>
      <c r="K18" s="67">
        <v>183</v>
      </c>
      <c r="L18" s="65">
        <v>184</v>
      </c>
      <c r="M18" s="62">
        <f t="shared" si="3"/>
        <v>184.62935121328223</v>
      </c>
      <c r="N18" s="62">
        <f>MAX(B18:K18)-MIN(B18:K18)</f>
        <v>3.9720000000000084</v>
      </c>
      <c r="O18" s="58">
        <v>179</v>
      </c>
      <c r="P18" s="59">
        <v>189</v>
      </c>
      <c r="Q18" s="74">
        <f t="shared" si="2"/>
        <v>100.04774066138722</v>
      </c>
      <c r="R18" s="7"/>
    </row>
    <row r="19" spans="1:18" ht="15.95" customHeight="1" x14ac:dyDescent="0.3">
      <c r="A19" s="35">
        <v>3</v>
      </c>
      <c r="B19" s="66"/>
      <c r="C19" s="66">
        <v>182.1161290322581</v>
      </c>
      <c r="D19" s="66"/>
      <c r="E19" s="66"/>
      <c r="F19" s="66"/>
      <c r="G19" s="66"/>
      <c r="H19" s="66">
        <v>187.298</v>
      </c>
      <c r="I19" s="66"/>
      <c r="J19" s="66"/>
      <c r="K19" s="66"/>
      <c r="L19" s="65">
        <v>184</v>
      </c>
      <c r="M19" s="62">
        <f t="shared" si="3"/>
        <v>184.70706451612904</v>
      </c>
      <c r="N19" s="62">
        <f>MAX(B19:K19)-MIN(B19:K19)</f>
        <v>5.1818709677419008</v>
      </c>
      <c r="O19" s="58">
        <v>179</v>
      </c>
      <c r="P19" s="59">
        <v>189</v>
      </c>
      <c r="Q19" s="74">
        <f t="shared" si="2"/>
        <v>100.08985227754177</v>
      </c>
      <c r="R19" s="7"/>
    </row>
    <row r="20" spans="1:18" ht="15.95" customHeight="1" x14ac:dyDescent="0.3">
      <c r="A20" s="37">
        <v>4</v>
      </c>
      <c r="B20" s="66"/>
      <c r="C20" s="91"/>
      <c r="D20" s="91"/>
      <c r="E20" s="91"/>
      <c r="F20" s="91"/>
      <c r="G20" s="91"/>
      <c r="H20" s="64">
        <v>188.41499999999999</v>
      </c>
      <c r="I20" s="91"/>
      <c r="J20" s="91"/>
      <c r="K20" s="91"/>
      <c r="L20" s="65">
        <v>184</v>
      </c>
      <c r="M20" s="62"/>
      <c r="N20" s="62">
        <f>MAX(B20:K20)-MIN(B20:K20)</f>
        <v>0</v>
      </c>
      <c r="O20" s="58">
        <v>179</v>
      </c>
      <c r="P20" s="59">
        <v>189</v>
      </c>
      <c r="Q20" s="74">
        <f t="shared" si="2"/>
        <v>0</v>
      </c>
      <c r="R20" s="7"/>
    </row>
  </sheetData>
  <phoneticPr fontId="3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20"/>
  <sheetViews>
    <sheetView zoomScale="80" zoomScaleNormal="80" workbookViewId="0">
      <selection activeCell="H20" sqref="H20"/>
    </sheetView>
  </sheetViews>
  <sheetFormatPr defaultRowHeight="13.5" x14ac:dyDescent="0.15"/>
  <cols>
    <col min="1" max="1" width="3.75" customWidth="1"/>
    <col min="2" max="2" width="9.875" customWidth="1"/>
    <col min="3" max="3" width="10.5" bestFit="1" customWidth="1"/>
    <col min="4" max="4" width="11.5" customWidth="1"/>
    <col min="5" max="5" width="10.5" customWidth="1"/>
    <col min="6" max="6" width="9.5" customWidth="1"/>
    <col min="7" max="7" width="11.25" customWidth="1"/>
    <col min="8" max="8" width="10.375" customWidth="1"/>
    <col min="9" max="9" width="9.5" customWidth="1"/>
    <col min="10" max="10" width="9.625" customWidth="1"/>
    <col min="11" max="11" width="10" customWidth="1"/>
    <col min="12" max="12" width="6.875" customWidth="1"/>
    <col min="13" max="13" width="9.75" customWidth="1"/>
    <col min="14" max="14" width="5.875" customWidth="1"/>
    <col min="15" max="16" width="2.625" customWidth="1"/>
  </cols>
  <sheetData>
    <row r="1" spans="1:18" ht="20.100000000000001" customHeight="1" x14ac:dyDescent="0.3">
      <c r="F1" s="31" t="s">
        <v>8</v>
      </c>
    </row>
    <row r="2" spans="1:18" s="43" customFormat="1" ht="15.95" customHeight="1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42</v>
      </c>
      <c r="N2" s="182" t="s">
        <v>29</v>
      </c>
      <c r="O2" s="48" t="s">
        <v>30</v>
      </c>
      <c r="P2" s="49" t="s">
        <v>31</v>
      </c>
      <c r="Q2" s="30" t="s">
        <v>145</v>
      </c>
    </row>
    <row r="3" spans="1:18" s="43" customFormat="1" ht="15.95" customHeight="1" x14ac:dyDescent="0.25">
      <c r="A3" s="35">
        <v>11</v>
      </c>
      <c r="B3" s="67"/>
      <c r="C3" s="67"/>
      <c r="D3" s="62">
        <v>152.70588235294119</v>
      </c>
      <c r="E3" s="67"/>
      <c r="F3" s="67"/>
      <c r="G3" s="67">
        <v>152.81159420289856</v>
      </c>
      <c r="H3" s="67"/>
      <c r="I3" s="67"/>
      <c r="J3" s="67">
        <v>151.86000000000001</v>
      </c>
      <c r="K3" s="67"/>
      <c r="L3" s="64">
        <v>153</v>
      </c>
      <c r="M3" s="62">
        <f t="shared" ref="M3:M12" si="0">AVERAGE(B3:K3)</f>
        <v>152.45915885194657</v>
      </c>
      <c r="N3" s="62">
        <f t="shared" ref="N3:N17" si="1">MAX(B3:K3)-MIN(B3:K3)</f>
        <v>0.95159420289854779</v>
      </c>
      <c r="O3" s="41">
        <v>145</v>
      </c>
      <c r="P3" s="42">
        <v>161</v>
      </c>
      <c r="Q3" s="74">
        <f>M3/M3*100</f>
        <v>100</v>
      </c>
    </row>
    <row r="4" spans="1:18" s="43" customFormat="1" ht="15.95" customHeight="1" x14ac:dyDescent="0.25">
      <c r="A4" s="35">
        <v>12</v>
      </c>
      <c r="B4" s="67">
        <v>153.58333333333334</v>
      </c>
      <c r="C4" s="67">
        <v>152.94538888888889</v>
      </c>
      <c r="D4" s="62">
        <v>151.58823529411765</v>
      </c>
      <c r="E4" s="67"/>
      <c r="F4" s="67">
        <v>152.23076923076923</v>
      </c>
      <c r="G4" s="67">
        <v>152.78947368421055</v>
      </c>
      <c r="H4" s="67">
        <v>155.19999999999999</v>
      </c>
      <c r="I4" s="67"/>
      <c r="J4" s="67">
        <v>152.24</v>
      </c>
      <c r="K4" s="67"/>
      <c r="L4" s="64">
        <v>153</v>
      </c>
      <c r="M4" s="62">
        <f t="shared" si="0"/>
        <v>152.93960006161709</v>
      </c>
      <c r="N4" s="62">
        <f t="shared" si="1"/>
        <v>3.6117647058823366</v>
      </c>
      <c r="O4" s="41">
        <v>145</v>
      </c>
      <c r="P4" s="42">
        <v>161</v>
      </c>
      <c r="Q4" s="74">
        <f>M4/M$3*100</f>
        <v>100.31512781081069</v>
      </c>
    </row>
    <row r="5" spans="1:18" s="43" customFormat="1" ht="15.95" customHeight="1" x14ac:dyDescent="0.25">
      <c r="A5" s="35">
        <v>1</v>
      </c>
      <c r="B5" s="67">
        <v>153</v>
      </c>
      <c r="C5" s="67">
        <v>153.35249999999999</v>
      </c>
      <c r="D5" s="62">
        <v>153.61111111111111</v>
      </c>
      <c r="E5" s="67"/>
      <c r="F5" s="67">
        <v>152.05555555555554</v>
      </c>
      <c r="G5" s="67">
        <v>153.63636363636363</v>
      </c>
      <c r="H5" s="67">
        <v>155.6</v>
      </c>
      <c r="I5" s="67">
        <v>156.30000000000001</v>
      </c>
      <c r="J5" s="67">
        <v>152.15</v>
      </c>
      <c r="K5" s="67">
        <v>153.4</v>
      </c>
      <c r="L5" s="64">
        <v>153</v>
      </c>
      <c r="M5" s="62">
        <f t="shared" si="0"/>
        <v>153.67839225589228</v>
      </c>
      <c r="N5" s="62">
        <f t="shared" si="1"/>
        <v>4.2444444444444684</v>
      </c>
      <c r="O5" s="41">
        <v>145</v>
      </c>
      <c r="P5" s="42">
        <v>161</v>
      </c>
      <c r="Q5" s="74">
        <f t="shared" ref="Q5:Q17" si="2">M5/M$3*100</f>
        <v>100.79971148544098</v>
      </c>
    </row>
    <row r="6" spans="1:18" s="43" customFormat="1" ht="15.95" customHeight="1" x14ac:dyDescent="0.25">
      <c r="A6" s="35">
        <v>2</v>
      </c>
      <c r="B6" s="67">
        <v>152.75</v>
      </c>
      <c r="C6" s="67">
        <v>152.57899999999998</v>
      </c>
      <c r="D6" s="62">
        <v>150.5625</v>
      </c>
      <c r="E6" s="67"/>
      <c r="F6" s="67">
        <v>152.42105263157896</v>
      </c>
      <c r="G6" s="67">
        <v>154.4135802469136</v>
      </c>
      <c r="H6" s="67">
        <v>153.6</v>
      </c>
      <c r="I6" s="67">
        <v>153.5</v>
      </c>
      <c r="J6" s="67">
        <v>151.94</v>
      </c>
      <c r="K6" s="67">
        <v>153.5</v>
      </c>
      <c r="L6" s="64">
        <v>153</v>
      </c>
      <c r="M6" s="62">
        <f t="shared" si="0"/>
        <v>152.80734809761029</v>
      </c>
      <c r="N6" s="62">
        <f t="shared" si="1"/>
        <v>3.8510802469135967</v>
      </c>
      <c r="O6" s="41">
        <v>145</v>
      </c>
      <c r="P6" s="42">
        <v>161</v>
      </c>
      <c r="Q6" s="74">
        <f t="shared" si="2"/>
        <v>100.22838197999103</v>
      </c>
    </row>
    <row r="7" spans="1:18" s="43" customFormat="1" ht="15.95" customHeight="1" x14ac:dyDescent="0.25">
      <c r="A7" s="35">
        <v>3</v>
      </c>
      <c r="B7" s="67">
        <v>152.59375</v>
      </c>
      <c r="C7" s="67">
        <v>153.11085</v>
      </c>
      <c r="D7" s="62">
        <v>150.36842105263199</v>
      </c>
      <c r="E7" s="67"/>
      <c r="F7" s="67">
        <v>152.36842105263159</v>
      </c>
      <c r="G7" s="67">
        <v>154.50724637681159</v>
      </c>
      <c r="H7" s="67">
        <v>155</v>
      </c>
      <c r="I7" s="67">
        <v>153.6</v>
      </c>
      <c r="J7" s="67">
        <v>151.66</v>
      </c>
      <c r="K7" s="67">
        <v>153.30000000000001</v>
      </c>
      <c r="L7" s="64">
        <v>153</v>
      </c>
      <c r="M7" s="62">
        <f t="shared" si="0"/>
        <v>152.94540983134169</v>
      </c>
      <c r="N7" s="62">
        <f t="shared" si="1"/>
        <v>4.6315789473680127</v>
      </c>
      <c r="O7" s="41">
        <v>145</v>
      </c>
      <c r="P7" s="42">
        <v>161</v>
      </c>
      <c r="Q7" s="74">
        <f t="shared" si="2"/>
        <v>100.31893851642415</v>
      </c>
    </row>
    <row r="8" spans="1:18" s="43" customFormat="1" ht="15.95" customHeight="1" x14ac:dyDescent="0.25">
      <c r="A8" s="35">
        <v>4</v>
      </c>
      <c r="B8" s="67">
        <v>152.15625</v>
      </c>
      <c r="C8" s="67">
        <v>152.57499999999999</v>
      </c>
      <c r="D8" s="62">
        <v>150.529</v>
      </c>
      <c r="E8" s="67">
        <v>152.5</v>
      </c>
      <c r="F8" s="67">
        <v>153.05263157894737</v>
      </c>
      <c r="G8" s="67">
        <v>153.41666666666666</v>
      </c>
      <c r="H8" s="67">
        <v>155.19999999999999</v>
      </c>
      <c r="I8" s="67">
        <v>154.9</v>
      </c>
      <c r="J8" s="67">
        <v>151.97999999999999</v>
      </c>
      <c r="K8" s="67">
        <v>151.80000000000001</v>
      </c>
      <c r="L8" s="64">
        <v>153</v>
      </c>
      <c r="M8" s="62">
        <f t="shared" si="0"/>
        <v>152.81095482456141</v>
      </c>
      <c r="N8" s="62">
        <f t="shared" si="1"/>
        <v>4.6709999999999923</v>
      </c>
      <c r="O8" s="41">
        <v>145</v>
      </c>
      <c r="P8" s="42">
        <v>161</v>
      </c>
      <c r="Q8" s="74">
        <f t="shared" si="2"/>
        <v>100.23074768040433</v>
      </c>
    </row>
    <row r="9" spans="1:18" s="43" customFormat="1" ht="15.95" customHeight="1" x14ac:dyDescent="0.25">
      <c r="A9" s="35">
        <v>5</v>
      </c>
      <c r="B9" s="67">
        <v>151.84375</v>
      </c>
      <c r="C9" s="67">
        <v>153.8622</v>
      </c>
      <c r="D9" s="62">
        <v>151.058823529412</v>
      </c>
      <c r="E9" s="67">
        <v>153</v>
      </c>
      <c r="F9" s="67">
        <v>151.89473684210526</v>
      </c>
      <c r="G9" s="67">
        <v>153.83024691358028</v>
      </c>
      <c r="H9" s="67">
        <v>155.215</v>
      </c>
      <c r="I9" s="67">
        <v>156.6</v>
      </c>
      <c r="J9" s="67">
        <v>151.85</v>
      </c>
      <c r="K9" s="67">
        <v>152.19999999999999</v>
      </c>
      <c r="L9" s="64">
        <v>153</v>
      </c>
      <c r="M9" s="62">
        <f t="shared" si="0"/>
        <v>153.13547572850973</v>
      </c>
      <c r="N9" s="62">
        <f t="shared" si="1"/>
        <v>5.5411764705879989</v>
      </c>
      <c r="O9" s="41">
        <v>145</v>
      </c>
      <c r="P9" s="42">
        <v>161</v>
      </c>
      <c r="Q9" s="74">
        <f t="shared" si="2"/>
        <v>100.44360527872252</v>
      </c>
    </row>
    <row r="10" spans="1:18" s="43" customFormat="1" ht="15.95" customHeight="1" x14ac:dyDescent="0.25">
      <c r="A10" s="35">
        <v>6</v>
      </c>
      <c r="B10" s="67">
        <v>152.9375</v>
      </c>
      <c r="C10" s="67">
        <v>153.35441176470584</v>
      </c>
      <c r="D10" s="62">
        <v>153.6</v>
      </c>
      <c r="E10" s="67">
        <v>150.68079116674545</v>
      </c>
      <c r="F10" s="67">
        <v>152.78947368421052</v>
      </c>
      <c r="G10" s="67">
        <v>153.64583333333334</v>
      </c>
      <c r="H10" s="67">
        <v>154.654</v>
      </c>
      <c r="I10" s="67">
        <v>154.4</v>
      </c>
      <c r="J10" s="67">
        <v>151.97999999999999</v>
      </c>
      <c r="K10" s="67">
        <v>154</v>
      </c>
      <c r="L10" s="64">
        <v>153</v>
      </c>
      <c r="M10" s="62">
        <f t="shared" si="0"/>
        <v>153.20420099489951</v>
      </c>
      <c r="N10" s="62">
        <f t="shared" si="1"/>
        <v>3.9732088332545459</v>
      </c>
      <c r="O10" s="41">
        <v>145</v>
      </c>
      <c r="P10" s="42">
        <v>161</v>
      </c>
      <c r="Q10" s="74">
        <f t="shared" si="2"/>
        <v>100.48868309950237</v>
      </c>
    </row>
    <row r="11" spans="1:18" s="43" customFormat="1" ht="15.95" customHeight="1" x14ac:dyDescent="0.25">
      <c r="A11" s="35">
        <v>7</v>
      </c>
      <c r="B11" s="67">
        <v>153.09375</v>
      </c>
      <c r="C11" s="67">
        <v>151.495</v>
      </c>
      <c r="D11" s="62">
        <v>154.80000000000001</v>
      </c>
      <c r="E11" s="67">
        <v>153</v>
      </c>
      <c r="F11" s="67">
        <v>152.94444444444446</v>
      </c>
      <c r="G11" s="67">
        <v>153.11666666666667</v>
      </c>
      <c r="H11" s="67">
        <v>154.988</v>
      </c>
      <c r="I11" s="67">
        <v>154.1</v>
      </c>
      <c r="J11" s="67">
        <v>152.32</v>
      </c>
      <c r="K11" s="67">
        <v>154.30000000000001</v>
      </c>
      <c r="L11" s="64">
        <v>153</v>
      </c>
      <c r="M11" s="62">
        <f t="shared" si="0"/>
        <v>153.41578611111112</v>
      </c>
      <c r="N11" s="62">
        <f t="shared" si="1"/>
        <v>3.492999999999995</v>
      </c>
      <c r="O11" s="41">
        <v>145</v>
      </c>
      <c r="P11" s="42">
        <v>161</v>
      </c>
      <c r="Q11" s="74">
        <f t="shared" si="2"/>
        <v>100.62746460518881</v>
      </c>
    </row>
    <row r="12" spans="1:18" s="43" customFormat="1" ht="15.95" customHeight="1" x14ac:dyDescent="0.25">
      <c r="A12" s="35">
        <v>8</v>
      </c>
      <c r="B12" s="67">
        <v>152.1875</v>
      </c>
      <c r="C12" s="67">
        <v>151.29886206896549</v>
      </c>
      <c r="D12" s="62">
        <v>154.66666666666666</v>
      </c>
      <c r="E12" s="67">
        <v>153.31147540983608</v>
      </c>
      <c r="F12" s="67">
        <v>153.05555555555554</v>
      </c>
      <c r="G12" s="67">
        <v>153.56</v>
      </c>
      <c r="H12" s="67">
        <v>152.346</v>
      </c>
      <c r="I12" s="67">
        <v>154.9</v>
      </c>
      <c r="J12" s="67">
        <v>152.83000000000001</v>
      </c>
      <c r="K12" s="67">
        <v>153.1</v>
      </c>
      <c r="L12" s="64">
        <v>153</v>
      </c>
      <c r="M12" s="62">
        <f t="shared" si="0"/>
        <v>153.12560597010238</v>
      </c>
      <c r="N12" s="62">
        <f t="shared" si="1"/>
        <v>3.6011379310345148</v>
      </c>
      <c r="O12" s="41">
        <v>145</v>
      </c>
      <c r="P12" s="42">
        <v>161</v>
      </c>
      <c r="Q12" s="74">
        <f t="shared" si="2"/>
        <v>100.43713157226783</v>
      </c>
    </row>
    <row r="13" spans="1:18" s="43" customFormat="1" ht="15.95" customHeight="1" x14ac:dyDescent="0.25">
      <c r="A13" s="35">
        <v>9</v>
      </c>
      <c r="B13" s="67">
        <v>152.5625</v>
      </c>
      <c r="C13" s="67">
        <v>151.34</v>
      </c>
      <c r="D13" s="62">
        <v>156</v>
      </c>
      <c r="E13" s="67">
        <v>153.4</v>
      </c>
      <c r="F13" s="67">
        <v>154.25</v>
      </c>
      <c r="G13" s="67">
        <v>153.64666666666668</v>
      </c>
      <c r="H13" s="67">
        <v>152.042</v>
      </c>
      <c r="I13" s="67">
        <v>154.80000000000001</v>
      </c>
      <c r="J13" s="67">
        <v>151.22</v>
      </c>
      <c r="K13" s="67">
        <v>153.4</v>
      </c>
      <c r="L13" s="64">
        <v>153</v>
      </c>
      <c r="M13" s="62">
        <f t="shared" ref="M13:M19" si="3">AVERAGE(B13:K13)</f>
        <v>153.26611666666668</v>
      </c>
      <c r="N13" s="62">
        <f t="shared" si="1"/>
        <v>4.7800000000000011</v>
      </c>
      <c r="O13" s="41">
        <v>145</v>
      </c>
      <c r="P13" s="42">
        <v>161</v>
      </c>
      <c r="Q13" s="74">
        <f t="shared" si="2"/>
        <v>100.52929441615493</v>
      </c>
    </row>
    <row r="14" spans="1:18" s="43" customFormat="1" ht="15.95" customHeight="1" x14ac:dyDescent="0.25">
      <c r="A14" s="35">
        <v>10</v>
      </c>
      <c r="B14" s="67">
        <v>152.65625</v>
      </c>
      <c r="C14" s="67">
        <v>150.98795180722891</v>
      </c>
      <c r="D14" s="62">
        <v>156.5</v>
      </c>
      <c r="E14" s="67">
        <v>152.984375</v>
      </c>
      <c r="F14" s="67">
        <v>153.65</v>
      </c>
      <c r="G14" s="67">
        <v>155.13541666666666</v>
      </c>
      <c r="H14" s="67">
        <v>153.4</v>
      </c>
      <c r="I14" s="67">
        <v>154.5</v>
      </c>
      <c r="J14" s="67">
        <v>151.9</v>
      </c>
      <c r="K14" s="67">
        <v>154</v>
      </c>
      <c r="L14" s="64">
        <v>153</v>
      </c>
      <c r="M14" s="62">
        <f t="shared" si="3"/>
        <v>153.57139934738956</v>
      </c>
      <c r="N14" s="62">
        <f t="shared" si="1"/>
        <v>5.5120481927710898</v>
      </c>
      <c r="O14" s="41">
        <v>145</v>
      </c>
      <c r="P14" s="42">
        <v>161</v>
      </c>
      <c r="Q14" s="74">
        <f t="shared" si="2"/>
        <v>100.729533406729</v>
      </c>
    </row>
    <row r="15" spans="1:18" s="43" customFormat="1" ht="15.95" customHeight="1" x14ac:dyDescent="0.25">
      <c r="A15" s="35">
        <v>11</v>
      </c>
      <c r="B15" s="67">
        <v>152</v>
      </c>
      <c r="C15" s="67">
        <v>151.4641975308642</v>
      </c>
      <c r="D15" s="62">
        <v>154.8235294117647</v>
      </c>
      <c r="E15" s="67">
        <v>153.11475409836066</v>
      </c>
      <c r="F15" s="67">
        <v>152.72222222222223</v>
      </c>
      <c r="G15" s="67">
        <v>155.3452380952381</v>
      </c>
      <c r="H15" s="67">
        <v>154.286</v>
      </c>
      <c r="I15" s="67">
        <v>153.5</v>
      </c>
      <c r="J15" s="67">
        <v>152.9</v>
      </c>
      <c r="K15" s="67">
        <v>154.4</v>
      </c>
      <c r="L15" s="64">
        <v>153</v>
      </c>
      <c r="M15" s="62">
        <f t="shared" si="3"/>
        <v>153.45559413584502</v>
      </c>
      <c r="N15" s="62">
        <f t="shared" si="1"/>
        <v>3.8810405643739045</v>
      </c>
      <c r="O15" s="41">
        <v>145</v>
      </c>
      <c r="P15" s="42">
        <v>161</v>
      </c>
      <c r="Q15" s="74">
        <f t="shared" si="2"/>
        <v>100.65357522067013</v>
      </c>
      <c r="R15" s="50"/>
    </row>
    <row r="16" spans="1:18" s="43" customFormat="1" ht="15.95" customHeight="1" x14ac:dyDescent="0.25">
      <c r="A16" s="35">
        <v>12</v>
      </c>
      <c r="B16" s="67">
        <v>151.90625</v>
      </c>
      <c r="C16" s="67">
        <v>152.74117647058821</v>
      </c>
      <c r="D16" s="62">
        <v>154.22222222222223</v>
      </c>
      <c r="E16" s="67">
        <v>153.48387096774192</v>
      </c>
      <c r="F16" s="67">
        <v>153.13636363636363</v>
      </c>
      <c r="G16" s="67">
        <v>155.26666666666668</v>
      </c>
      <c r="H16" s="67">
        <v>154.1</v>
      </c>
      <c r="I16" s="67">
        <v>153.5</v>
      </c>
      <c r="J16" s="67">
        <v>152.58000000000001</v>
      </c>
      <c r="K16" s="67">
        <v>153.30000000000001</v>
      </c>
      <c r="L16" s="64">
        <v>153</v>
      </c>
      <c r="M16" s="62">
        <f t="shared" si="3"/>
        <v>153.42365499635827</v>
      </c>
      <c r="N16" s="62">
        <f t="shared" si="1"/>
        <v>3.3604166666666799</v>
      </c>
      <c r="O16" s="41">
        <v>145</v>
      </c>
      <c r="P16" s="42">
        <v>161</v>
      </c>
      <c r="Q16" s="74">
        <f t="shared" si="2"/>
        <v>100.63262591219484</v>
      </c>
      <c r="R16" s="50"/>
    </row>
    <row r="17" spans="1:18" s="43" customFormat="1" ht="15.95" customHeight="1" x14ac:dyDescent="0.25">
      <c r="A17" s="35">
        <v>1</v>
      </c>
      <c r="B17" s="67">
        <v>152.125</v>
      </c>
      <c r="C17" s="67">
        <v>152.82692307692307</v>
      </c>
      <c r="D17" s="62">
        <v>154.46666666666667</v>
      </c>
      <c r="E17" s="67">
        <v>154</v>
      </c>
      <c r="F17" s="67">
        <v>152.47368421052633</v>
      </c>
      <c r="G17" s="67">
        <v>155.38888888888889</v>
      </c>
      <c r="H17" s="67">
        <v>153.87100000000001</v>
      </c>
      <c r="I17" s="67">
        <v>152.6</v>
      </c>
      <c r="J17" s="67">
        <v>151.47999999999999</v>
      </c>
      <c r="K17" s="67">
        <v>154.6</v>
      </c>
      <c r="L17" s="64">
        <v>153</v>
      </c>
      <c r="M17" s="62">
        <f t="shared" si="3"/>
        <v>153.38321628430049</v>
      </c>
      <c r="N17" s="62">
        <f t="shared" si="1"/>
        <v>3.908888888888896</v>
      </c>
      <c r="O17" s="41">
        <v>145</v>
      </c>
      <c r="P17" s="42">
        <v>161</v>
      </c>
      <c r="Q17" s="74">
        <f t="shared" si="2"/>
        <v>100.60610162046825</v>
      </c>
      <c r="R17" s="50"/>
    </row>
    <row r="18" spans="1:18" s="43" customFormat="1" ht="15.95" customHeight="1" x14ac:dyDescent="0.25">
      <c r="A18" s="35">
        <v>2</v>
      </c>
      <c r="B18" s="67">
        <v>152.34375</v>
      </c>
      <c r="C18" s="67">
        <v>152.6666666666666</v>
      </c>
      <c r="D18" s="62">
        <v>152.64285714285714</v>
      </c>
      <c r="E18" s="67">
        <v>154.20689655172413</v>
      </c>
      <c r="F18" s="67">
        <v>152.75</v>
      </c>
      <c r="G18" s="67"/>
      <c r="H18" s="67">
        <v>152.73400000000001</v>
      </c>
      <c r="I18" s="67"/>
      <c r="J18" s="67">
        <v>151.21</v>
      </c>
      <c r="K18" s="67">
        <v>153.5</v>
      </c>
      <c r="L18" s="64">
        <v>153</v>
      </c>
      <c r="M18" s="62">
        <f t="shared" si="3"/>
        <v>152.75677129515597</v>
      </c>
      <c r="N18" s="62">
        <f>MAX(B18:K18)-MIN(B18:K18)</f>
        <v>2.9968965517241202</v>
      </c>
      <c r="O18" s="41">
        <v>145</v>
      </c>
      <c r="P18" s="42">
        <v>161</v>
      </c>
      <c r="Q18" s="74">
        <f>M18/M$3*100</f>
        <v>100.19520797927161</v>
      </c>
      <c r="R18" s="50"/>
    </row>
    <row r="19" spans="1:18" s="43" customFormat="1" ht="15.95" customHeight="1" x14ac:dyDescent="0.25">
      <c r="A19" s="35">
        <v>3</v>
      </c>
      <c r="B19" s="66"/>
      <c r="C19" s="66">
        <v>151.24838709677422</v>
      </c>
      <c r="D19" s="66"/>
      <c r="E19" s="66"/>
      <c r="F19" s="66"/>
      <c r="G19" s="66"/>
      <c r="H19" s="66">
        <v>153.94300000000001</v>
      </c>
      <c r="I19" s="66"/>
      <c r="J19" s="66"/>
      <c r="K19" s="66"/>
      <c r="L19" s="64">
        <v>153</v>
      </c>
      <c r="M19" s="62">
        <f t="shared" si="3"/>
        <v>152.59569354838712</v>
      </c>
      <c r="N19" s="62">
        <f>MAX(B19:K19)-MIN(B19:K19)</f>
        <v>2.6946129032257886</v>
      </c>
      <c r="O19" s="41">
        <v>145</v>
      </c>
      <c r="P19" s="42">
        <v>161</v>
      </c>
      <c r="Q19" s="74">
        <f>M19/M$3*100</f>
        <v>100.08955493226428</v>
      </c>
    </row>
    <row r="20" spans="1:18" s="43" customFormat="1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>
        <v>154.45500000000001</v>
      </c>
      <c r="I20" s="64"/>
      <c r="J20" s="64"/>
      <c r="K20" s="64"/>
      <c r="L20" s="64">
        <v>153</v>
      </c>
      <c r="M20" s="62"/>
      <c r="N20" s="62">
        <f>MAX(B20:K20)-MIN(B20:K20)</f>
        <v>0</v>
      </c>
      <c r="O20" s="41">
        <v>145</v>
      </c>
      <c r="P20" s="42">
        <v>161</v>
      </c>
      <c r="Q20" s="74">
        <f>M20/M$3*100</f>
        <v>0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R20"/>
  <sheetViews>
    <sheetView zoomScale="80" zoomScaleNormal="80" workbookViewId="0">
      <selection activeCell="H20" sqref="H20"/>
    </sheetView>
  </sheetViews>
  <sheetFormatPr defaultRowHeight="13.5" x14ac:dyDescent="0.15"/>
  <cols>
    <col min="1" max="1" width="3.75" customWidth="1"/>
    <col min="2" max="2" width="7.875" customWidth="1"/>
    <col min="4" max="4" width="8.625" customWidth="1"/>
    <col min="5" max="6" width="9.5" customWidth="1"/>
    <col min="7" max="10" width="8.625" customWidth="1"/>
    <col min="11" max="11" width="9.375" customWidth="1"/>
    <col min="12" max="12" width="6.875" customWidth="1"/>
    <col min="13" max="13" width="9.75" customWidth="1"/>
    <col min="14" max="14" width="6.25" customWidth="1"/>
    <col min="15" max="16" width="2.625" customWidth="1"/>
    <col min="17" max="17" width="10.125" bestFit="1" customWidth="1"/>
  </cols>
  <sheetData>
    <row r="1" spans="1:18" ht="20.100000000000001" customHeight="1" x14ac:dyDescent="0.3">
      <c r="F1" s="31" t="s">
        <v>54</v>
      </c>
    </row>
    <row r="2" spans="1:18" ht="15.95" customHeight="1" x14ac:dyDescent="0.25">
      <c r="A2" s="45" t="s">
        <v>24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39" t="s">
        <v>1</v>
      </c>
      <c r="M2" s="169" t="s">
        <v>42</v>
      </c>
      <c r="N2" s="182" t="s">
        <v>29</v>
      </c>
      <c r="O2" s="48" t="s">
        <v>30</v>
      </c>
      <c r="P2" s="49" t="s">
        <v>31</v>
      </c>
      <c r="Q2" s="30" t="s">
        <v>145</v>
      </c>
    </row>
    <row r="3" spans="1:18" ht="15.95" customHeight="1" x14ac:dyDescent="0.25">
      <c r="A3" s="35">
        <v>11</v>
      </c>
      <c r="B3" s="67"/>
      <c r="C3" s="67"/>
      <c r="D3" s="62">
        <v>58.89473684210526</v>
      </c>
      <c r="E3" s="67"/>
      <c r="F3" s="67"/>
      <c r="G3" s="67">
        <v>58.604166666666664</v>
      </c>
      <c r="H3" s="67"/>
      <c r="I3" s="67"/>
      <c r="J3" s="67">
        <v>57.21</v>
      </c>
      <c r="K3" s="67"/>
      <c r="L3" s="65">
        <v>58</v>
      </c>
      <c r="M3" s="62">
        <f t="shared" ref="M3:M12" si="0">AVERAGE(B3:K3)</f>
        <v>58.236301169590639</v>
      </c>
      <c r="N3" s="62">
        <f t="shared" ref="N3:N8" si="1">MAX(B3,D3,E3,I3)-MIN(B3,D3,E3,I3)</f>
        <v>0</v>
      </c>
      <c r="O3" s="51">
        <v>55</v>
      </c>
      <c r="P3" s="51">
        <v>61</v>
      </c>
      <c r="Q3" s="74">
        <f>M3/M3*100</f>
        <v>100</v>
      </c>
    </row>
    <row r="4" spans="1:18" ht="15.95" customHeight="1" x14ac:dyDescent="0.25">
      <c r="A4" s="35">
        <v>12</v>
      </c>
      <c r="B4" s="67">
        <v>56.916666666666664</v>
      </c>
      <c r="C4" s="67">
        <v>57.114833333333337</v>
      </c>
      <c r="D4" s="62">
        <v>58.722222222222221</v>
      </c>
      <c r="E4" s="67"/>
      <c r="F4" s="67">
        <v>58.46153846153846</v>
      </c>
      <c r="G4" s="67">
        <v>58.615079365079367</v>
      </c>
      <c r="H4" s="67">
        <v>57.6</v>
      </c>
      <c r="I4" s="67"/>
      <c r="J4" s="67">
        <v>57.03</v>
      </c>
      <c r="K4" s="67"/>
      <c r="L4" s="65">
        <v>58</v>
      </c>
      <c r="M4" s="62">
        <f t="shared" si="0"/>
        <v>57.780048578405726</v>
      </c>
      <c r="N4" s="62">
        <f t="shared" si="1"/>
        <v>1.8055555555555571</v>
      </c>
      <c r="O4" s="51">
        <v>55</v>
      </c>
      <c r="P4" s="51">
        <v>61</v>
      </c>
      <c r="Q4" s="74">
        <f>M4/M$3*100</f>
        <v>99.216549502592457</v>
      </c>
    </row>
    <row r="5" spans="1:18" ht="15.95" customHeight="1" x14ac:dyDescent="0.25">
      <c r="A5" s="35">
        <v>1</v>
      </c>
      <c r="B5" s="67">
        <v>56.666666666666664</v>
      </c>
      <c r="C5" s="67">
        <v>57.159949999999995</v>
      </c>
      <c r="D5" s="62">
        <v>59.4</v>
      </c>
      <c r="E5" s="67"/>
      <c r="F5" s="67">
        <v>58.055555555555557</v>
      </c>
      <c r="G5" s="67">
        <v>58.388888888888893</v>
      </c>
      <c r="H5" s="67">
        <v>58.8</v>
      </c>
      <c r="I5" s="67">
        <v>58.3</v>
      </c>
      <c r="J5" s="67">
        <v>57.1</v>
      </c>
      <c r="K5" s="67">
        <v>56.4</v>
      </c>
      <c r="L5" s="65">
        <v>58</v>
      </c>
      <c r="M5" s="62">
        <f t="shared" si="0"/>
        <v>57.807895679012354</v>
      </c>
      <c r="N5" s="62">
        <f t="shared" si="1"/>
        <v>2.7333333333333343</v>
      </c>
      <c r="O5" s="51">
        <v>55</v>
      </c>
      <c r="P5" s="51">
        <v>61</v>
      </c>
      <c r="Q5" s="74">
        <f t="shared" ref="Q5:Q17" si="2">M5/M$3*100</f>
        <v>99.264366929261655</v>
      </c>
    </row>
    <row r="6" spans="1:18" ht="15.95" customHeight="1" x14ac:dyDescent="0.25">
      <c r="A6" s="35">
        <v>2</v>
      </c>
      <c r="B6" s="67">
        <v>57</v>
      </c>
      <c r="C6" s="67">
        <v>57.02278947368422</v>
      </c>
      <c r="D6" s="62">
        <v>58.666666666666664</v>
      </c>
      <c r="E6" s="67"/>
      <c r="F6" s="67">
        <v>57.842105263157897</v>
      </c>
      <c r="G6" s="67">
        <v>57.994047619047613</v>
      </c>
      <c r="H6" s="67">
        <v>58.8</v>
      </c>
      <c r="I6" s="67">
        <v>57.7</v>
      </c>
      <c r="J6" s="67">
        <v>56.91</v>
      </c>
      <c r="K6" s="67">
        <v>55.7</v>
      </c>
      <c r="L6" s="65">
        <v>58</v>
      </c>
      <c r="M6" s="62">
        <f t="shared" si="0"/>
        <v>57.515067669172936</v>
      </c>
      <c r="N6" s="62">
        <f t="shared" si="1"/>
        <v>1.6666666666666643</v>
      </c>
      <c r="O6" s="51">
        <v>55</v>
      </c>
      <c r="P6" s="51">
        <v>61</v>
      </c>
      <c r="Q6" s="74">
        <f t="shared" si="2"/>
        <v>98.761539648066957</v>
      </c>
    </row>
    <row r="7" spans="1:18" ht="15.95" customHeight="1" x14ac:dyDescent="0.25">
      <c r="A7" s="35">
        <v>3</v>
      </c>
      <c r="B7" s="67">
        <v>57.15625</v>
      </c>
      <c r="C7" s="67">
        <v>57.432449999999996</v>
      </c>
      <c r="D7" s="62">
        <v>58.529411764705898</v>
      </c>
      <c r="E7" s="67"/>
      <c r="F7" s="67">
        <v>58.111111111111114</v>
      </c>
      <c r="G7" s="67">
        <v>57.69666666666668</v>
      </c>
      <c r="H7" s="67">
        <v>58.6</v>
      </c>
      <c r="I7" s="67">
        <v>57.4</v>
      </c>
      <c r="J7" s="67">
        <v>56.72</v>
      </c>
      <c r="K7" s="67">
        <v>56.3</v>
      </c>
      <c r="L7" s="65">
        <v>58</v>
      </c>
      <c r="M7" s="62">
        <f t="shared" si="0"/>
        <v>57.549543282498185</v>
      </c>
      <c r="N7" s="62">
        <f>MAX(B7,D7,E7,H8)-MIN(B7,D7,E7,H8)</f>
        <v>1.3731617647058982</v>
      </c>
      <c r="O7" s="51">
        <v>55</v>
      </c>
      <c r="P7" s="51">
        <v>61</v>
      </c>
      <c r="Q7" s="74">
        <f t="shared" si="2"/>
        <v>98.820739172475015</v>
      </c>
    </row>
    <row r="8" spans="1:18" ht="15.95" customHeight="1" x14ac:dyDescent="0.25">
      <c r="A8" s="35">
        <v>4</v>
      </c>
      <c r="B8" s="67">
        <v>57.0625</v>
      </c>
      <c r="C8" s="67">
        <v>56.708333333333336</v>
      </c>
      <c r="D8" s="62">
        <v>59.45</v>
      </c>
      <c r="E8" s="67">
        <v>56.85</v>
      </c>
      <c r="F8" s="67">
        <v>58.263157894736842</v>
      </c>
      <c r="G8" s="67">
        <v>58.6875</v>
      </c>
      <c r="H8" s="67">
        <v>58.4</v>
      </c>
      <c r="I8" s="67">
        <v>58.2</v>
      </c>
      <c r="J8" s="67">
        <v>57.02</v>
      </c>
      <c r="K8" s="67">
        <v>55.1</v>
      </c>
      <c r="L8" s="65">
        <v>58</v>
      </c>
      <c r="M8" s="62">
        <f t="shared" si="0"/>
        <v>57.574149122807022</v>
      </c>
      <c r="N8" s="62">
        <f t="shared" si="1"/>
        <v>2.6000000000000014</v>
      </c>
      <c r="O8" s="51">
        <v>55</v>
      </c>
      <c r="P8" s="51">
        <v>61</v>
      </c>
      <c r="Q8" s="74">
        <f t="shared" si="2"/>
        <v>98.862990894879545</v>
      </c>
    </row>
    <row r="9" spans="1:18" ht="15.95" customHeight="1" x14ac:dyDescent="0.25">
      <c r="A9" s="35">
        <v>5</v>
      </c>
      <c r="B9" s="67">
        <v>56.9375</v>
      </c>
      <c r="C9" s="67">
        <v>56.682099999999991</v>
      </c>
      <c r="D9" s="62">
        <v>59.5</v>
      </c>
      <c r="E9" s="67">
        <v>56.9</v>
      </c>
      <c r="F9" s="67">
        <v>58.10526315789474</v>
      </c>
      <c r="G9" s="67">
        <v>58.730769230769234</v>
      </c>
      <c r="H9" s="67">
        <v>58.524999999999999</v>
      </c>
      <c r="I9" s="67">
        <v>58.6</v>
      </c>
      <c r="J9" s="67">
        <v>56.94</v>
      </c>
      <c r="K9" s="67">
        <v>55.6</v>
      </c>
      <c r="L9" s="65">
        <v>58</v>
      </c>
      <c r="M9" s="62">
        <f t="shared" si="0"/>
        <v>57.652063238866404</v>
      </c>
      <c r="N9" s="62">
        <f>MAX(B9,D9,E9,F9,I9)-MIN(B9,D9,E9,F9,I9)</f>
        <v>2.6000000000000014</v>
      </c>
      <c r="O9" s="51">
        <v>55</v>
      </c>
      <c r="P9" s="51">
        <v>61</v>
      </c>
      <c r="Q9" s="74">
        <f t="shared" si="2"/>
        <v>98.996780497746812</v>
      </c>
    </row>
    <row r="10" spans="1:18" ht="15.95" customHeight="1" x14ac:dyDescent="0.25">
      <c r="A10" s="35">
        <v>6</v>
      </c>
      <c r="B10" s="67">
        <v>57.03125</v>
      </c>
      <c r="C10" s="67">
        <v>56.857575757575773</v>
      </c>
      <c r="D10" s="62">
        <v>59.1</v>
      </c>
      <c r="E10" s="67">
        <v>56.745421467258893</v>
      </c>
      <c r="F10" s="67">
        <v>58.157894736842103</v>
      </c>
      <c r="G10" s="67">
        <v>58.283333333333324</v>
      </c>
      <c r="H10" s="67">
        <v>58.789000000000001</v>
      </c>
      <c r="I10" s="67">
        <v>58.2</v>
      </c>
      <c r="J10" s="67">
        <v>56.17</v>
      </c>
      <c r="K10" s="67">
        <v>58.4</v>
      </c>
      <c r="L10" s="65">
        <v>58</v>
      </c>
      <c r="M10" s="62">
        <f t="shared" si="0"/>
        <v>57.773447529501006</v>
      </c>
      <c r="N10" s="62">
        <f>MAX(B10,D10,E10,F10,I10)-MIN(B10,D10,E10,F10,I10)</f>
        <v>2.3545785327411082</v>
      </c>
      <c r="O10" s="51">
        <v>55</v>
      </c>
      <c r="P10" s="51">
        <v>61</v>
      </c>
      <c r="Q10" s="74">
        <f t="shared" si="2"/>
        <v>99.205214564122556</v>
      </c>
    </row>
    <row r="11" spans="1:18" ht="15.95" customHeight="1" x14ac:dyDescent="0.25">
      <c r="A11" s="35">
        <v>7</v>
      </c>
      <c r="B11" s="67">
        <v>57</v>
      </c>
      <c r="C11" s="67">
        <v>56.914999999999999</v>
      </c>
      <c r="D11" s="62">
        <v>59.2</v>
      </c>
      <c r="E11" s="67">
        <v>56.70099347610806</v>
      </c>
      <c r="F11" s="67">
        <v>58.277777777777779</v>
      </c>
      <c r="G11" s="67">
        <v>58.293333333333337</v>
      </c>
      <c r="H11" s="67">
        <v>59.28</v>
      </c>
      <c r="I11" s="67">
        <v>59</v>
      </c>
      <c r="J11" s="67">
        <v>55.87</v>
      </c>
      <c r="K11" s="67">
        <v>59.2</v>
      </c>
      <c r="L11" s="65">
        <v>58</v>
      </c>
      <c r="M11" s="62">
        <f t="shared" si="0"/>
        <v>57.973710458721925</v>
      </c>
      <c r="N11" s="62">
        <f>MAX(B11,D11,E11,F11,I11)-MIN(B11,D11,E11,F11,I11)</f>
        <v>2.4990065238919428</v>
      </c>
      <c r="O11" s="51">
        <v>55</v>
      </c>
      <c r="P11" s="51">
        <v>61</v>
      </c>
      <c r="Q11" s="74">
        <f t="shared" si="2"/>
        <v>99.549094455528646</v>
      </c>
    </row>
    <row r="12" spans="1:18" ht="15.95" customHeight="1" x14ac:dyDescent="0.25">
      <c r="A12" s="35">
        <v>8</v>
      </c>
      <c r="B12" s="67">
        <v>56.96875</v>
      </c>
      <c r="C12" s="67">
        <v>56.756999999999991</v>
      </c>
      <c r="D12" s="62">
        <v>58.35</v>
      </c>
      <c r="E12" s="67">
        <v>58.337704918032792</v>
      </c>
      <c r="F12" s="67">
        <v>58.388888888888886</v>
      </c>
      <c r="G12" s="67">
        <v>57.939102564102569</v>
      </c>
      <c r="H12" s="67">
        <v>58.332999999999998</v>
      </c>
      <c r="I12" s="67">
        <v>58.1</v>
      </c>
      <c r="J12" s="67">
        <v>55.9</v>
      </c>
      <c r="K12" s="67">
        <v>59.2</v>
      </c>
      <c r="L12" s="65">
        <v>58</v>
      </c>
      <c r="M12" s="62">
        <f t="shared" si="0"/>
        <v>57.827444637102431</v>
      </c>
      <c r="N12" s="62">
        <f t="shared" ref="N12:N17" si="3">MAX(B12,D12,E12,F12,H12,I12)-MIN(B12,D12,E12,F12,H12,I12)</f>
        <v>1.4201388888888857</v>
      </c>
      <c r="O12" s="51">
        <v>55</v>
      </c>
      <c r="P12" s="51">
        <v>61</v>
      </c>
      <c r="Q12" s="74">
        <f t="shared" si="2"/>
        <v>99.297935266703192</v>
      </c>
    </row>
    <row r="13" spans="1:18" ht="15.95" customHeight="1" x14ac:dyDescent="0.25">
      <c r="A13" s="35">
        <v>9</v>
      </c>
      <c r="B13" s="67">
        <v>57.125</v>
      </c>
      <c r="C13" s="67">
        <v>57.152499999999996</v>
      </c>
      <c r="D13" s="62">
        <v>58.444444444444443</v>
      </c>
      <c r="E13" s="67">
        <v>58.122950819672134</v>
      </c>
      <c r="F13" s="67">
        <v>58.9375</v>
      </c>
      <c r="G13" s="67">
        <v>58.330769230769228</v>
      </c>
      <c r="H13" s="67">
        <v>58.140999999999998</v>
      </c>
      <c r="I13" s="67">
        <v>57.3</v>
      </c>
      <c r="J13" s="67">
        <v>56.58</v>
      </c>
      <c r="K13" s="67">
        <v>59.7</v>
      </c>
      <c r="L13" s="65">
        <v>58</v>
      </c>
      <c r="M13" s="62">
        <f t="shared" ref="M13:M19" si="4">AVERAGE(B13:K13)</f>
        <v>57.983416449488587</v>
      </c>
      <c r="N13" s="62">
        <f t="shared" si="3"/>
        <v>1.8125</v>
      </c>
      <c r="O13" s="51">
        <v>55</v>
      </c>
      <c r="P13" s="51">
        <v>61</v>
      </c>
      <c r="Q13" s="74">
        <f t="shared" si="2"/>
        <v>99.565761020148543</v>
      </c>
    </row>
    <row r="14" spans="1:18" ht="15.95" customHeight="1" x14ac:dyDescent="0.25">
      <c r="A14" s="35">
        <v>10</v>
      </c>
      <c r="B14" s="67">
        <v>57.03125</v>
      </c>
      <c r="C14" s="67">
        <v>56.569879518072256</v>
      </c>
      <c r="D14" s="62">
        <v>59.421052631578945</v>
      </c>
      <c r="E14" s="67">
        <v>57.04393939393939</v>
      </c>
      <c r="F14" s="67">
        <v>58.25</v>
      </c>
      <c r="G14" s="67">
        <v>59.1328125</v>
      </c>
      <c r="H14" s="67">
        <v>59.2</v>
      </c>
      <c r="I14" s="67">
        <v>57.9</v>
      </c>
      <c r="J14" s="67">
        <v>56.88</v>
      </c>
      <c r="K14" s="67">
        <v>58.8</v>
      </c>
      <c r="L14" s="65">
        <v>58</v>
      </c>
      <c r="M14" s="62">
        <f t="shared" si="4"/>
        <v>58.02289340435906</v>
      </c>
      <c r="N14" s="62">
        <f t="shared" si="3"/>
        <v>2.3898026315789451</v>
      </c>
      <c r="O14" s="51">
        <v>55</v>
      </c>
      <c r="P14" s="51">
        <v>61</v>
      </c>
      <c r="Q14" s="74">
        <f t="shared" si="2"/>
        <v>99.633548558295089</v>
      </c>
    </row>
    <row r="15" spans="1:18" ht="15.95" customHeight="1" x14ac:dyDescent="0.25">
      <c r="A15" s="35">
        <v>11</v>
      </c>
      <c r="B15" s="67">
        <v>56.96875</v>
      </c>
      <c r="C15" s="67">
        <v>56.39374999999999</v>
      </c>
      <c r="D15" s="62">
        <v>59.75</v>
      </c>
      <c r="E15" s="67">
        <v>57.254098360655739</v>
      </c>
      <c r="F15" s="67">
        <v>58.111111111111114</v>
      </c>
      <c r="G15" s="67">
        <v>59.946428571428569</v>
      </c>
      <c r="H15" s="67">
        <v>58.871000000000002</v>
      </c>
      <c r="I15" s="67">
        <v>58</v>
      </c>
      <c r="J15" s="67">
        <v>57.13</v>
      </c>
      <c r="K15" s="67">
        <v>58.5</v>
      </c>
      <c r="L15" s="65">
        <v>58</v>
      </c>
      <c r="M15" s="62">
        <f t="shared" si="4"/>
        <v>58.092513804319537</v>
      </c>
      <c r="N15" s="62">
        <f t="shared" si="3"/>
        <v>2.78125</v>
      </c>
      <c r="O15" s="51">
        <v>55</v>
      </c>
      <c r="P15" s="51">
        <v>61</v>
      </c>
      <c r="Q15" s="74">
        <f t="shared" si="2"/>
        <v>99.753096672722435</v>
      </c>
      <c r="R15" s="7"/>
    </row>
    <row r="16" spans="1:18" ht="15.95" customHeight="1" x14ac:dyDescent="0.25">
      <c r="A16" s="35">
        <v>12</v>
      </c>
      <c r="B16" s="67">
        <v>56.9375</v>
      </c>
      <c r="C16" s="67">
        <v>56.386764705882342</v>
      </c>
      <c r="D16" s="62">
        <v>59.10526315789474</v>
      </c>
      <c r="E16" s="67">
        <v>56.890322580645169</v>
      </c>
      <c r="F16" s="67">
        <v>58.136363636363633</v>
      </c>
      <c r="G16" s="67">
        <v>58.923913043478258</v>
      </c>
      <c r="H16" s="67">
        <v>58.3</v>
      </c>
      <c r="I16" s="67">
        <v>57.4</v>
      </c>
      <c r="J16" s="67">
        <v>57.06</v>
      </c>
      <c r="K16" s="67">
        <v>58.7</v>
      </c>
      <c r="L16" s="65">
        <v>58</v>
      </c>
      <c r="M16" s="62">
        <f t="shared" si="4"/>
        <v>57.784012712426417</v>
      </c>
      <c r="N16" s="62">
        <f t="shared" si="3"/>
        <v>2.2149405772495712</v>
      </c>
      <c r="O16" s="51">
        <v>55</v>
      </c>
      <c r="P16" s="51">
        <v>61</v>
      </c>
      <c r="Q16" s="74">
        <f t="shared" si="2"/>
        <v>99.223356483704023</v>
      </c>
      <c r="R16" s="7"/>
    </row>
    <row r="17" spans="1:18" ht="15.95" customHeight="1" x14ac:dyDescent="0.25">
      <c r="A17" s="35">
        <v>1</v>
      </c>
      <c r="B17" s="67">
        <v>56.96875</v>
      </c>
      <c r="C17" s="67">
        <v>56.419230769230765</v>
      </c>
      <c r="D17" s="62">
        <v>59.230769230769234</v>
      </c>
      <c r="E17" s="67">
        <v>56.87096774193548</v>
      </c>
      <c r="F17" s="67">
        <v>58.157894736842103</v>
      </c>
      <c r="G17" s="67">
        <v>57.263888888888879</v>
      </c>
      <c r="H17" s="67">
        <v>58.152999999999999</v>
      </c>
      <c r="I17" s="67">
        <v>57.8</v>
      </c>
      <c r="J17" s="67">
        <v>56.47</v>
      </c>
      <c r="K17" s="67">
        <v>59.7</v>
      </c>
      <c r="L17" s="65">
        <v>58</v>
      </c>
      <c r="M17" s="62">
        <f t="shared" si="4"/>
        <v>57.703450136766648</v>
      </c>
      <c r="N17" s="62">
        <f t="shared" si="3"/>
        <v>2.3598014888337531</v>
      </c>
      <c r="O17" s="51">
        <v>55</v>
      </c>
      <c r="P17" s="51">
        <v>61</v>
      </c>
      <c r="Q17" s="74">
        <f t="shared" si="2"/>
        <v>99.085019099560824</v>
      </c>
      <c r="R17" s="7"/>
    </row>
    <row r="18" spans="1:18" ht="15.95" customHeight="1" x14ac:dyDescent="0.25">
      <c r="A18" s="35">
        <v>2</v>
      </c>
      <c r="B18" s="67">
        <v>56.90625</v>
      </c>
      <c r="C18" s="67">
        <v>56.381481481481487</v>
      </c>
      <c r="D18" s="62">
        <v>59.642857142857146</v>
      </c>
      <c r="E18" s="67">
        <v>57.310344827586214</v>
      </c>
      <c r="F18" s="67">
        <v>58.25</v>
      </c>
      <c r="G18" s="67"/>
      <c r="H18" s="67">
        <v>58.375</v>
      </c>
      <c r="I18" s="67"/>
      <c r="J18" s="67">
        <v>56.61</v>
      </c>
      <c r="K18" s="67">
        <v>59.5</v>
      </c>
      <c r="L18" s="65">
        <v>58</v>
      </c>
      <c r="M18" s="62">
        <f t="shared" si="4"/>
        <v>57.871991681490613</v>
      </c>
      <c r="N18" s="62">
        <f>MAX(B18:K18)-MIN(B18:K18)</f>
        <v>3.2613756613756593</v>
      </c>
      <c r="O18" s="51">
        <v>55</v>
      </c>
      <c r="P18" s="51">
        <v>61</v>
      </c>
      <c r="Q18" s="74">
        <f>M18/M$3*100</f>
        <v>99.374428868620768</v>
      </c>
      <c r="R18" s="7"/>
    </row>
    <row r="19" spans="1:18" ht="15.95" customHeight="1" x14ac:dyDescent="0.25">
      <c r="A19" s="35">
        <v>3</v>
      </c>
      <c r="B19" s="66"/>
      <c r="C19" s="66">
        <v>56.58064516129032</v>
      </c>
      <c r="D19" s="66"/>
      <c r="E19" s="66"/>
      <c r="F19" s="66"/>
      <c r="G19" s="66"/>
      <c r="H19" s="66">
        <v>57.625</v>
      </c>
      <c r="I19" s="66"/>
      <c r="J19" s="66"/>
      <c r="K19" s="66"/>
      <c r="L19" s="65">
        <v>58</v>
      </c>
      <c r="M19" s="62">
        <f t="shared" si="4"/>
        <v>57.10282258064516</v>
      </c>
      <c r="N19" s="62">
        <f>MAX(B19:K19)-MIN(B19:K19)</f>
        <v>1.0443548387096797</v>
      </c>
      <c r="O19" s="51">
        <v>55</v>
      </c>
      <c r="P19" s="51">
        <v>61</v>
      </c>
      <c r="Q19" s="74">
        <f>M19/M$3*100</f>
        <v>98.053656282797448</v>
      </c>
    </row>
    <row r="20" spans="1:18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>
        <v>58.649000000000001</v>
      </c>
      <c r="I20" s="64"/>
      <c r="J20" s="64"/>
      <c r="K20" s="64"/>
      <c r="L20" s="65">
        <v>58</v>
      </c>
      <c r="M20" s="62"/>
      <c r="N20" s="62">
        <f>MAX(B20:K20)-MIN(B20:K20)</f>
        <v>0</v>
      </c>
      <c r="O20" s="51">
        <v>55</v>
      </c>
      <c r="P20" s="51">
        <v>61</v>
      </c>
      <c r="Q20" s="74">
        <f>M20/M$3*100</f>
        <v>0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X20"/>
  <sheetViews>
    <sheetView zoomScale="80" workbookViewId="0">
      <selection activeCell="L48" sqref="L48"/>
    </sheetView>
  </sheetViews>
  <sheetFormatPr defaultRowHeight="13.5" x14ac:dyDescent="0.15"/>
  <cols>
    <col min="1" max="1" width="3.75" customWidth="1"/>
    <col min="2" max="2" width="7.875" customWidth="1"/>
    <col min="4" max="4" width="8.625" customWidth="1"/>
    <col min="5" max="5" width="8" customWidth="1"/>
    <col min="6" max="6" width="9.5" customWidth="1"/>
    <col min="7" max="7" width="9.75" customWidth="1"/>
    <col min="8" max="8" width="8.625" customWidth="1"/>
    <col min="9" max="9" width="9.25" customWidth="1"/>
    <col min="10" max="10" width="8.875" customWidth="1"/>
    <col min="11" max="11" width="8.625" customWidth="1"/>
    <col min="12" max="12" width="10.5" customWidth="1"/>
    <col min="13" max="13" width="8.75" customWidth="1"/>
    <col min="14" max="14" width="7" customWidth="1"/>
    <col min="15" max="15" width="10.5" customWidth="1"/>
    <col min="16" max="16" width="8.75" customWidth="1"/>
    <col min="17" max="17" width="8.5" customWidth="1"/>
    <col min="18" max="21" width="2.625" customWidth="1"/>
    <col min="22" max="22" width="10.125" bestFit="1" customWidth="1"/>
  </cols>
  <sheetData>
    <row r="1" spans="1:24" ht="20.100000000000001" customHeight="1" x14ac:dyDescent="0.3">
      <c r="F1" s="31" t="s">
        <v>35</v>
      </c>
    </row>
    <row r="2" spans="1:24" ht="15.95" customHeight="1" x14ac:dyDescent="0.25">
      <c r="A2" s="45" t="s">
        <v>48</v>
      </c>
      <c r="B2" s="177" t="s">
        <v>25</v>
      </c>
      <c r="C2" s="177" t="s">
        <v>26</v>
      </c>
      <c r="D2" s="178" t="s">
        <v>90</v>
      </c>
      <c r="E2" s="176" t="s">
        <v>151</v>
      </c>
      <c r="F2" s="178" t="s">
        <v>91</v>
      </c>
      <c r="G2" s="177" t="s">
        <v>27</v>
      </c>
      <c r="H2" s="179" t="s">
        <v>28</v>
      </c>
      <c r="I2" s="177" t="s">
        <v>143</v>
      </c>
      <c r="J2" s="177" t="s">
        <v>83</v>
      </c>
      <c r="K2" s="180" t="s">
        <v>92</v>
      </c>
      <c r="L2" s="170" t="s">
        <v>82</v>
      </c>
      <c r="M2" s="188" t="s">
        <v>156</v>
      </c>
      <c r="N2" s="182" t="s">
        <v>29</v>
      </c>
      <c r="O2" s="171" t="s">
        <v>43</v>
      </c>
      <c r="P2" s="171" t="s">
        <v>44</v>
      </c>
      <c r="Q2" s="168" t="s">
        <v>29</v>
      </c>
      <c r="R2" s="52" t="s">
        <v>36</v>
      </c>
      <c r="S2" s="53" t="s">
        <v>37</v>
      </c>
      <c r="T2" s="53" t="s">
        <v>45</v>
      </c>
      <c r="U2" s="53" t="s">
        <v>46</v>
      </c>
      <c r="V2" s="30" t="s">
        <v>146</v>
      </c>
    </row>
    <row r="3" spans="1:24" ht="15.95" customHeight="1" x14ac:dyDescent="0.25">
      <c r="A3" s="35">
        <v>11</v>
      </c>
      <c r="B3" s="67"/>
      <c r="C3" s="67"/>
      <c r="D3" s="62">
        <v>47.966666666666669</v>
      </c>
      <c r="E3" s="67"/>
      <c r="F3" s="67"/>
      <c r="G3" s="67">
        <v>54.788666666666671</v>
      </c>
      <c r="H3" s="67"/>
      <c r="I3" s="67"/>
      <c r="J3" s="67">
        <v>53.64</v>
      </c>
      <c r="K3" s="67"/>
      <c r="L3" s="65">
        <v>48</v>
      </c>
      <c r="M3" s="62">
        <f>AVERAGE(B3,D3,F3,I3)</f>
        <v>47.966666666666669</v>
      </c>
      <c r="N3" s="62">
        <f>MAX(B3,D3,F3,I3)-MIN(B3,D3,F3,I3)</f>
        <v>0</v>
      </c>
      <c r="O3" s="65">
        <v>55</v>
      </c>
      <c r="P3" s="62">
        <f t="shared" ref="P3:P7" si="0">AVERAGE(C3,E3,G3,H3,J3,K3)</f>
        <v>54.214333333333336</v>
      </c>
      <c r="Q3" s="62">
        <f>MAX(C3,E3,G3,H3,J3,K3)-MIN(C3,E3,G3,H3,J3,K3)</f>
        <v>1.1486666666666707</v>
      </c>
      <c r="R3" s="41">
        <v>45</v>
      </c>
      <c r="S3" s="42">
        <v>51</v>
      </c>
      <c r="T3" s="42">
        <v>52</v>
      </c>
      <c r="U3" s="42">
        <v>58</v>
      </c>
      <c r="V3" s="74">
        <f>P3/P3*100</f>
        <v>100</v>
      </c>
    </row>
    <row r="4" spans="1:24" ht="15.95" customHeight="1" x14ac:dyDescent="0.25">
      <c r="A4" s="35">
        <v>12</v>
      </c>
      <c r="B4" s="67">
        <v>47.666666666666664</v>
      </c>
      <c r="C4" s="67">
        <v>54.9315</v>
      </c>
      <c r="D4" s="62">
        <v>47.662500000000009</v>
      </c>
      <c r="E4" s="67"/>
      <c r="F4" s="67">
        <v>47.846153846153847</v>
      </c>
      <c r="G4" s="67">
        <v>55.011904761904752</v>
      </c>
      <c r="H4" s="67">
        <v>54</v>
      </c>
      <c r="I4" s="67"/>
      <c r="J4" s="67">
        <v>54.13</v>
      </c>
      <c r="K4" s="67"/>
      <c r="L4" s="65">
        <v>48</v>
      </c>
      <c r="M4" s="62">
        <f t="shared" ref="M4:M11" si="1">AVERAGE(B4,D4,F4,I4)</f>
        <v>47.725106837606837</v>
      </c>
      <c r="N4" s="62">
        <f>MAX(B4,D4,F4,I4)-MIN(B4,D4,F4,I4)</f>
        <v>0.18365384615383817</v>
      </c>
      <c r="O4" s="65">
        <v>55</v>
      </c>
      <c r="P4" s="62">
        <f t="shared" si="0"/>
        <v>54.518351190476189</v>
      </c>
      <c r="Q4" s="62">
        <f>MAX(C4,E4,G4,H4,J4,K4)-MIN(C4,E4,G4,H4,J4,K4)</f>
        <v>1.0119047619047521</v>
      </c>
      <c r="R4" s="41">
        <v>45</v>
      </c>
      <c r="S4" s="42">
        <v>51</v>
      </c>
      <c r="T4" s="42">
        <v>52</v>
      </c>
      <c r="U4" s="42">
        <v>58</v>
      </c>
      <c r="V4" s="74">
        <f>P4/P$3*100</f>
        <v>100.56077025843631</v>
      </c>
    </row>
    <row r="5" spans="1:24" ht="15.95" customHeight="1" x14ac:dyDescent="0.25">
      <c r="A5" s="35">
        <v>1</v>
      </c>
      <c r="B5" s="67">
        <v>47.837499999999999</v>
      </c>
      <c r="C5" s="67">
        <v>54.656700000000001</v>
      </c>
      <c r="D5" s="62">
        <v>48.357142857142854</v>
      </c>
      <c r="E5" s="67"/>
      <c r="F5" s="67">
        <v>48.055555555555557</v>
      </c>
      <c r="G5" s="67">
        <v>56.406944444444441</v>
      </c>
      <c r="H5" s="67">
        <v>54.6</v>
      </c>
      <c r="I5" s="67">
        <v>47.1</v>
      </c>
      <c r="J5" s="67">
        <v>54.21</v>
      </c>
      <c r="K5" s="67">
        <v>54.8</v>
      </c>
      <c r="L5" s="65">
        <v>48</v>
      </c>
      <c r="M5" s="62">
        <f t="shared" si="1"/>
        <v>47.837549603174601</v>
      </c>
      <c r="N5" s="62">
        <f>MAX(B5,D5,F5,I5)-MIN(B5,D5,F5,I5)</f>
        <v>1.2571428571428527</v>
      </c>
      <c r="O5" s="65">
        <v>55</v>
      </c>
      <c r="P5" s="62">
        <f t="shared" si="0"/>
        <v>54.934728888888891</v>
      </c>
      <c r="Q5" s="62">
        <f t="shared" ref="Q5:Q8" si="2">MAX(C5,E5,G5,H5,J5,K5)-MIN(C5,E5,G5,H5,J5,K5)</f>
        <v>2.1969444444444406</v>
      </c>
      <c r="R5" s="41">
        <v>45</v>
      </c>
      <c r="S5" s="42">
        <v>51</v>
      </c>
      <c r="T5" s="42">
        <v>52</v>
      </c>
      <c r="U5" s="42">
        <v>58</v>
      </c>
      <c r="V5" s="74">
        <f t="shared" ref="V5:V20" si="3">P5/P$3*100</f>
        <v>101.32879168895474</v>
      </c>
    </row>
    <row r="6" spans="1:24" ht="15.95" customHeight="1" x14ac:dyDescent="0.25">
      <c r="A6" s="35">
        <v>2</v>
      </c>
      <c r="B6" s="67">
        <v>47.603124999999991</v>
      </c>
      <c r="C6" s="67">
        <v>54.193894736842104</v>
      </c>
      <c r="D6" s="62">
        <v>48.018749999999997</v>
      </c>
      <c r="E6" s="67"/>
      <c r="F6" s="67">
        <v>47.473684210526315</v>
      </c>
      <c r="G6" s="67">
        <v>55.826190476190469</v>
      </c>
      <c r="H6" s="67">
        <v>54.5</v>
      </c>
      <c r="I6" s="67">
        <v>47.5</v>
      </c>
      <c r="J6" s="67">
        <v>53.95</v>
      </c>
      <c r="K6" s="67">
        <v>54.9</v>
      </c>
      <c r="L6" s="65">
        <v>48</v>
      </c>
      <c r="M6" s="62">
        <f t="shared" si="1"/>
        <v>47.648889802631572</v>
      </c>
      <c r="N6" s="62">
        <f t="shared" ref="N6:N20" si="4">MAX(B6,D6,F6,I6)-MIN(B6,D6,F6,I6)</f>
        <v>0.54506578947368212</v>
      </c>
      <c r="O6" s="65">
        <v>55</v>
      </c>
      <c r="P6" s="62">
        <f t="shared" si="0"/>
        <v>54.674017042606508</v>
      </c>
      <c r="Q6" s="62">
        <f t="shared" si="2"/>
        <v>1.876190476190466</v>
      </c>
      <c r="R6" s="41">
        <v>45</v>
      </c>
      <c r="S6" s="42">
        <v>51</v>
      </c>
      <c r="T6" s="42">
        <v>52</v>
      </c>
      <c r="U6" s="42">
        <v>58</v>
      </c>
      <c r="V6" s="74">
        <f t="shared" si="3"/>
        <v>100.84790069527709</v>
      </c>
    </row>
    <row r="7" spans="1:24" ht="15.95" customHeight="1" x14ac:dyDescent="0.25">
      <c r="A7" s="35">
        <v>3</v>
      </c>
      <c r="B7" s="67">
        <v>47.684374999999996</v>
      </c>
      <c r="C7" s="67">
        <v>54.988300000000002</v>
      </c>
      <c r="D7" s="62">
        <v>48.105882352941201</v>
      </c>
      <c r="E7" s="67"/>
      <c r="F7" s="67">
        <v>47.684210526315788</v>
      </c>
      <c r="G7" s="67">
        <v>55.636231884057963</v>
      </c>
      <c r="H7" s="67">
        <v>55.5</v>
      </c>
      <c r="I7" s="67">
        <v>47.5</v>
      </c>
      <c r="J7" s="67">
        <v>53.96</v>
      </c>
      <c r="K7" s="67">
        <v>55.1</v>
      </c>
      <c r="L7" s="65">
        <v>48</v>
      </c>
      <c r="M7" s="62">
        <f t="shared" si="1"/>
        <v>47.743616969814248</v>
      </c>
      <c r="N7" s="62">
        <f t="shared" si="4"/>
        <v>0.60588235294120096</v>
      </c>
      <c r="O7" s="65">
        <v>55</v>
      </c>
      <c r="P7" s="62">
        <f t="shared" si="0"/>
        <v>55.036906376811601</v>
      </c>
      <c r="Q7" s="62">
        <f t="shared" si="2"/>
        <v>1.6762318840579624</v>
      </c>
      <c r="R7" s="41">
        <v>45</v>
      </c>
      <c r="S7" s="42">
        <v>51</v>
      </c>
      <c r="T7" s="42">
        <v>52</v>
      </c>
      <c r="U7" s="42">
        <v>58</v>
      </c>
      <c r="V7" s="74">
        <f t="shared" si="3"/>
        <v>101.51726119810553</v>
      </c>
    </row>
    <row r="8" spans="1:24" ht="15.95" customHeight="1" x14ac:dyDescent="0.25">
      <c r="A8" s="35">
        <v>4</v>
      </c>
      <c r="B8" s="67">
        <v>47.593749999999993</v>
      </c>
      <c r="C8" s="67">
        <v>54.514333333333333</v>
      </c>
      <c r="D8" s="62">
        <v>48.853000000000002</v>
      </c>
      <c r="E8" s="67">
        <v>56.4</v>
      </c>
      <c r="F8" s="67">
        <v>48</v>
      </c>
      <c r="G8" s="67">
        <v>55.088636363636368</v>
      </c>
      <c r="H8" s="67">
        <v>55.6</v>
      </c>
      <c r="I8" s="67">
        <v>48.2</v>
      </c>
      <c r="J8" s="67">
        <v>54.13</v>
      </c>
      <c r="K8" s="67">
        <v>54.5</v>
      </c>
      <c r="L8" s="65">
        <v>48</v>
      </c>
      <c r="M8" s="62">
        <f t="shared" si="1"/>
        <v>48.161687499999999</v>
      </c>
      <c r="N8" s="62">
        <f t="shared" si="4"/>
        <v>1.2592500000000086</v>
      </c>
      <c r="O8" s="65">
        <v>55</v>
      </c>
      <c r="P8" s="62">
        <f t="shared" ref="P8:P19" si="5">AVERAGE(C8,E8,G8,H8,J8,K8)</f>
        <v>55.038828282828284</v>
      </c>
      <c r="Q8" s="62">
        <f t="shared" si="2"/>
        <v>2.269999999999996</v>
      </c>
      <c r="R8" s="41">
        <v>45</v>
      </c>
      <c r="S8" s="42">
        <v>51</v>
      </c>
      <c r="T8" s="42">
        <v>52</v>
      </c>
      <c r="U8" s="42">
        <v>58</v>
      </c>
      <c r="V8" s="74">
        <f t="shared" si="3"/>
        <v>101.52080621267736</v>
      </c>
    </row>
    <row r="9" spans="1:24" ht="15.95" customHeight="1" x14ac:dyDescent="0.25">
      <c r="A9" s="35">
        <v>5</v>
      </c>
      <c r="B9" s="67">
        <v>47.762500000000003</v>
      </c>
      <c r="C9" s="67">
        <v>54.852149999999995</v>
      </c>
      <c r="D9" s="62">
        <v>49.096874999999997</v>
      </c>
      <c r="E9" s="67">
        <v>55.7</v>
      </c>
      <c r="F9" s="67">
        <v>47.684210526315788</v>
      </c>
      <c r="G9" s="67">
        <v>55.099382716049384</v>
      </c>
      <c r="H9" s="67">
        <v>55.765000000000001</v>
      </c>
      <c r="I9" s="67">
        <v>46.9</v>
      </c>
      <c r="J9" s="67">
        <v>54.28</v>
      </c>
      <c r="K9" s="67">
        <v>54.320000000000007</v>
      </c>
      <c r="L9" s="65">
        <v>48</v>
      </c>
      <c r="M9" s="62">
        <f t="shared" si="1"/>
        <v>47.860896381578947</v>
      </c>
      <c r="N9" s="62">
        <f t="shared" si="4"/>
        <v>2.1968749999999986</v>
      </c>
      <c r="O9" s="65">
        <v>55</v>
      </c>
      <c r="P9" s="62">
        <f t="shared" si="5"/>
        <v>55.002755452674904</v>
      </c>
      <c r="Q9" s="62">
        <f t="shared" ref="Q9:Q17" si="6">MAX(D9,E9,G9,I9,J9)-MIN(D9,E9,G9,I9,J9)</f>
        <v>8.8000000000000043</v>
      </c>
      <c r="R9" s="41">
        <v>45</v>
      </c>
      <c r="S9" s="42">
        <v>51</v>
      </c>
      <c r="T9" s="42">
        <v>52</v>
      </c>
      <c r="U9" s="42">
        <v>58</v>
      </c>
      <c r="V9" s="74">
        <f t="shared" si="3"/>
        <v>101.45426877149629</v>
      </c>
    </row>
    <row r="10" spans="1:24" ht="15.95" customHeight="1" x14ac:dyDescent="0.25">
      <c r="A10" s="35">
        <v>6</v>
      </c>
      <c r="B10" s="67">
        <v>48.053125000000001</v>
      </c>
      <c r="C10" s="67">
        <v>54.002941176470593</v>
      </c>
      <c r="D10" s="62">
        <v>48.6</v>
      </c>
      <c r="E10" s="67">
        <v>54.132579075480464</v>
      </c>
      <c r="F10" s="67">
        <v>48.263157894736842</v>
      </c>
      <c r="G10" s="67">
        <v>54.977777777777767</v>
      </c>
      <c r="H10" s="67">
        <v>55.29</v>
      </c>
      <c r="I10" s="67">
        <v>49.2</v>
      </c>
      <c r="J10" s="67">
        <v>54.3</v>
      </c>
      <c r="K10" s="67">
        <v>53.4</v>
      </c>
      <c r="L10" s="65">
        <v>48</v>
      </c>
      <c r="M10" s="62">
        <f t="shared" si="1"/>
        <v>48.529070723684214</v>
      </c>
      <c r="N10" s="62">
        <f t="shared" si="4"/>
        <v>1.1468750000000014</v>
      </c>
      <c r="O10" s="65">
        <v>55</v>
      </c>
      <c r="P10" s="62">
        <f t="shared" si="5"/>
        <v>54.350549671621458</v>
      </c>
      <c r="Q10" s="62">
        <f t="shared" si="6"/>
        <v>6.3777777777777658</v>
      </c>
      <c r="R10" s="41">
        <v>45</v>
      </c>
      <c r="S10" s="42">
        <v>51</v>
      </c>
      <c r="T10" s="42">
        <v>52</v>
      </c>
      <c r="U10" s="42">
        <v>58</v>
      </c>
      <c r="V10" s="74">
        <f t="shared" si="3"/>
        <v>100.25125521225281</v>
      </c>
    </row>
    <row r="11" spans="1:24" ht="15.95" customHeight="1" x14ac:dyDescent="0.25">
      <c r="A11" s="35">
        <v>7</v>
      </c>
      <c r="B11" s="67">
        <v>47.874999999999993</v>
      </c>
      <c r="C11" s="67">
        <v>53.676000000000002</v>
      </c>
      <c r="D11" s="62">
        <v>48.5</v>
      </c>
      <c r="E11" s="67">
        <v>55.534942663202564</v>
      </c>
      <c r="F11" s="67">
        <v>48.111111111111114</v>
      </c>
      <c r="G11" s="67">
        <v>54.781944444444456</v>
      </c>
      <c r="H11" s="67">
        <v>55.99</v>
      </c>
      <c r="I11" s="67">
        <v>49.4</v>
      </c>
      <c r="J11" s="67">
        <v>54.76</v>
      </c>
      <c r="K11" s="67">
        <v>53.5</v>
      </c>
      <c r="L11" s="65">
        <v>48</v>
      </c>
      <c r="M11" s="62">
        <f t="shared" si="1"/>
        <v>48.47152777777778</v>
      </c>
      <c r="N11" s="62">
        <f t="shared" si="4"/>
        <v>1.5250000000000057</v>
      </c>
      <c r="O11" s="65">
        <v>55</v>
      </c>
      <c r="P11" s="62">
        <f t="shared" si="5"/>
        <v>54.707147851274506</v>
      </c>
      <c r="Q11" s="62">
        <f t="shared" si="6"/>
        <v>7.034942663202564</v>
      </c>
      <c r="R11" s="41">
        <v>45</v>
      </c>
      <c r="S11" s="42">
        <v>51</v>
      </c>
      <c r="T11" s="42">
        <v>52</v>
      </c>
      <c r="U11" s="42">
        <v>58</v>
      </c>
      <c r="V11" s="74">
        <f t="shared" si="3"/>
        <v>100.90901148762843</v>
      </c>
    </row>
    <row r="12" spans="1:24" ht="15.95" customHeight="1" x14ac:dyDescent="0.25">
      <c r="A12" s="35">
        <v>8</v>
      </c>
      <c r="B12" s="67">
        <v>47.896875000000001</v>
      </c>
      <c r="C12" s="67">
        <v>55.20372222222224</v>
      </c>
      <c r="D12" s="62">
        <v>48.39473684210526</v>
      </c>
      <c r="E12" s="67">
        <v>54.749180327868849</v>
      </c>
      <c r="F12" s="67">
        <v>48.111111111111114</v>
      </c>
      <c r="G12" s="67">
        <v>54.705769230769235</v>
      </c>
      <c r="H12" s="67">
        <v>55.866</v>
      </c>
      <c r="I12" s="67">
        <v>49.7</v>
      </c>
      <c r="J12" s="67">
        <v>54.59</v>
      </c>
      <c r="K12" s="67">
        <v>53.3</v>
      </c>
      <c r="L12" s="65">
        <v>48</v>
      </c>
      <c r="M12" s="62">
        <f t="shared" ref="M12:M18" si="7">AVERAGE(B12,D12,F12,I12)</f>
        <v>48.525680738304089</v>
      </c>
      <c r="N12" s="62">
        <f t="shared" si="4"/>
        <v>1.8031250000000014</v>
      </c>
      <c r="O12" s="65">
        <v>55</v>
      </c>
      <c r="P12" s="62">
        <f t="shared" si="5"/>
        <v>54.735778630143393</v>
      </c>
      <c r="Q12" s="62">
        <f t="shared" si="6"/>
        <v>6.3544434857635892</v>
      </c>
      <c r="R12" s="41">
        <v>45</v>
      </c>
      <c r="S12" s="42">
        <v>51</v>
      </c>
      <c r="T12" s="42">
        <v>52</v>
      </c>
      <c r="U12" s="42">
        <v>58</v>
      </c>
      <c r="V12" s="74">
        <f t="shared" si="3"/>
        <v>100.96182183704812</v>
      </c>
    </row>
    <row r="13" spans="1:24" ht="15.95" customHeight="1" x14ac:dyDescent="0.25">
      <c r="A13" s="35">
        <v>9</v>
      </c>
      <c r="B13" s="67">
        <v>48.143750000000004</v>
      </c>
      <c r="C13" s="67">
        <v>55.873749999999994</v>
      </c>
      <c r="D13" s="62">
        <v>48.146666666666697</v>
      </c>
      <c r="E13" s="67">
        <v>57.425423728813549</v>
      </c>
      <c r="F13" s="67">
        <v>48.5625</v>
      </c>
      <c r="G13" s="67">
        <v>54.852000000000004</v>
      </c>
      <c r="H13" s="67">
        <v>54.424999999999997</v>
      </c>
      <c r="I13" s="67">
        <v>49.7</v>
      </c>
      <c r="J13" s="67">
        <v>53.96</v>
      </c>
      <c r="K13" s="67">
        <v>53.3</v>
      </c>
      <c r="L13" s="65">
        <v>48</v>
      </c>
      <c r="M13" s="62">
        <f t="shared" si="7"/>
        <v>48.638229166666676</v>
      </c>
      <c r="N13" s="62">
        <f t="shared" si="4"/>
        <v>1.5562499999999986</v>
      </c>
      <c r="O13" s="65">
        <v>55</v>
      </c>
      <c r="P13" s="62">
        <f t="shared" si="5"/>
        <v>54.972695621468922</v>
      </c>
      <c r="Q13" s="62">
        <f t="shared" si="6"/>
        <v>9.2787570621468518</v>
      </c>
      <c r="R13" s="41">
        <v>45</v>
      </c>
      <c r="S13" s="42">
        <v>51</v>
      </c>
      <c r="T13" s="42">
        <v>52</v>
      </c>
      <c r="U13" s="42">
        <v>58</v>
      </c>
      <c r="V13" s="74">
        <f t="shared" si="3"/>
        <v>101.39882249122726</v>
      </c>
    </row>
    <row r="14" spans="1:24" ht="15.95" customHeight="1" x14ac:dyDescent="0.25">
      <c r="A14" s="35">
        <v>10</v>
      </c>
      <c r="B14" s="67">
        <v>48.109375000000007</v>
      </c>
      <c r="C14" s="67">
        <v>55.976190476190467</v>
      </c>
      <c r="D14" s="62">
        <v>48.476470588235294</v>
      </c>
      <c r="E14" s="67">
        <v>56.738461538461543</v>
      </c>
      <c r="F14" s="67">
        <v>48.25</v>
      </c>
      <c r="G14" s="67">
        <v>55.1953125</v>
      </c>
      <c r="H14" s="67">
        <v>54.6</v>
      </c>
      <c r="I14" s="67">
        <v>49.2</v>
      </c>
      <c r="J14" s="67">
        <v>54.12</v>
      </c>
      <c r="K14" s="67">
        <v>53.1</v>
      </c>
      <c r="L14" s="65">
        <v>48</v>
      </c>
      <c r="M14" s="62">
        <f t="shared" si="7"/>
        <v>48.508961397058826</v>
      </c>
      <c r="N14" s="62">
        <f t="shared" si="4"/>
        <v>1.0906249999999957</v>
      </c>
      <c r="O14" s="65">
        <v>55</v>
      </c>
      <c r="P14" s="62">
        <f t="shared" si="5"/>
        <v>54.954994085775333</v>
      </c>
      <c r="Q14" s="62">
        <f t="shared" si="6"/>
        <v>8.2619909502262487</v>
      </c>
      <c r="R14" s="41">
        <v>45</v>
      </c>
      <c r="S14" s="42">
        <v>51</v>
      </c>
      <c r="T14" s="42">
        <v>52</v>
      </c>
      <c r="U14" s="42">
        <v>58</v>
      </c>
      <c r="V14" s="74">
        <f t="shared" si="3"/>
        <v>101.36617146592597</v>
      </c>
    </row>
    <row r="15" spans="1:24" ht="15.95" customHeight="1" x14ac:dyDescent="0.25">
      <c r="A15" s="35">
        <v>11</v>
      </c>
      <c r="B15" s="67">
        <v>48.453125</v>
      </c>
      <c r="C15" s="67">
        <v>57.053086419753065</v>
      </c>
      <c r="D15" s="62">
        <v>48.283333333333331</v>
      </c>
      <c r="E15" s="67">
        <v>56.839344262295064</v>
      </c>
      <c r="F15" s="67">
        <v>48.277777777777779</v>
      </c>
      <c r="G15" s="67">
        <v>55.124999999999993</v>
      </c>
      <c r="H15" s="67">
        <v>55.679000000000002</v>
      </c>
      <c r="I15" s="67">
        <v>48.4</v>
      </c>
      <c r="J15" s="67">
        <v>54.37</v>
      </c>
      <c r="K15" s="67">
        <v>53.6</v>
      </c>
      <c r="L15" s="65">
        <v>48</v>
      </c>
      <c r="M15" s="62">
        <f t="shared" si="7"/>
        <v>48.353559027777777</v>
      </c>
      <c r="N15" s="62">
        <f t="shared" si="4"/>
        <v>0.17534722222222143</v>
      </c>
      <c r="O15" s="65">
        <v>55</v>
      </c>
      <c r="P15" s="62">
        <f t="shared" si="5"/>
        <v>55.444405113674691</v>
      </c>
      <c r="Q15" s="62">
        <f t="shared" si="6"/>
        <v>8.556010928961733</v>
      </c>
      <c r="R15" s="41">
        <v>45</v>
      </c>
      <c r="S15" s="42">
        <v>51</v>
      </c>
      <c r="T15" s="42">
        <v>52</v>
      </c>
      <c r="U15" s="42">
        <v>58</v>
      </c>
      <c r="V15" s="74">
        <f t="shared" si="3"/>
        <v>102.2689051118241</v>
      </c>
      <c r="W15" s="7"/>
      <c r="X15" s="7"/>
    </row>
    <row r="16" spans="1:24" ht="15.95" customHeight="1" x14ac:dyDescent="0.25">
      <c r="A16" s="35">
        <v>12</v>
      </c>
      <c r="B16" s="67">
        <v>48.421875</v>
      </c>
      <c r="C16" s="67">
        <v>56.113432835820888</v>
      </c>
      <c r="D16" s="62">
        <v>47.829411764705888</v>
      </c>
      <c r="E16" s="67">
        <v>57.529032258064511</v>
      </c>
      <c r="F16" s="67">
        <v>48</v>
      </c>
      <c r="G16" s="67">
        <v>55.090476190476195</v>
      </c>
      <c r="H16" s="67">
        <v>55.4</v>
      </c>
      <c r="I16" s="67">
        <v>48.8</v>
      </c>
      <c r="J16" s="67">
        <v>54.4</v>
      </c>
      <c r="K16" s="67">
        <v>53.4</v>
      </c>
      <c r="L16" s="65">
        <v>48</v>
      </c>
      <c r="M16" s="62">
        <f t="shared" si="7"/>
        <v>48.26282169117647</v>
      </c>
      <c r="N16" s="62">
        <f t="shared" si="4"/>
        <v>0.97058823529410887</v>
      </c>
      <c r="O16" s="65">
        <v>55</v>
      </c>
      <c r="P16" s="62">
        <f t="shared" si="5"/>
        <v>55.322156880726929</v>
      </c>
      <c r="Q16" s="62">
        <f t="shared" si="6"/>
        <v>9.6996204933586228</v>
      </c>
      <c r="R16" s="41">
        <v>45</v>
      </c>
      <c r="S16" s="42">
        <v>51</v>
      </c>
      <c r="T16" s="42">
        <v>52</v>
      </c>
      <c r="U16" s="42">
        <v>58</v>
      </c>
      <c r="V16" s="74">
        <f t="shared" si="3"/>
        <v>102.04341449812213</v>
      </c>
      <c r="W16" s="7"/>
      <c r="X16" s="7"/>
    </row>
    <row r="17" spans="1:24" ht="15.95" customHeight="1" x14ac:dyDescent="0.25">
      <c r="A17" s="35">
        <v>1</v>
      </c>
      <c r="B17" s="67">
        <v>48.525000000000006</v>
      </c>
      <c r="C17" s="67">
        <v>52.912000000000006</v>
      </c>
      <c r="D17" s="62">
        <v>49.718181818181819</v>
      </c>
      <c r="E17" s="67">
        <v>56.86774193548387</v>
      </c>
      <c r="F17" s="67">
        <v>48.05263157894737</v>
      </c>
      <c r="G17" s="67">
        <v>55.479065040650411</v>
      </c>
      <c r="H17" s="67">
        <v>54.948</v>
      </c>
      <c r="I17" s="67">
        <v>50</v>
      </c>
      <c r="J17" s="67">
        <v>54.08</v>
      </c>
      <c r="K17" s="67">
        <v>55.8</v>
      </c>
      <c r="L17" s="65">
        <v>48</v>
      </c>
      <c r="M17" s="62">
        <f t="shared" si="7"/>
        <v>49.073953349282299</v>
      </c>
      <c r="N17" s="62">
        <f t="shared" si="4"/>
        <v>1.9473684210526301</v>
      </c>
      <c r="O17" s="65">
        <v>55</v>
      </c>
      <c r="P17" s="62">
        <f t="shared" si="5"/>
        <v>55.014467829355716</v>
      </c>
      <c r="Q17" s="62">
        <f t="shared" si="6"/>
        <v>7.1495601173020518</v>
      </c>
      <c r="R17" s="41">
        <v>45</v>
      </c>
      <c r="S17" s="42">
        <v>51</v>
      </c>
      <c r="T17" s="42">
        <v>52</v>
      </c>
      <c r="U17" s="42">
        <v>58</v>
      </c>
      <c r="V17" s="74">
        <f t="shared" si="3"/>
        <v>101.47587260937583</v>
      </c>
      <c r="W17" s="7"/>
      <c r="X17" s="7"/>
    </row>
    <row r="18" spans="1:24" ht="15.95" customHeight="1" x14ac:dyDescent="0.25">
      <c r="A18" s="35">
        <v>2</v>
      </c>
      <c r="B18" s="67">
        <v>48.087499999999999</v>
      </c>
      <c r="C18" s="67">
        <v>54.247999999999983</v>
      </c>
      <c r="D18" s="62">
        <v>49.342857142857149</v>
      </c>
      <c r="E18" s="67">
        <v>57.737931034482756</v>
      </c>
      <c r="F18" s="67">
        <v>48.0625</v>
      </c>
      <c r="G18" s="67"/>
      <c r="H18" s="67">
        <v>54.283000000000001</v>
      </c>
      <c r="I18" s="67"/>
      <c r="J18" s="67">
        <v>53.95</v>
      </c>
      <c r="K18" s="67">
        <v>53</v>
      </c>
      <c r="L18" s="65">
        <v>48</v>
      </c>
      <c r="M18" s="62">
        <f t="shared" si="7"/>
        <v>48.497619047619047</v>
      </c>
      <c r="N18" s="62">
        <f t="shared" si="4"/>
        <v>1.2803571428571487</v>
      </c>
      <c r="O18" s="65">
        <v>55</v>
      </c>
      <c r="P18" s="62">
        <f t="shared" si="5"/>
        <v>54.64378620689655</v>
      </c>
      <c r="Q18" s="62">
        <f>MAX(D18,E18,G18,I18,J18)-MIN(D18,E18,G18,I18,J18)</f>
        <v>8.3950738916256071</v>
      </c>
      <c r="R18" s="41">
        <v>45</v>
      </c>
      <c r="S18" s="42">
        <v>51</v>
      </c>
      <c r="T18" s="42">
        <v>52</v>
      </c>
      <c r="U18" s="42">
        <v>58</v>
      </c>
      <c r="V18" s="74">
        <f t="shared" si="3"/>
        <v>100.79213899195763</v>
      </c>
    </row>
    <row r="19" spans="1:24" ht="15.95" customHeight="1" x14ac:dyDescent="0.25">
      <c r="A19" s="35">
        <v>3</v>
      </c>
      <c r="B19" s="66"/>
      <c r="C19" s="66">
        <v>52.920833333333327</v>
      </c>
      <c r="D19" s="66"/>
      <c r="E19" s="66"/>
      <c r="F19" s="66"/>
      <c r="G19" s="66"/>
      <c r="H19" s="66">
        <v>54.174999999999997</v>
      </c>
      <c r="I19" s="66"/>
      <c r="J19" s="66"/>
      <c r="K19" s="66"/>
      <c r="L19" s="65">
        <v>48</v>
      </c>
      <c r="M19" s="62"/>
      <c r="N19" s="62">
        <f t="shared" si="4"/>
        <v>0</v>
      </c>
      <c r="O19" s="65">
        <v>55</v>
      </c>
      <c r="P19" s="62">
        <f t="shared" si="5"/>
        <v>53.547916666666666</v>
      </c>
      <c r="Q19" s="62">
        <f>MAX(D19,E19,G19,I19,J19)-MIN(D19,E19,G19,I19,J19)</f>
        <v>0</v>
      </c>
      <c r="R19" s="41">
        <v>45</v>
      </c>
      <c r="S19" s="42">
        <v>51</v>
      </c>
      <c r="T19" s="42">
        <v>52</v>
      </c>
      <c r="U19" s="42">
        <v>58</v>
      </c>
      <c r="V19" s="74">
        <f t="shared" si="3"/>
        <v>98.770774026548935</v>
      </c>
    </row>
    <row r="20" spans="1:24" ht="15.95" customHeight="1" x14ac:dyDescent="0.25">
      <c r="A20" s="37">
        <v>4</v>
      </c>
      <c r="B20" s="66"/>
      <c r="C20" s="64"/>
      <c r="D20" s="64"/>
      <c r="E20" s="64"/>
      <c r="F20" s="64"/>
      <c r="G20" s="64"/>
      <c r="H20" s="64">
        <v>54.115000000000002</v>
      </c>
      <c r="I20" s="64"/>
      <c r="J20" s="64"/>
      <c r="K20" s="64"/>
      <c r="L20" s="65">
        <v>48</v>
      </c>
      <c r="M20" s="62"/>
      <c r="N20" s="62">
        <f t="shared" si="4"/>
        <v>0</v>
      </c>
      <c r="O20" s="65">
        <v>55</v>
      </c>
      <c r="P20" s="62"/>
      <c r="Q20" s="62">
        <f>MAX(D20,E20,G20,I20,J20)-MIN(D20,E20,G20,I20,J20)</f>
        <v>0</v>
      </c>
      <c r="R20" s="41">
        <v>45</v>
      </c>
      <c r="S20" s="42">
        <v>51</v>
      </c>
      <c r="T20" s="42">
        <v>52</v>
      </c>
      <c r="U20" s="42">
        <v>58</v>
      </c>
      <c r="V20" s="74">
        <f t="shared" si="3"/>
        <v>0</v>
      </c>
    </row>
  </sheetData>
  <phoneticPr fontId="3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Blue Bottle認証値</vt:lpstr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  <vt:lpstr>2018.11月を100％とした時の活性変化率</vt:lpstr>
      <vt:lpstr>'Blue Bottle認証値'!Print_Area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市原　文雄</cp:lastModifiedBy>
  <dcterms:created xsi:type="dcterms:W3CDTF">2008-07-06T23:01:12Z</dcterms:created>
  <dcterms:modified xsi:type="dcterms:W3CDTF">2020-05-04T08:46:41Z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424119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D5.1.5</vt:lpwstr>
  </property>
</Properties>
</file>