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4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5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6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7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8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9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0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1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2.xml" ContentType="application/vnd.openxmlformats-officedocument.drawingml.chart+xml"/>
  <Override PartName="/xl/drawings/drawing62.xml" ContentType="application/vnd.openxmlformats-officedocument.drawingml.chartshapes+xml"/>
  <Override PartName="/xl/charts/chart33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4.xml" ContentType="application/vnd.openxmlformats-officedocument.drawingml.chart+xml"/>
  <Override PartName="/xl/drawings/drawing6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一括プログラム\"/>
    </mc:Choice>
  </mc:AlternateContent>
  <bookViews>
    <workbookView xWindow="14268" yWindow="-12" windowWidth="14316" windowHeight="12612" tabRatio="604"/>
  </bookViews>
  <sheets>
    <sheet name="Green Bottle 認証値" sheetId="180" r:id="rId1"/>
    <sheet name="Na" sheetId="150" r:id="rId2"/>
    <sheet name="K" sheetId="151" r:id="rId3"/>
    <sheet name="CL" sheetId="152" r:id="rId4"/>
    <sheet name="Ca" sheetId="153" r:id="rId5"/>
    <sheet name="GLU" sheetId="149" r:id="rId6"/>
    <sheet name="TCH" sheetId="138" r:id="rId7"/>
    <sheet name="TG" sheetId="139" r:id="rId8"/>
    <sheet name="HDL" sheetId="140" r:id="rId9"/>
    <sheet name="TP" sheetId="142" r:id="rId10"/>
    <sheet name="ALB" sheetId="164" r:id="rId11"/>
    <sheet name="TBIL" sheetId="177" r:id="rId12"/>
    <sheet name="CRP" sheetId="156" r:id="rId13"/>
    <sheet name="UA" sheetId="148" r:id="rId14"/>
    <sheet name="BUN" sheetId="144" r:id="rId15"/>
    <sheet name="CRE" sheetId="147" r:id="rId16"/>
    <sheet name="AST" sheetId="146" r:id="rId17"/>
    <sheet name="ALT" sheetId="131" r:id="rId18"/>
    <sheet name="rGT" sheetId="135" r:id="rId19"/>
    <sheet name="ALP" sheetId="133" r:id="rId20"/>
    <sheet name="LD" sheetId="132" r:id="rId21"/>
    <sheet name="CPK" sheetId="134" r:id="rId22"/>
    <sheet name="AMY" sheetId="136" r:id="rId23"/>
    <sheet name="CHE" sheetId="137" r:id="rId24"/>
    <sheet name="Fe" sheetId="155" r:id="rId25"/>
    <sheet name="Mg" sheetId="161" r:id="rId26"/>
    <sheet name="IP" sheetId="154" r:id="rId27"/>
    <sheet name="IgG" sheetId="157" r:id="rId28"/>
    <sheet name="IgA" sheetId="158" r:id="rId29"/>
    <sheet name="IgM" sheetId="159" r:id="rId30"/>
    <sheet name="LDL" sheetId="160" r:id="rId31"/>
    <sheet name="2021.8月を100％とした時の活性変化率" sheetId="162" r:id="rId32"/>
    <sheet name="Module1" sheetId="32" state="veryHidden" r:id="rId33"/>
  </sheets>
  <definedNames>
    <definedName name="HTML_CodePage" hidden="1">932</definedName>
    <definedName name="HTML_Control" localSheetId="3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_xlnm.Print_Area" localSheetId="0">'Green Bottle 認証値'!$A$1:$H$42</definedName>
    <definedName name="ｓｓ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62913"/>
</workbook>
</file>

<file path=xl/calcChain.xml><?xml version="1.0" encoding="utf-8"?>
<calcChain xmlns="http://schemas.openxmlformats.org/spreadsheetml/2006/main">
  <c r="P10" i="160" l="1"/>
  <c r="P10" i="140"/>
  <c r="P10" i="152"/>
  <c r="M10" i="131"/>
  <c r="M10" i="135"/>
  <c r="M10" i="133"/>
  <c r="M10" i="132"/>
  <c r="M10" i="134"/>
  <c r="M10" i="136"/>
  <c r="M10" i="137"/>
  <c r="M10" i="155"/>
  <c r="M10" i="161"/>
  <c r="M10" i="154"/>
  <c r="M10" i="157"/>
  <c r="M10" i="158"/>
  <c r="M10" i="159"/>
  <c r="M10" i="160"/>
  <c r="M10" i="146"/>
  <c r="M10" i="151"/>
  <c r="M10" i="152"/>
  <c r="M10" i="153"/>
  <c r="M10" i="149"/>
  <c r="M10" i="138"/>
  <c r="M10" i="139"/>
  <c r="M10" i="140"/>
  <c r="M10" i="142"/>
  <c r="M10" i="164"/>
  <c r="M10" i="177"/>
  <c r="M10" i="156"/>
  <c r="M10" i="148"/>
  <c r="M10" i="144"/>
  <c r="M10" i="147"/>
  <c r="M10" i="150"/>
  <c r="G9" i="162"/>
  <c r="C9" i="162"/>
  <c r="X9" i="162"/>
  <c r="P9" i="162"/>
  <c r="V9" i="162"/>
  <c r="T9" i="162"/>
  <c r="R9" i="162"/>
  <c r="H9" i="162"/>
  <c r="N9" i="162"/>
  <c r="L9" i="162"/>
  <c r="Y9" i="162"/>
  <c r="F9" i="162"/>
  <c r="D9" i="162"/>
  <c r="Q9" i="162"/>
  <c r="O9" i="162"/>
  <c r="J9" i="162"/>
  <c r="E9" i="162"/>
  <c r="B9" i="162"/>
  <c r="I9" i="162"/>
  <c r="S9" i="162"/>
  <c r="AD9" i="162"/>
  <c r="AE9" i="162"/>
  <c r="AC9" i="162"/>
  <c r="AA9" i="162"/>
  <c r="Z9" i="162"/>
  <c r="M9" i="162"/>
  <c r="K9" i="162"/>
  <c r="AB9" i="162"/>
  <c r="W9" i="162"/>
  <c r="U9" i="162"/>
  <c r="P9" i="160" l="1"/>
  <c r="P9" i="140"/>
  <c r="P9" i="152"/>
  <c r="M9" i="131"/>
  <c r="M9" i="135"/>
  <c r="M9" i="133"/>
  <c r="M9" i="132"/>
  <c r="M9" i="134"/>
  <c r="M9" i="136"/>
  <c r="M9" i="137"/>
  <c r="M9" i="155"/>
  <c r="M9" i="161"/>
  <c r="M9" i="154"/>
  <c r="M9" i="157"/>
  <c r="M9" i="158"/>
  <c r="M9" i="159"/>
  <c r="M9" i="160"/>
  <c r="M9" i="146"/>
  <c r="M9" i="151"/>
  <c r="M9" i="152"/>
  <c r="M9" i="153"/>
  <c r="M9" i="149"/>
  <c r="M9" i="138"/>
  <c r="M9" i="139"/>
  <c r="M9" i="140"/>
  <c r="M9" i="142"/>
  <c r="M9" i="164"/>
  <c r="M9" i="177"/>
  <c r="M9" i="156"/>
  <c r="M9" i="148"/>
  <c r="M9" i="144"/>
  <c r="M9" i="147"/>
  <c r="M9" i="150"/>
  <c r="M8" i="162"/>
  <c r="L8" i="162"/>
  <c r="H8" i="162"/>
  <c r="I8" i="162"/>
  <c r="B8" i="162"/>
  <c r="J8" i="162"/>
  <c r="N8" i="162"/>
  <c r="R8" i="162"/>
  <c r="AA8" i="162"/>
  <c r="T8" i="162"/>
  <c r="V8" i="162"/>
  <c r="O8" i="162"/>
  <c r="AC8" i="162"/>
  <c r="AB8" i="162"/>
  <c r="AD8" i="162"/>
  <c r="K8" i="162"/>
  <c r="E8" i="162"/>
  <c r="Z8" i="162"/>
  <c r="S8" i="162"/>
  <c r="P8" i="162"/>
  <c r="C8" i="162"/>
  <c r="X8" i="162"/>
  <c r="U8" i="162"/>
  <c r="F8" i="162"/>
  <c r="Q8" i="162"/>
  <c r="W8" i="162"/>
  <c r="Y8" i="162"/>
  <c r="D8" i="162"/>
  <c r="G8" i="162"/>
  <c r="P8" i="160" l="1"/>
  <c r="P8" i="140"/>
  <c r="P7" i="140"/>
  <c r="P8" i="152"/>
  <c r="M8" i="132"/>
  <c r="M8" i="134"/>
  <c r="M8" i="136"/>
  <c r="M8" i="137"/>
  <c r="M8" i="155"/>
  <c r="M8" i="161"/>
  <c r="M8" i="154"/>
  <c r="M8" i="157"/>
  <c r="M8" i="158"/>
  <c r="M8" i="159"/>
  <c r="M8" i="160"/>
  <c r="M8" i="133"/>
  <c r="M8" i="151"/>
  <c r="M8" i="152"/>
  <c r="M8" i="153"/>
  <c r="M8" i="149"/>
  <c r="M8" i="138"/>
  <c r="M8" i="139"/>
  <c r="M8" i="140"/>
  <c r="M8" i="142"/>
  <c r="M8" i="164"/>
  <c r="M8" i="177"/>
  <c r="M8" i="156"/>
  <c r="M8" i="148"/>
  <c r="M8" i="144"/>
  <c r="M8" i="147"/>
  <c r="M8" i="146"/>
  <c r="M8" i="131"/>
  <c r="M8" i="135"/>
  <c r="M8" i="150"/>
  <c r="I7" i="162"/>
  <c r="J7" i="162"/>
  <c r="W7" i="162"/>
  <c r="B7" i="162"/>
  <c r="AA7" i="162"/>
  <c r="D7" i="162"/>
  <c r="O7" i="162"/>
  <c r="AC7" i="162"/>
  <c r="Y7" i="162"/>
  <c r="X7" i="162"/>
  <c r="S7" i="162"/>
  <c r="AD7" i="162"/>
  <c r="C7" i="162"/>
  <c r="T7" i="162"/>
  <c r="G7" i="162"/>
  <c r="Q7" i="162"/>
  <c r="L7" i="162"/>
  <c r="V7" i="162"/>
  <c r="N7" i="162"/>
  <c r="U7" i="162"/>
  <c r="E7" i="162"/>
  <c r="M7" i="162"/>
  <c r="H7" i="162"/>
  <c r="P7" i="162"/>
  <c r="Z7" i="162"/>
  <c r="AE7" i="162"/>
  <c r="AB7" i="162"/>
  <c r="R7" i="162"/>
  <c r="K7" i="162"/>
  <c r="F7" i="162"/>
  <c r="P7" i="160" l="1"/>
  <c r="P7" i="152"/>
  <c r="M7" i="131"/>
  <c r="M7" i="135"/>
  <c r="M7" i="133"/>
  <c r="M7" i="132"/>
  <c r="M7" i="134"/>
  <c r="M7" i="136"/>
  <c r="M7" i="137"/>
  <c r="M7" i="155"/>
  <c r="M7" i="161"/>
  <c r="M7" i="154"/>
  <c r="M7" i="157"/>
  <c r="M7" i="158"/>
  <c r="M7" i="159"/>
  <c r="M7" i="160"/>
  <c r="M7" i="146"/>
  <c r="M7" i="151"/>
  <c r="M7" i="152"/>
  <c r="M7" i="153"/>
  <c r="M7" i="149"/>
  <c r="M7" i="138"/>
  <c r="M7" i="139"/>
  <c r="M7" i="140"/>
  <c r="M7" i="142"/>
  <c r="M7" i="164"/>
  <c r="M7" i="177"/>
  <c r="M7" i="156"/>
  <c r="M7" i="148"/>
  <c r="M7" i="144"/>
  <c r="M7" i="147"/>
  <c r="M7" i="150"/>
  <c r="AE6" i="162"/>
  <c r="AB6" i="162"/>
  <c r="L6" i="162"/>
  <c r="B6" i="162"/>
  <c r="Z6" i="162"/>
  <c r="W6" i="162"/>
  <c r="J6" i="162"/>
  <c r="V6" i="162"/>
  <c r="T6" i="162"/>
  <c r="C6" i="162"/>
  <c r="Q6" i="162"/>
  <c r="O6" i="162"/>
  <c r="AA6" i="162"/>
  <c r="X6" i="162"/>
  <c r="M6" i="162"/>
  <c r="U6" i="162"/>
  <c r="R6" i="162"/>
  <c r="N6" i="162"/>
  <c r="D6" i="162"/>
  <c r="G6" i="162"/>
  <c r="H6" i="162"/>
  <c r="AD6" i="162"/>
  <c r="AC6" i="162"/>
  <c r="P6" i="162"/>
  <c r="S6" i="162"/>
  <c r="K6" i="162"/>
  <c r="E6" i="162"/>
  <c r="Y6" i="162"/>
  <c r="F6" i="162"/>
  <c r="P6" i="160" l="1"/>
  <c r="P6" i="140"/>
  <c r="P6" i="152"/>
  <c r="M6" i="131"/>
  <c r="M6" i="135"/>
  <c r="M6" i="133"/>
  <c r="M6" i="132"/>
  <c r="M6" i="134"/>
  <c r="M6" i="136"/>
  <c r="M6" i="137"/>
  <c r="M6" i="155"/>
  <c r="M6" i="161"/>
  <c r="M6" i="154"/>
  <c r="M6" i="157"/>
  <c r="M6" i="158"/>
  <c r="M6" i="159"/>
  <c r="M6" i="160"/>
  <c r="M6" i="146"/>
  <c r="M6" i="151"/>
  <c r="M6" i="152"/>
  <c r="M6" i="153"/>
  <c r="M6" i="149"/>
  <c r="M6" i="138"/>
  <c r="M6" i="139"/>
  <c r="M6" i="140"/>
  <c r="M6" i="142"/>
  <c r="M6" i="164"/>
  <c r="M6" i="177"/>
  <c r="M6" i="156"/>
  <c r="M6" i="148"/>
  <c r="M6" i="144"/>
  <c r="M6" i="147"/>
  <c r="M6" i="150"/>
  <c r="V5" i="162"/>
  <c r="R5" i="162"/>
  <c r="AE5" i="162"/>
  <c r="AD5" i="162"/>
  <c r="M5" i="162"/>
  <c r="I5" i="162"/>
  <c r="Y5" i="162"/>
  <c r="T5" i="162"/>
  <c r="P5" i="162"/>
  <c r="AC5" i="162"/>
  <c r="E5" i="162"/>
  <c r="Z5" i="162"/>
  <c r="Q5" i="162"/>
  <c r="U5" i="162"/>
  <c r="N5" i="162"/>
  <c r="K5" i="162"/>
  <c r="H5" i="162"/>
  <c r="F5" i="162"/>
  <c r="W5" i="162"/>
  <c r="S5" i="162"/>
  <c r="O5" i="162"/>
  <c r="AA5" i="162"/>
  <c r="C5" i="162"/>
  <c r="G5" i="162"/>
  <c r="D5" i="162"/>
  <c r="L5" i="162"/>
  <c r="AB5" i="162"/>
  <c r="J5" i="162"/>
  <c r="X5" i="162"/>
  <c r="B5" i="162"/>
  <c r="P5" i="160" l="1"/>
  <c r="M5" i="131"/>
  <c r="M5" i="135"/>
  <c r="M5" i="133"/>
  <c r="M5" i="132"/>
  <c r="M5" i="134"/>
  <c r="M5" i="136"/>
  <c r="M5" i="137"/>
  <c r="M5" i="155"/>
  <c r="M5" i="161"/>
  <c r="M5" i="154"/>
  <c r="M5" i="157"/>
  <c r="M5" i="158"/>
  <c r="M5" i="159"/>
  <c r="M5" i="160"/>
  <c r="M5" i="146"/>
  <c r="P5" i="140"/>
  <c r="P5" i="152"/>
  <c r="M5" i="151"/>
  <c r="M5" i="152"/>
  <c r="M5" i="153"/>
  <c r="M5" i="149"/>
  <c r="M5" i="138"/>
  <c r="M5" i="139"/>
  <c r="M5" i="140"/>
  <c r="M5" i="142"/>
  <c r="M5" i="164"/>
  <c r="M5" i="177"/>
  <c r="M5" i="156"/>
  <c r="M5" i="148"/>
  <c r="M5" i="144"/>
  <c r="M5" i="147"/>
  <c r="M5" i="150"/>
  <c r="U4" i="162"/>
  <c r="C4" i="162"/>
  <c r="F4" i="162"/>
  <c r="S4" i="162"/>
  <c r="B4" i="162"/>
  <c r="Q4" i="162"/>
  <c r="V4" i="162"/>
  <c r="R4" i="162"/>
  <c r="T4" i="162"/>
  <c r="AC4" i="162"/>
  <c r="P4" i="162"/>
  <c r="K4" i="162"/>
  <c r="X4" i="162"/>
  <c r="L4" i="162"/>
  <c r="AE4" i="162"/>
  <c r="H4" i="162"/>
  <c r="AA4" i="162"/>
  <c r="Y4" i="162"/>
  <c r="E4" i="162"/>
  <c r="W4" i="162"/>
  <c r="AD4" i="162"/>
  <c r="O4" i="162"/>
  <c r="AB4" i="162"/>
  <c r="I4" i="162"/>
  <c r="Z4" i="162"/>
  <c r="J4" i="162"/>
  <c r="N4" i="162"/>
  <c r="D4" i="162"/>
  <c r="V4" i="152" l="1"/>
  <c r="Q4" i="151"/>
  <c r="T3" i="162"/>
  <c r="S3" i="162"/>
  <c r="P4" i="160" l="1"/>
  <c r="P4" i="140"/>
  <c r="P4" i="152"/>
  <c r="M4" i="131"/>
  <c r="M4" i="135"/>
  <c r="M4" i="133"/>
  <c r="M4" i="132"/>
  <c r="M4" i="134"/>
  <c r="M4" i="136"/>
  <c r="M4" i="137"/>
  <c r="M4" i="155"/>
  <c r="M4" i="161"/>
  <c r="M4" i="154"/>
  <c r="M4" i="157"/>
  <c r="M4" i="158"/>
  <c r="M4" i="159"/>
  <c r="M4" i="160"/>
  <c r="M4" i="146"/>
  <c r="M4" i="151"/>
  <c r="M4" i="152"/>
  <c r="M4" i="153"/>
  <c r="M4" i="149"/>
  <c r="M4" i="138"/>
  <c r="M4" i="139"/>
  <c r="M4" i="140"/>
  <c r="M4" i="142"/>
  <c r="M4" i="164"/>
  <c r="M4" i="177"/>
  <c r="M4" i="156"/>
  <c r="M4" i="148"/>
  <c r="M4" i="144"/>
  <c r="M4" i="147"/>
  <c r="M4" i="150"/>
  <c r="N3" i="162"/>
  <c r="B3" i="162"/>
  <c r="Y3" i="162"/>
  <c r="AC3" i="162"/>
  <c r="AA3" i="162"/>
  <c r="L3" i="162"/>
  <c r="M3" i="162"/>
  <c r="AE3" i="162"/>
  <c r="E3" i="162"/>
  <c r="G3" i="162"/>
  <c r="O3" i="162"/>
  <c r="U3" i="162"/>
  <c r="W3" i="162"/>
  <c r="AB3" i="162"/>
  <c r="D3" i="162"/>
  <c r="J3" i="162"/>
  <c r="Z3" i="162"/>
  <c r="Q3" i="162"/>
  <c r="P3" i="162"/>
  <c r="H3" i="162"/>
  <c r="C3" i="162"/>
  <c r="I3" i="162"/>
  <c r="F3" i="162"/>
  <c r="K3" i="162"/>
  <c r="V3" i="162"/>
  <c r="AD3" i="162"/>
  <c r="R3" i="162"/>
  <c r="X3" i="162"/>
  <c r="M3" i="153" l="1"/>
  <c r="P3" i="152"/>
  <c r="M3" i="152"/>
  <c r="M3" i="150"/>
  <c r="G38" i="180" l="1"/>
  <c r="D38" i="180"/>
  <c r="G37" i="180"/>
  <c r="D37" i="180"/>
  <c r="G35" i="180"/>
  <c r="D35" i="180"/>
  <c r="G34" i="180"/>
  <c r="D34" i="180"/>
  <c r="G33" i="180"/>
  <c r="D33" i="180"/>
  <c r="G32" i="180"/>
  <c r="D32" i="180"/>
  <c r="G31" i="180"/>
  <c r="D31" i="180"/>
  <c r="G30" i="180"/>
  <c r="D30" i="180"/>
  <c r="G29" i="180"/>
  <c r="D29" i="180"/>
  <c r="G28" i="180"/>
  <c r="D28" i="180"/>
  <c r="G27" i="180"/>
  <c r="D27" i="180"/>
  <c r="G26" i="180"/>
  <c r="D26" i="180"/>
  <c r="G25" i="180"/>
  <c r="D25" i="180"/>
  <c r="G24" i="180"/>
  <c r="D24" i="180"/>
  <c r="G23" i="180"/>
  <c r="D23" i="180"/>
  <c r="G22" i="180"/>
  <c r="D22" i="180"/>
  <c r="G21" i="180"/>
  <c r="D21" i="180"/>
  <c r="G20" i="180"/>
  <c r="D20" i="180"/>
  <c r="G19" i="180"/>
  <c r="D19" i="180"/>
  <c r="G18" i="180"/>
  <c r="D18" i="180"/>
  <c r="G17" i="180"/>
  <c r="D17" i="180"/>
  <c r="G16" i="180"/>
  <c r="D16" i="180"/>
  <c r="G15" i="180"/>
  <c r="D15" i="180"/>
  <c r="G14" i="180"/>
  <c r="D14" i="180"/>
  <c r="G13" i="180"/>
  <c r="D13" i="180"/>
  <c r="G12" i="180"/>
  <c r="D12" i="180"/>
  <c r="G11" i="180"/>
  <c r="D11" i="180"/>
  <c r="G10" i="180"/>
  <c r="D10" i="180"/>
  <c r="G9" i="180"/>
  <c r="D9" i="180"/>
  <c r="G8" i="180"/>
  <c r="D8" i="180"/>
  <c r="G7" i="180"/>
  <c r="D7" i="180"/>
  <c r="G6" i="180"/>
  <c r="D6" i="180"/>
  <c r="G5" i="180"/>
  <c r="D5" i="180"/>
  <c r="G4" i="180"/>
  <c r="D4" i="180"/>
  <c r="G3" i="180"/>
  <c r="D3" i="180"/>
  <c r="M3" i="135" l="1"/>
  <c r="N20" i="177" l="1"/>
  <c r="N19" i="177"/>
  <c r="N18" i="177"/>
  <c r="N17" i="177"/>
  <c r="N16" i="177"/>
  <c r="N15" i="177"/>
  <c r="N14" i="177"/>
  <c r="N13" i="177"/>
  <c r="N12" i="177"/>
  <c r="N11" i="177"/>
  <c r="N10" i="177"/>
  <c r="N9" i="177"/>
  <c r="N8" i="177"/>
  <c r="N7" i="177"/>
  <c r="N6" i="177"/>
  <c r="N5" i="177"/>
  <c r="N4" i="177"/>
  <c r="N3" i="177"/>
  <c r="M3" i="177"/>
  <c r="Q20" i="177" s="1"/>
  <c r="Q3" i="160"/>
  <c r="P3" i="160"/>
  <c r="M3" i="160"/>
  <c r="Q3" i="140"/>
  <c r="P3" i="140"/>
  <c r="M3" i="140"/>
  <c r="Q3" i="177" l="1"/>
  <c r="Q5" i="177"/>
  <c r="Q7" i="177"/>
  <c r="Q9" i="177"/>
  <c r="Q11" i="177"/>
  <c r="Q13" i="177"/>
  <c r="Q15" i="177"/>
  <c r="Q17" i="177"/>
  <c r="Q19" i="177"/>
  <c r="Q4" i="177"/>
  <c r="Q6" i="177"/>
  <c r="Q8" i="177"/>
  <c r="Q10" i="177"/>
  <c r="Q12" i="177"/>
  <c r="Q14" i="177"/>
  <c r="Q16" i="177"/>
  <c r="Q18" i="177"/>
  <c r="N3" i="149"/>
  <c r="M3" i="149"/>
  <c r="N3" i="153" l="1"/>
  <c r="N3" i="152"/>
  <c r="Q3" i="152"/>
  <c r="M3" i="151"/>
  <c r="N3" i="160" l="1"/>
  <c r="N3" i="159"/>
  <c r="M3" i="159"/>
  <c r="M3" i="158"/>
  <c r="N3" i="157"/>
  <c r="M3" i="157"/>
  <c r="M3" i="154"/>
  <c r="N3" i="161"/>
  <c r="M3" i="161"/>
  <c r="N3" i="155"/>
  <c r="M3" i="155"/>
  <c r="N3" i="137"/>
  <c r="M3" i="137"/>
  <c r="M3" i="136"/>
  <c r="N3" i="136"/>
  <c r="M3" i="134"/>
  <c r="N3" i="134"/>
  <c r="N3" i="132"/>
  <c r="M3" i="132"/>
  <c r="N3" i="135"/>
  <c r="N3" i="131"/>
  <c r="M3" i="131"/>
  <c r="Q4" i="131" s="1"/>
  <c r="N3" i="146"/>
  <c r="M3" i="146"/>
  <c r="M3" i="147"/>
  <c r="M3" i="144"/>
  <c r="M3" i="148"/>
  <c r="M3" i="156"/>
  <c r="M3" i="164"/>
  <c r="M3" i="142"/>
  <c r="N3" i="140"/>
  <c r="Q4" i="146" l="1"/>
  <c r="Q5" i="146"/>
  <c r="N6" i="160"/>
  <c r="N8" i="160"/>
  <c r="N7" i="160"/>
  <c r="N5" i="160"/>
  <c r="N4" i="160"/>
  <c r="Q8" i="160"/>
  <c r="Q7" i="160"/>
  <c r="Q6" i="160"/>
  <c r="Q5" i="160"/>
  <c r="Q4" i="160"/>
  <c r="Q4" i="140"/>
  <c r="Q5" i="140"/>
  <c r="Q6" i="140"/>
  <c r="Q7" i="140"/>
  <c r="Q8" i="140"/>
  <c r="N4" i="140"/>
  <c r="N9" i="160" l="1"/>
  <c r="N10" i="160"/>
  <c r="N11" i="160"/>
  <c r="N12" i="160"/>
  <c r="N13" i="160"/>
  <c r="N14" i="160"/>
  <c r="N15" i="160"/>
  <c r="N16" i="160"/>
  <c r="N17" i="160"/>
  <c r="N18" i="160"/>
  <c r="N19" i="160"/>
  <c r="N20" i="160"/>
  <c r="N6" i="140"/>
  <c r="N7" i="140"/>
  <c r="N8" i="140"/>
  <c r="N9" i="140"/>
  <c r="N10" i="140"/>
  <c r="N11" i="140"/>
  <c r="N12" i="140"/>
  <c r="N13" i="140"/>
  <c r="N14" i="140"/>
  <c r="N15" i="140"/>
  <c r="N16" i="140"/>
  <c r="N17" i="140"/>
  <c r="N18" i="140"/>
  <c r="N19" i="140"/>
  <c r="N20" i="140"/>
  <c r="N5" i="140"/>
  <c r="Q9" i="160"/>
  <c r="Q10" i="160"/>
  <c r="Q11" i="160"/>
  <c r="Q12" i="160"/>
  <c r="Q13" i="160"/>
  <c r="Q14" i="160"/>
  <c r="Q15" i="160"/>
  <c r="Q16" i="160"/>
  <c r="Q17" i="160"/>
  <c r="Q18" i="160"/>
  <c r="Q19" i="160"/>
  <c r="Q20" i="160"/>
  <c r="Q4" i="152" l="1"/>
  <c r="N20" i="164" l="1"/>
  <c r="N19" i="164"/>
  <c r="N18" i="164"/>
  <c r="N17" i="164"/>
  <c r="N16" i="164"/>
  <c r="N15" i="164"/>
  <c r="N14" i="164"/>
  <c r="N13" i="164"/>
  <c r="N12" i="164"/>
  <c r="N11" i="164"/>
  <c r="N10" i="164"/>
  <c r="N9" i="164"/>
  <c r="N8" i="164"/>
  <c r="N7" i="164"/>
  <c r="N6" i="164"/>
  <c r="N5" i="164"/>
  <c r="N4" i="164"/>
  <c r="N3" i="164"/>
  <c r="Q20" i="164"/>
  <c r="Q6" i="164" l="1"/>
  <c r="Q10" i="164"/>
  <c r="Q16" i="164"/>
  <c r="Q18" i="164"/>
  <c r="Q5" i="164"/>
  <c r="Q7" i="164"/>
  <c r="Q9" i="164"/>
  <c r="Q11" i="164"/>
  <c r="Q13" i="164"/>
  <c r="Q15" i="164"/>
  <c r="Q17" i="164"/>
  <c r="Q3" i="164"/>
  <c r="Q19" i="164"/>
  <c r="Q4" i="164"/>
  <c r="Q8" i="164"/>
  <c r="Q12" i="164"/>
  <c r="Q14" i="164"/>
  <c r="Q5" i="152" l="1"/>
  <c r="Q6" i="152"/>
  <c r="Q7" i="152"/>
  <c r="Q8" i="152"/>
  <c r="Q9" i="152"/>
  <c r="N9" i="152"/>
  <c r="N8" i="152"/>
  <c r="N4" i="152"/>
  <c r="N5" i="152"/>
  <c r="N6" i="152"/>
  <c r="N7" i="152"/>
  <c r="N20" i="161" l="1"/>
  <c r="N19" i="161"/>
  <c r="N18" i="161"/>
  <c r="N17" i="161"/>
  <c r="N16" i="161"/>
  <c r="N15" i="161"/>
  <c r="N14" i="161"/>
  <c r="N13" i="161"/>
  <c r="N12" i="161"/>
  <c r="N11" i="161"/>
  <c r="N10" i="161"/>
  <c r="N9" i="161"/>
  <c r="N8" i="161"/>
  <c r="N7" i="161"/>
  <c r="N6" i="161"/>
  <c r="N5" i="161"/>
  <c r="N4" i="161"/>
  <c r="Q20" i="161"/>
  <c r="V18" i="160"/>
  <c r="N20" i="159"/>
  <c r="N19" i="159"/>
  <c r="N18" i="159"/>
  <c r="N17" i="159"/>
  <c r="N16" i="159"/>
  <c r="N15" i="159"/>
  <c r="N14" i="159"/>
  <c r="N13" i="159"/>
  <c r="N12" i="159"/>
  <c r="N11" i="159"/>
  <c r="N10" i="159"/>
  <c r="N9" i="159"/>
  <c r="N8" i="159"/>
  <c r="N7" i="159"/>
  <c r="N6" i="159"/>
  <c r="N5" i="159"/>
  <c r="N4" i="159"/>
  <c r="Q19" i="159"/>
  <c r="N20" i="158"/>
  <c r="N19" i="158"/>
  <c r="N18" i="158"/>
  <c r="N17" i="158"/>
  <c r="N16" i="158"/>
  <c r="N15" i="158"/>
  <c r="N14" i="158"/>
  <c r="N13" i="158"/>
  <c r="N12" i="158"/>
  <c r="N11" i="158"/>
  <c r="N10" i="158"/>
  <c r="N9" i="158"/>
  <c r="N8" i="158"/>
  <c r="N7" i="158"/>
  <c r="N6" i="158"/>
  <c r="N5" i="158"/>
  <c r="N4" i="158"/>
  <c r="N3" i="158"/>
  <c r="Q20" i="158"/>
  <c r="N20" i="157"/>
  <c r="N19" i="157"/>
  <c r="N18" i="157"/>
  <c r="N17" i="157"/>
  <c r="N16" i="157"/>
  <c r="N15" i="157"/>
  <c r="N14" i="157"/>
  <c r="N13" i="157"/>
  <c r="N12" i="157"/>
  <c r="N11" i="157"/>
  <c r="N10" i="157"/>
  <c r="N9" i="157"/>
  <c r="N8" i="157"/>
  <c r="N7" i="157"/>
  <c r="N6" i="157"/>
  <c r="N5" i="157"/>
  <c r="N4" i="157"/>
  <c r="Q20" i="157"/>
  <c r="N20" i="156"/>
  <c r="N19" i="156"/>
  <c r="N18" i="156"/>
  <c r="N17" i="156"/>
  <c r="N16" i="156"/>
  <c r="N15" i="156"/>
  <c r="N14" i="156"/>
  <c r="N13" i="156"/>
  <c r="N12" i="156"/>
  <c r="N11" i="156"/>
  <c r="N10" i="156"/>
  <c r="N9" i="156"/>
  <c r="N8" i="156"/>
  <c r="N7" i="156"/>
  <c r="N6" i="156"/>
  <c r="N5" i="156"/>
  <c r="N4" i="156"/>
  <c r="N3" i="156"/>
  <c r="Q20" i="156"/>
  <c r="N20" i="155"/>
  <c r="N19" i="155"/>
  <c r="N18" i="155"/>
  <c r="N17" i="155"/>
  <c r="N16" i="155"/>
  <c r="N15" i="155"/>
  <c r="N14" i="155"/>
  <c r="N13" i="155"/>
  <c r="N12" i="155"/>
  <c r="N11" i="155"/>
  <c r="N10" i="155"/>
  <c r="N9" i="155"/>
  <c r="N8" i="155"/>
  <c r="N7" i="155"/>
  <c r="N6" i="155"/>
  <c r="N5" i="155"/>
  <c r="N4" i="155"/>
  <c r="Q19" i="155"/>
  <c r="N20" i="154"/>
  <c r="N19" i="154"/>
  <c r="N18" i="154"/>
  <c r="N17" i="154"/>
  <c r="N16" i="154"/>
  <c r="N15" i="154"/>
  <c r="N14" i="154"/>
  <c r="N13" i="154"/>
  <c r="N12" i="154"/>
  <c r="N11" i="154"/>
  <c r="N10" i="154"/>
  <c r="N9" i="154"/>
  <c r="N8" i="154"/>
  <c r="N7" i="154"/>
  <c r="N6" i="154"/>
  <c r="N5" i="154"/>
  <c r="N4" i="154"/>
  <c r="N3" i="154"/>
  <c r="Q20" i="154"/>
  <c r="N20" i="153"/>
  <c r="N19" i="153"/>
  <c r="N18" i="153"/>
  <c r="N17" i="153"/>
  <c r="N16" i="153"/>
  <c r="N15" i="153"/>
  <c r="N14" i="153"/>
  <c r="N13" i="153"/>
  <c r="N12" i="153"/>
  <c r="N11" i="153"/>
  <c r="N10" i="153"/>
  <c r="N9" i="153"/>
  <c r="N8" i="153"/>
  <c r="N7" i="153"/>
  <c r="N6" i="153"/>
  <c r="N5" i="153"/>
  <c r="N4" i="153"/>
  <c r="Q20" i="153"/>
  <c r="Q20" i="152"/>
  <c r="N20" i="152"/>
  <c r="Q19" i="152"/>
  <c r="N19" i="152"/>
  <c r="Q18" i="152"/>
  <c r="N18" i="152"/>
  <c r="Q17" i="152"/>
  <c r="N17" i="152"/>
  <c r="Q16" i="152"/>
  <c r="N16" i="152"/>
  <c r="Q15" i="152"/>
  <c r="N15" i="152"/>
  <c r="Q14" i="152"/>
  <c r="N14" i="152"/>
  <c r="Q13" i="152"/>
  <c r="N13" i="152"/>
  <c r="Q12" i="152"/>
  <c r="N12" i="152"/>
  <c r="Q11" i="152"/>
  <c r="N11" i="152"/>
  <c r="Q10" i="152"/>
  <c r="N10" i="152"/>
  <c r="V19" i="152"/>
  <c r="N20" i="151"/>
  <c r="N19" i="151"/>
  <c r="N18" i="151"/>
  <c r="N17" i="151"/>
  <c r="N16" i="151"/>
  <c r="N15" i="151"/>
  <c r="N14" i="151"/>
  <c r="N13" i="151"/>
  <c r="N12" i="151"/>
  <c r="N11" i="151"/>
  <c r="N10" i="151"/>
  <c r="N9" i="151"/>
  <c r="N8" i="151"/>
  <c r="N7" i="151"/>
  <c r="N6" i="151"/>
  <c r="N5" i="151"/>
  <c r="N4" i="151"/>
  <c r="N3" i="151"/>
  <c r="Q20" i="151"/>
  <c r="N20" i="150"/>
  <c r="N19" i="150"/>
  <c r="N18" i="150"/>
  <c r="N17" i="150"/>
  <c r="N16" i="150"/>
  <c r="N15" i="150"/>
  <c r="N14" i="150"/>
  <c r="N13" i="150"/>
  <c r="N12" i="150"/>
  <c r="N11" i="150"/>
  <c r="N10" i="150"/>
  <c r="N9" i="150"/>
  <c r="N8" i="150"/>
  <c r="N7" i="150"/>
  <c r="N6" i="150"/>
  <c r="N5" i="150"/>
  <c r="N4" i="150"/>
  <c r="N3" i="150"/>
  <c r="Q19" i="150"/>
  <c r="N20" i="149"/>
  <c r="N19" i="149"/>
  <c r="N18" i="149"/>
  <c r="N17" i="149"/>
  <c r="N16" i="149"/>
  <c r="N15" i="149"/>
  <c r="N14" i="149"/>
  <c r="N13" i="149"/>
  <c r="N12" i="149"/>
  <c r="N11" i="149"/>
  <c r="N10" i="149"/>
  <c r="N9" i="149"/>
  <c r="N8" i="149"/>
  <c r="N7" i="149"/>
  <c r="N6" i="149"/>
  <c r="N5" i="149"/>
  <c r="N4" i="149"/>
  <c r="Q20" i="149"/>
  <c r="N20" i="148"/>
  <c r="N19" i="148"/>
  <c r="N18" i="148"/>
  <c r="N17" i="148"/>
  <c r="N16" i="148"/>
  <c r="N15" i="148"/>
  <c r="N14" i="148"/>
  <c r="N13" i="148"/>
  <c r="N12" i="148"/>
  <c r="N11" i="148"/>
  <c r="N10" i="148"/>
  <c r="N9" i="148"/>
  <c r="N8" i="148"/>
  <c r="N7" i="148"/>
  <c r="N6" i="148"/>
  <c r="N5" i="148"/>
  <c r="N4" i="148"/>
  <c r="N3" i="148"/>
  <c r="Q20" i="148"/>
  <c r="N20" i="147"/>
  <c r="N19" i="147"/>
  <c r="N18" i="147"/>
  <c r="N17" i="147"/>
  <c r="N16" i="147"/>
  <c r="N15" i="147"/>
  <c r="N14" i="147"/>
  <c r="N13" i="147"/>
  <c r="N12" i="147"/>
  <c r="N11" i="147"/>
  <c r="N10" i="147"/>
  <c r="N9" i="147"/>
  <c r="N8" i="147"/>
  <c r="N7" i="147"/>
  <c r="N6" i="147"/>
  <c r="N5" i="147"/>
  <c r="N4" i="147"/>
  <c r="N3" i="147"/>
  <c r="Q20" i="147"/>
  <c r="N20" i="146"/>
  <c r="N19" i="146"/>
  <c r="N18" i="146"/>
  <c r="N17" i="146"/>
  <c r="N16" i="146"/>
  <c r="N15" i="146"/>
  <c r="N14" i="146"/>
  <c r="N13" i="146"/>
  <c r="N12" i="146"/>
  <c r="N11" i="146"/>
  <c r="N10" i="146"/>
  <c r="N9" i="146"/>
  <c r="N8" i="146"/>
  <c r="N7" i="146"/>
  <c r="N6" i="146"/>
  <c r="N5" i="146"/>
  <c r="N4" i="146"/>
  <c r="Q19" i="146"/>
  <c r="N20" i="144"/>
  <c r="N19" i="144"/>
  <c r="N18" i="144"/>
  <c r="N17" i="144"/>
  <c r="N16" i="144"/>
  <c r="N15" i="144"/>
  <c r="N14" i="144"/>
  <c r="N13" i="144"/>
  <c r="N12" i="144"/>
  <c r="N11" i="144"/>
  <c r="N10" i="144"/>
  <c r="N9" i="144"/>
  <c r="N8" i="144"/>
  <c r="N7" i="144"/>
  <c r="N6" i="144"/>
  <c r="N5" i="144"/>
  <c r="N4" i="144"/>
  <c r="N3" i="144"/>
  <c r="Q18" i="144"/>
  <c r="N20" i="142"/>
  <c r="N19" i="142"/>
  <c r="N18" i="142"/>
  <c r="N17" i="142"/>
  <c r="N16" i="142"/>
  <c r="N15" i="142"/>
  <c r="N14" i="142"/>
  <c r="N13" i="142"/>
  <c r="N12" i="142"/>
  <c r="N11" i="142"/>
  <c r="N10" i="142"/>
  <c r="N9" i="142"/>
  <c r="N8" i="142"/>
  <c r="N7" i="142"/>
  <c r="N6" i="142"/>
  <c r="N5" i="142"/>
  <c r="N4" i="142"/>
  <c r="N3" i="142"/>
  <c r="Q19" i="142"/>
  <c r="Q20" i="140"/>
  <c r="Q19" i="140"/>
  <c r="Q18" i="140"/>
  <c r="Q17" i="140"/>
  <c r="Q16" i="140"/>
  <c r="Q15" i="140"/>
  <c r="Q14" i="140"/>
  <c r="Q13" i="140"/>
  <c r="Q12" i="140"/>
  <c r="Q11" i="140"/>
  <c r="Q10" i="140"/>
  <c r="Q9" i="140"/>
  <c r="V20" i="140"/>
  <c r="N20" i="139"/>
  <c r="N19" i="139"/>
  <c r="N18" i="139"/>
  <c r="N17" i="139"/>
  <c r="N16" i="139"/>
  <c r="N15" i="139"/>
  <c r="N14" i="139"/>
  <c r="N13" i="139"/>
  <c r="N12" i="139"/>
  <c r="N11" i="139"/>
  <c r="N10" i="139"/>
  <c r="N9" i="139"/>
  <c r="N8" i="139"/>
  <c r="N7" i="139"/>
  <c r="N6" i="139"/>
  <c r="N5" i="139"/>
  <c r="N4" i="139"/>
  <c r="N3" i="139"/>
  <c r="M3" i="139"/>
  <c r="Q20" i="139" s="1"/>
  <c r="N20" i="138"/>
  <c r="N19" i="138"/>
  <c r="N18" i="138"/>
  <c r="N17" i="138"/>
  <c r="N16" i="138"/>
  <c r="N15" i="138"/>
  <c r="N14" i="138"/>
  <c r="N13" i="138"/>
  <c r="N12" i="138"/>
  <c r="N11" i="138"/>
  <c r="N10" i="138"/>
  <c r="N9" i="138"/>
  <c r="N8" i="138"/>
  <c r="N7" i="138"/>
  <c r="N6" i="138"/>
  <c r="N5" i="138"/>
  <c r="N4" i="138"/>
  <c r="N3" i="138"/>
  <c r="M3" i="138"/>
  <c r="Q11" i="138" s="1"/>
  <c r="N20" i="137"/>
  <c r="N19" i="137"/>
  <c r="N18" i="137"/>
  <c r="N17" i="137"/>
  <c r="N16" i="137"/>
  <c r="N15" i="137"/>
  <c r="N14" i="137"/>
  <c r="N13" i="137"/>
  <c r="N12" i="137"/>
  <c r="N11" i="137"/>
  <c r="N10" i="137"/>
  <c r="N9" i="137"/>
  <c r="N8" i="137"/>
  <c r="N7" i="137"/>
  <c r="N6" i="137"/>
  <c r="N5" i="137"/>
  <c r="N4" i="137"/>
  <c r="Q19" i="137"/>
  <c r="N20" i="136"/>
  <c r="N19" i="136"/>
  <c r="N18" i="136"/>
  <c r="N17" i="136"/>
  <c r="N16" i="136"/>
  <c r="N15" i="136"/>
  <c r="N14" i="136"/>
  <c r="N13" i="136"/>
  <c r="N12" i="136"/>
  <c r="N11" i="136"/>
  <c r="N10" i="136"/>
  <c r="N9" i="136"/>
  <c r="N8" i="136"/>
  <c r="N7" i="136"/>
  <c r="N6" i="136"/>
  <c r="N5" i="136"/>
  <c r="N4" i="136"/>
  <c r="Q20" i="136"/>
  <c r="N20" i="135"/>
  <c r="N19" i="135"/>
  <c r="N18" i="135"/>
  <c r="N17" i="135"/>
  <c r="N16" i="135"/>
  <c r="N15" i="135"/>
  <c r="N14" i="135"/>
  <c r="N13" i="135"/>
  <c r="N12" i="135"/>
  <c r="N11" i="135"/>
  <c r="N10" i="135"/>
  <c r="N9" i="135"/>
  <c r="N8" i="135"/>
  <c r="N7" i="135"/>
  <c r="N6" i="135"/>
  <c r="N5" i="135"/>
  <c r="N4" i="135"/>
  <c r="Q20" i="135"/>
  <c r="N20" i="134"/>
  <c r="N19" i="134"/>
  <c r="N18" i="134"/>
  <c r="N17" i="134"/>
  <c r="N16" i="134"/>
  <c r="N15" i="134"/>
  <c r="N14" i="134"/>
  <c r="N13" i="134"/>
  <c r="N12" i="134"/>
  <c r="N11" i="134"/>
  <c r="N10" i="134"/>
  <c r="N9" i="134"/>
  <c r="N8" i="134"/>
  <c r="N7" i="134"/>
  <c r="N6" i="134"/>
  <c r="N5" i="134"/>
  <c r="N4" i="134"/>
  <c r="Q19" i="134"/>
  <c r="N20" i="133"/>
  <c r="N19" i="133"/>
  <c r="N18" i="133"/>
  <c r="N17" i="133"/>
  <c r="N16" i="133"/>
  <c r="N15" i="133"/>
  <c r="N14" i="133"/>
  <c r="N13" i="133"/>
  <c r="N12" i="133"/>
  <c r="N11" i="133"/>
  <c r="N10" i="133"/>
  <c r="N9" i="133"/>
  <c r="N8" i="133"/>
  <c r="N7" i="133"/>
  <c r="N6" i="133"/>
  <c r="N5" i="133"/>
  <c r="N4" i="133"/>
  <c r="N3" i="133"/>
  <c r="M3" i="133"/>
  <c r="Q19" i="133" s="1"/>
  <c r="N20" i="132"/>
  <c r="N19" i="132"/>
  <c r="N18" i="132"/>
  <c r="N17" i="132"/>
  <c r="N16" i="132"/>
  <c r="N15" i="132"/>
  <c r="N14" i="132"/>
  <c r="N13" i="132"/>
  <c r="N12" i="132"/>
  <c r="N11" i="132"/>
  <c r="N10" i="132"/>
  <c r="N9" i="132"/>
  <c r="N8" i="132"/>
  <c r="N7" i="132"/>
  <c r="N6" i="132"/>
  <c r="N5" i="132"/>
  <c r="N4" i="132"/>
  <c r="Q18" i="132"/>
  <c r="N20" i="131"/>
  <c r="N19" i="131"/>
  <c r="N18" i="131"/>
  <c r="N17" i="131"/>
  <c r="N16" i="131"/>
  <c r="N15" i="131"/>
  <c r="N14" i="131"/>
  <c r="N13" i="131"/>
  <c r="N12" i="131"/>
  <c r="N11" i="131"/>
  <c r="N10" i="131"/>
  <c r="N9" i="131"/>
  <c r="N8" i="131"/>
  <c r="N7" i="131"/>
  <c r="N6" i="131"/>
  <c r="N5" i="131"/>
  <c r="N4" i="131"/>
  <c r="Q20" i="131"/>
  <c r="Q4" i="132" l="1"/>
  <c r="Q4" i="133"/>
  <c r="Q3" i="156"/>
  <c r="Q11" i="148"/>
  <c r="Q11" i="147"/>
  <c r="Q5" i="147"/>
  <c r="Q5" i="153"/>
  <c r="Q11" i="153"/>
  <c r="Q3" i="151"/>
  <c r="Q9" i="151"/>
  <c r="Q17" i="148"/>
  <c r="Q3" i="147"/>
  <c r="Q9" i="147"/>
  <c r="Q13" i="161"/>
  <c r="V4" i="160"/>
  <c r="V20" i="160"/>
  <c r="V16" i="160"/>
  <c r="V12" i="160"/>
  <c r="V8" i="160"/>
  <c r="Q17" i="153"/>
  <c r="Q3" i="153"/>
  <c r="Q9" i="153"/>
  <c r="Q5" i="151"/>
  <c r="Q11" i="151"/>
  <c r="Q17" i="151"/>
  <c r="Q5" i="148"/>
  <c r="Q17" i="147"/>
  <c r="Q5" i="161"/>
  <c r="Q19" i="156"/>
  <c r="Q11" i="156"/>
  <c r="Q13" i="153"/>
  <c r="Q19" i="153"/>
  <c r="Q13" i="151"/>
  <c r="Q19" i="151"/>
  <c r="Q13" i="148"/>
  <c r="Q19" i="148"/>
  <c r="Q3" i="148"/>
  <c r="Q9" i="148"/>
  <c r="Q13" i="147"/>
  <c r="Q19" i="147"/>
  <c r="Q11" i="139"/>
  <c r="Q3" i="139"/>
  <c r="Q19" i="139"/>
  <c r="Q17" i="139"/>
  <c r="Q9" i="139"/>
  <c r="Q3" i="132"/>
  <c r="Q19" i="132"/>
  <c r="Q9" i="132"/>
  <c r="Q11" i="132"/>
  <c r="Q17" i="132"/>
  <c r="Q13" i="146"/>
  <c r="Q9" i="161"/>
  <c r="Q17" i="161"/>
  <c r="Q3" i="161"/>
  <c r="Q11" i="161"/>
  <c r="Q19" i="161"/>
  <c r="Q7" i="161"/>
  <c r="Q15" i="161"/>
  <c r="Q15" i="157"/>
  <c r="Q9" i="157"/>
  <c r="Q17" i="157"/>
  <c r="Q3" i="157"/>
  <c r="Q11" i="157"/>
  <c r="Q19" i="157"/>
  <c r="Q7" i="157"/>
  <c r="Q5" i="157"/>
  <c r="Q13" i="157"/>
  <c r="Q7" i="156"/>
  <c r="Q15" i="156"/>
  <c r="Q9" i="156"/>
  <c r="Q17" i="156"/>
  <c r="Q5" i="156"/>
  <c r="Q13" i="156"/>
  <c r="Q7" i="153"/>
  <c r="Q15" i="153"/>
  <c r="Q7" i="151"/>
  <c r="Q15" i="151"/>
  <c r="Q7" i="148"/>
  <c r="Q15" i="148"/>
  <c r="Q7" i="147"/>
  <c r="Q15" i="147"/>
  <c r="Q5" i="139"/>
  <c r="Q13" i="139"/>
  <c r="Q7" i="139"/>
  <c r="Q15" i="139"/>
  <c r="Q7" i="136"/>
  <c r="Q17" i="136"/>
  <c r="Q5" i="136"/>
  <c r="Q13" i="136"/>
  <c r="Q15" i="136"/>
  <c r="Q9" i="136"/>
  <c r="Q3" i="136"/>
  <c r="Q11" i="136"/>
  <c r="Q19" i="136"/>
  <c r="Q7" i="135"/>
  <c r="Q15" i="135"/>
  <c r="Q5" i="135"/>
  <c r="Q13" i="135"/>
  <c r="Q9" i="135"/>
  <c r="Q17" i="135"/>
  <c r="Q3" i="135"/>
  <c r="Q11" i="135"/>
  <c r="Q19" i="135"/>
  <c r="Q5" i="132"/>
  <c r="Q13" i="132"/>
  <c r="Q7" i="132"/>
  <c r="Q15" i="132"/>
  <c r="Q15" i="131"/>
  <c r="Q9" i="131"/>
  <c r="Q17" i="131"/>
  <c r="Q3" i="131"/>
  <c r="Q11" i="131"/>
  <c r="Q19" i="131"/>
  <c r="Q7" i="131"/>
  <c r="Q5" i="131"/>
  <c r="Q13" i="131"/>
  <c r="Q7" i="146"/>
  <c r="Q15" i="146"/>
  <c r="Q9" i="146"/>
  <c r="Q17" i="146"/>
  <c r="Q3" i="146"/>
  <c r="Q11" i="146"/>
  <c r="Q6" i="150"/>
  <c r="Q10" i="150"/>
  <c r="Q14" i="150"/>
  <c r="Q16" i="150"/>
  <c r="Q20" i="150"/>
  <c r="V9" i="152"/>
  <c r="V13" i="152"/>
  <c r="Q6" i="155"/>
  <c r="Q10" i="155"/>
  <c r="Q14" i="155"/>
  <c r="Q16" i="155"/>
  <c r="Q20" i="155"/>
  <c r="Q6" i="159"/>
  <c r="Q8" i="159"/>
  <c r="Q10" i="159"/>
  <c r="Q12" i="159"/>
  <c r="Q14" i="159"/>
  <c r="Q16" i="159"/>
  <c r="Q18" i="159"/>
  <c r="Q20" i="159"/>
  <c r="Q6" i="149"/>
  <c r="Q10" i="149"/>
  <c r="Q14" i="149"/>
  <c r="Q18" i="149"/>
  <c r="V6" i="152"/>
  <c r="V14" i="152"/>
  <c r="Q6" i="154"/>
  <c r="Q10" i="154"/>
  <c r="Q14" i="154"/>
  <c r="Q18" i="154"/>
  <c r="Q6" i="158"/>
  <c r="Q10" i="158"/>
  <c r="Q14" i="158"/>
  <c r="Q18" i="158"/>
  <c r="V5" i="160"/>
  <c r="V13" i="160"/>
  <c r="V17" i="160"/>
  <c r="Q4" i="147"/>
  <c r="Q6" i="147"/>
  <c r="Q8" i="147"/>
  <c r="Q10" i="147"/>
  <c r="Q12" i="147"/>
  <c r="Q14" i="147"/>
  <c r="Q16" i="147"/>
  <c r="Q18" i="147"/>
  <c r="Q3" i="149"/>
  <c r="Q5" i="149"/>
  <c r="Q7" i="149"/>
  <c r="Q9" i="149"/>
  <c r="Q11" i="149"/>
  <c r="Q13" i="149"/>
  <c r="Q15" i="149"/>
  <c r="Q17" i="149"/>
  <c r="Q19" i="149"/>
  <c r="Q6" i="151"/>
  <c r="Q8" i="151"/>
  <c r="Q10" i="151"/>
  <c r="Q12" i="151"/>
  <c r="Q14" i="151"/>
  <c r="Q16" i="151"/>
  <c r="Q18" i="151"/>
  <c r="V8" i="152"/>
  <c r="V12" i="152"/>
  <c r="V16" i="152"/>
  <c r="V20" i="152"/>
  <c r="Q3" i="154"/>
  <c r="Q5" i="154"/>
  <c r="Q7" i="154"/>
  <c r="Q9" i="154"/>
  <c r="Q11" i="154"/>
  <c r="Q13" i="154"/>
  <c r="Q15" i="154"/>
  <c r="Q17" i="154"/>
  <c r="Q19" i="154"/>
  <c r="Q4" i="156"/>
  <c r="Q6" i="156"/>
  <c r="Q8" i="156"/>
  <c r="Q10" i="156"/>
  <c r="Q12" i="156"/>
  <c r="Q14" i="156"/>
  <c r="Q16" i="156"/>
  <c r="Q18" i="156"/>
  <c r="Q3" i="158"/>
  <c r="Q5" i="158"/>
  <c r="Q7" i="158"/>
  <c r="Q9" i="158"/>
  <c r="Q11" i="158"/>
  <c r="Q13" i="158"/>
  <c r="Q15" i="158"/>
  <c r="Q17" i="158"/>
  <c r="Q19" i="158"/>
  <c r="V3" i="160"/>
  <c r="V7" i="160"/>
  <c r="V11" i="160"/>
  <c r="V15" i="160"/>
  <c r="V19" i="160"/>
  <c r="Q4" i="161"/>
  <c r="Q6" i="161"/>
  <c r="Q8" i="161"/>
  <c r="Q10" i="161"/>
  <c r="Q12" i="161"/>
  <c r="Q14" i="161"/>
  <c r="Q16" i="161"/>
  <c r="Q18" i="161"/>
  <c r="Q4" i="150"/>
  <c r="Q8" i="150"/>
  <c r="Q12" i="150"/>
  <c r="Q18" i="150"/>
  <c r="V5" i="152"/>
  <c r="V17" i="152"/>
  <c r="Q4" i="155"/>
  <c r="Q8" i="155"/>
  <c r="Q12" i="155"/>
  <c r="Q18" i="155"/>
  <c r="Q4" i="159"/>
  <c r="Q4" i="149"/>
  <c r="Q8" i="149"/>
  <c r="Q12" i="149"/>
  <c r="Q16" i="149"/>
  <c r="V10" i="152"/>
  <c r="V18" i="152"/>
  <c r="Q4" i="154"/>
  <c r="Q8" i="154"/>
  <c r="Q12" i="154"/>
  <c r="Q16" i="154"/>
  <c r="Q4" i="158"/>
  <c r="Q8" i="158"/>
  <c r="Q12" i="158"/>
  <c r="Q16" i="158"/>
  <c r="V9" i="160"/>
  <c r="Q4" i="148"/>
  <c r="Q6" i="148"/>
  <c r="Q8" i="148"/>
  <c r="Q10" i="148"/>
  <c r="Q12" i="148"/>
  <c r="Q14" i="148"/>
  <c r="Q16" i="148"/>
  <c r="Q18" i="148"/>
  <c r="Q3" i="150"/>
  <c r="Q5" i="150"/>
  <c r="Q7" i="150"/>
  <c r="Q9" i="150"/>
  <c r="Q11" i="150"/>
  <c r="Q13" i="150"/>
  <c r="Q15" i="150"/>
  <c r="Q17" i="150"/>
  <c r="V3" i="152"/>
  <c r="V7" i="152"/>
  <c r="V11" i="152"/>
  <c r="V15" i="152"/>
  <c r="Q4" i="153"/>
  <c r="Q6" i="153"/>
  <c r="Q8" i="153"/>
  <c r="Q10" i="153"/>
  <c r="Q12" i="153"/>
  <c r="Q14" i="153"/>
  <c r="Q16" i="153"/>
  <c r="Q18" i="153"/>
  <c r="Q3" i="155"/>
  <c r="Q5" i="155"/>
  <c r="Q7" i="155"/>
  <c r="Q9" i="155"/>
  <c r="Q11" i="155"/>
  <c r="Q13" i="155"/>
  <c r="Q15" i="155"/>
  <c r="Q17" i="155"/>
  <c r="Q4" i="157"/>
  <c r="Q6" i="157"/>
  <c r="Q8" i="157"/>
  <c r="Q10" i="157"/>
  <c r="Q12" i="157"/>
  <c r="Q14" i="157"/>
  <c r="Q16" i="157"/>
  <c r="Q18" i="157"/>
  <c r="Q3" i="159"/>
  <c r="Q5" i="159"/>
  <c r="Q7" i="159"/>
  <c r="Q9" i="159"/>
  <c r="Q11" i="159"/>
  <c r="Q13" i="159"/>
  <c r="Q15" i="159"/>
  <c r="Q17" i="159"/>
  <c r="V6" i="160"/>
  <c r="V10" i="160"/>
  <c r="V14" i="160"/>
  <c r="Q6" i="146"/>
  <c r="Q8" i="146"/>
  <c r="Q10" i="146"/>
  <c r="Q12" i="146"/>
  <c r="Q14" i="146"/>
  <c r="Q16" i="146"/>
  <c r="Q18" i="146"/>
  <c r="Q20" i="146"/>
  <c r="Q4" i="134"/>
  <c r="Q8" i="134"/>
  <c r="Q14" i="134"/>
  <c r="Q18" i="134"/>
  <c r="Q4" i="138"/>
  <c r="Q8" i="138"/>
  <c r="Q12" i="138"/>
  <c r="Q14" i="138"/>
  <c r="Q18" i="138"/>
  <c r="Q20" i="138"/>
  <c r="V13" i="140"/>
  <c r="Q4" i="144"/>
  <c r="Q8" i="144"/>
  <c r="Q14" i="144"/>
  <c r="Q20" i="144"/>
  <c r="Q8" i="133"/>
  <c r="Q12" i="133"/>
  <c r="Q16" i="133"/>
  <c r="Q20" i="133"/>
  <c r="Q6" i="137"/>
  <c r="Q8" i="137"/>
  <c r="Q12" i="137"/>
  <c r="Q16" i="137"/>
  <c r="Q20" i="137"/>
  <c r="V6" i="140"/>
  <c r="V14" i="140"/>
  <c r="Q4" i="142"/>
  <c r="Q6" i="142"/>
  <c r="Q10" i="142"/>
  <c r="Q12" i="142"/>
  <c r="Q14" i="142"/>
  <c r="Q16" i="142"/>
  <c r="Q18" i="142"/>
  <c r="Q20" i="142"/>
  <c r="Q6" i="132"/>
  <c r="Q14" i="132"/>
  <c r="Q20" i="132"/>
  <c r="Q7" i="134"/>
  <c r="Q10" i="136"/>
  <c r="Q18" i="136"/>
  <c r="Q3" i="138"/>
  <c r="Q7" i="138"/>
  <c r="Q9" i="138"/>
  <c r="Q13" i="138"/>
  <c r="Q15" i="138"/>
  <c r="Q17" i="138"/>
  <c r="Q19" i="138"/>
  <c r="V3" i="140"/>
  <c r="V7" i="140"/>
  <c r="V11" i="140"/>
  <c r="V15" i="140"/>
  <c r="V19" i="140"/>
  <c r="Q3" i="144"/>
  <c r="Q5" i="144"/>
  <c r="Q7" i="144"/>
  <c r="Q9" i="144"/>
  <c r="Q11" i="144"/>
  <c r="Q13" i="144"/>
  <c r="Q15" i="144"/>
  <c r="Q17" i="144"/>
  <c r="Q19" i="144"/>
  <c r="Q6" i="134"/>
  <c r="Q10" i="134"/>
  <c r="Q12" i="134"/>
  <c r="Q16" i="134"/>
  <c r="Q20" i="134"/>
  <c r="Q6" i="138"/>
  <c r="Q10" i="138"/>
  <c r="Q16" i="138"/>
  <c r="V5" i="140"/>
  <c r="V9" i="140"/>
  <c r="V17" i="140"/>
  <c r="Q6" i="144"/>
  <c r="Q10" i="144"/>
  <c r="Q12" i="144"/>
  <c r="Q16" i="144"/>
  <c r="Q6" i="133"/>
  <c r="Q10" i="133"/>
  <c r="Q14" i="133"/>
  <c r="Q18" i="133"/>
  <c r="Q4" i="137"/>
  <c r="Q10" i="137"/>
  <c r="Q14" i="137"/>
  <c r="Q18" i="137"/>
  <c r="V10" i="140"/>
  <c r="V18" i="140"/>
  <c r="Q8" i="142"/>
  <c r="Q8" i="132"/>
  <c r="Q10" i="132"/>
  <c r="Q12" i="132"/>
  <c r="Q16" i="132"/>
  <c r="Q3" i="134"/>
  <c r="Q5" i="134"/>
  <c r="Q9" i="134"/>
  <c r="Q11" i="134"/>
  <c r="Q13" i="134"/>
  <c r="Q15" i="134"/>
  <c r="Q17" i="134"/>
  <c r="Q4" i="136"/>
  <c r="Q6" i="136"/>
  <c r="Q8" i="136"/>
  <c r="Q12" i="136"/>
  <c r="Q14" i="136"/>
  <c r="Q16" i="136"/>
  <c r="Q5" i="138"/>
  <c r="Q6" i="131"/>
  <c r="Q8" i="131"/>
  <c r="Q10" i="131"/>
  <c r="Q12" i="131"/>
  <c r="Q14" i="131"/>
  <c r="Q16" i="131"/>
  <c r="Q18" i="131"/>
  <c r="Q3" i="133"/>
  <c r="Q5" i="133"/>
  <c r="Q7" i="133"/>
  <c r="Q9" i="133"/>
  <c r="Q11" i="133"/>
  <c r="Q13" i="133"/>
  <c r="Q15" i="133"/>
  <c r="Q17" i="133"/>
  <c r="Q4" i="135"/>
  <c r="Q6" i="135"/>
  <c r="Q8" i="135"/>
  <c r="Q10" i="135"/>
  <c r="Q12" i="135"/>
  <c r="Q14" i="135"/>
  <c r="Q16" i="135"/>
  <c r="Q18" i="135"/>
  <c r="Q3" i="137"/>
  <c r="Q5" i="137"/>
  <c r="Q7" i="137"/>
  <c r="Q9" i="137"/>
  <c r="Q11" i="137"/>
  <c r="Q13" i="137"/>
  <c r="Q15" i="137"/>
  <c r="Q17" i="137"/>
  <c r="Q4" i="139"/>
  <c r="Q6" i="139"/>
  <c r="Q8" i="139"/>
  <c r="Q10" i="139"/>
  <c r="Q12" i="139"/>
  <c r="Q14" i="139"/>
  <c r="Q16" i="139"/>
  <c r="Q18" i="139"/>
  <c r="V4" i="140"/>
  <c r="V8" i="140"/>
  <c r="V12" i="140"/>
  <c r="V16" i="140"/>
  <c r="Q3" i="142"/>
  <c r="Q5" i="142"/>
  <c r="Q7" i="142"/>
  <c r="Q9" i="142"/>
  <c r="Q11" i="142"/>
  <c r="Q13" i="142"/>
  <c r="Q15" i="142"/>
  <c r="Q17" i="142"/>
  <c r="M4" i="162"/>
  <c r="AE8" i="162"/>
  <c r="I6" i="162"/>
  <c r="G4" i="162"/>
</calcChain>
</file>

<file path=xl/sharedStrings.xml><?xml version="1.0" encoding="utf-8"?>
<sst xmlns="http://schemas.openxmlformats.org/spreadsheetml/2006/main" count="791" uniqueCount="160">
  <si>
    <t>項目</t>
  </si>
  <si>
    <t>認証値</t>
  </si>
  <si>
    <t>AST</t>
  </si>
  <si>
    <t>ALT</t>
  </si>
  <si>
    <t>ALP</t>
  </si>
  <si>
    <t>LD</t>
  </si>
  <si>
    <t>CPK</t>
  </si>
  <si>
    <t>r-GT</t>
  </si>
  <si>
    <t>TCH</t>
  </si>
  <si>
    <t>TP</t>
  </si>
  <si>
    <t>BUN</t>
  </si>
  <si>
    <t>CRE</t>
  </si>
  <si>
    <t>UA</t>
  </si>
  <si>
    <t>GLU</t>
  </si>
  <si>
    <t>Na</t>
  </si>
  <si>
    <t>K</t>
  </si>
  <si>
    <t>CL</t>
  </si>
  <si>
    <t>Ca</t>
  </si>
  <si>
    <t>IP</t>
  </si>
  <si>
    <t>Fe</t>
  </si>
  <si>
    <t>CRP</t>
  </si>
  <si>
    <t>IgG</t>
  </si>
  <si>
    <t>IgA</t>
  </si>
  <si>
    <t>IgM</t>
  </si>
  <si>
    <t>月</t>
  </si>
  <si>
    <t>千葉大</t>
  </si>
  <si>
    <t>がんｾﾝﾀｰ</t>
  </si>
  <si>
    <t>順大浦安</t>
  </si>
  <si>
    <t>千葉青葉</t>
  </si>
  <si>
    <t>R</t>
  </si>
  <si>
    <t>下限</t>
  </si>
  <si>
    <t>上限</t>
  </si>
  <si>
    <t>AMY</t>
  </si>
  <si>
    <t>CHE</t>
  </si>
  <si>
    <t>TG</t>
  </si>
  <si>
    <t>HDL</t>
  </si>
  <si>
    <t>ALB</t>
  </si>
  <si>
    <t>LDL</t>
  </si>
  <si>
    <t>rGT</t>
  </si>
  <si>
    <t>TBIL</t>
  </si>
  <si>
    <t>10病院平均</t>
  </si>
  <si>
    <t>積水認証値</t>
  </si>
  <si>
    <t>積水平均</t>
  </si>
  <si>
    <t>積水下限</t>
  </si>
  <si>
    <t>積水上限</t>
  </si>
  <si>
    <t>千葉大病院は２月からBM２２５０に変わりました。</t>
  </si>
  <si>
    <t>月</t>
    <rPh sb="0" eb="1">
      <t>ツキ</t>
    </rPh>
    <phoneticPr fontId="5"/>
  </si>
  <si>
    <t>AMY</t>
    <phoneticPr fontId="5"/>
  </si>
  <si>
    <t>Mg</t>
    <phoneticPr fontId="5"/>
  </si>
  <si>
    <t>参考値として扱う項目</t>
    <rPh sb="6" eb="7">
      <t>アツカ</t>
    </rPh>
    <rPh sb="8" eb="10">
      <t>コウモク</t>
    </rPh>
    <phoneticPr fontId="5"/>
  </si>
  <si>
    <t>TG</t>
    <phoneticPr fontId="5"/>
  </si>
  <si>
    <t>CL</t>
    <phoneticPr fontId="5"/>
  </si>
  <si>
    <t>AST</t>
    <phoneticPr fontId="5"/>
  </si>
  <si>
    <t>CHE</t>
    <phoneticPr fontId="5"/>
  </si>
  <si>
    <t>Fe</t>
    <phoneticPr fontId="5"/>
  </si>
  <si>
    <t>IgG</t>
    <phoneticPr fontId="5"/>
  </si>
  <si>
    <t>IgA</t>
    <phoneticPr fontId="5"/>
  </si>
  <si>
    <t>IgM</t>
    <phoneticPr fontId="5"/>
  </si>
  <si>
    <t>CL（日立電極）</t>
    <rPh sb="3" eb="4">
      <t>ヒ</t>
    </rPh>
    <rPh sb="4" eb="5">
      <t>タ</t>
    </rPh>
    <rPh sb="5" eb="7">
      <t>デンキョク</t>
    </rPh>
    <phoneticPr fontId="5"/>
  </si>
  <si>
    <t>HDL積水コレステスト</t>
    <rPh sb="3" eb="5">
      <t>セキスイ</t>
    </rPh>
    <phoneticPr fontId="5"/>
  </si>
  <si>
    <t>LDL積水コレステスト</t>
    <rPh sb="3" eb="5">
      <t>セキスイ</t>
    </rPh>
    <phoneticPr fontId="5"/>
  </si>
  <si>
    <t>（留意事項）</t>
    <rPh sb="1" eb="3">
      <t>リュウイ</t>
    </rPh>
    <rPh sb="3" eb="5">
      <t>ジコウ</t>
    </rPh>
    <phoneticPr fontId="5"/>
  </si>
  <si>
    <t>ALT</t>
    <phoneticPr fontId="5"/>
  </si>
  <si>
    <t>TBIL</t>
    <phoneticPr fontId="5"/>
  </si>
  <si>
    <t>単位</t>
  </si>
  <si>
    <t>許容範囲</t>
  </si>
  <si>
    <t>許容幅</t>
  </si>
  <si>
    <t>mmol/L</t>
  </si>
  <si>
    <t>CL（日立電極以外）</t>
    <rPh sb="3" eb="4">
      <t>ヒ</t>
    </rPh>
    <rPh sb="4" eb="5">
      <t>タ</t>
    </rPh>
    <rPh sb="5" eb="7">
      <t>デンキョク</t>
    </rPh>
    <rPh sb="7" eb="9">
      <t>イガイ</t>
    </rPh>
    <phoneticPr fontId="5"/>
  </si>
  <si>
    <t>±3mmol/L</t>
  </si>
  <si>
    <t>mg/dL</t>
  </si>
  <si>
    <t>±3mg/dL</t>
  </si>
  <si>
    <t>±0.2g/dL</t>
  </si>
  <si>
    <t>±0.20mg/dL</t>
  </si>
  <si>
    <t>±5mg/dL</t>
  </si>
  <si>
    <t>２．チリトロール2000Lを検量用物質（キャリブレータ）として用いることに対して、データの保証はいたしません。</t>
    <rPh sb="14" eb="16">
      <t>ケンリョウ</t>
    </rPh>
    <rPh sb="16" eb="17">
      <t>ヨウ</t>
    </rPh>
    <phoneticPr fontId="5"/>
  </si>
  <si>
    <t>千葉MC</t>
    <phoneticPr fontId="5"/>
  </si>
  <si>
    <t>CK</t>
    <phoneticPr fontId="5"/>
  </si>
  <si>
    <t>10病院平均</t>
    <phoneticPr fontId="5"/>
  </si>
  <si>
    <t>日立以外認証値</t>
    <rPh sb="0" eb="2">
      <t>ヒタチ</t>
    </rPh>
    <rPh sb="2" eb="4">
      <t>イガイ</t>
    </rPh>
    <phoneticPr fontId="5"/>
  </si>
  <si>
    <t>日立認証値</t>
    <rPh sb="0" eb="2">
      <t>ヒタチ</t>
    </rPh>
    <phoneticPr fontId="5"/>
  </si>
  <si>
    <t>日立以外平均</t>
    <rPh sb="0" eb="1">
      <t>ヒ</t>
    </rPh>
    <rPh sb="1" eb="2">
      <t>タ</t>
    </rPh>
    <rPh sb="2" eb="4">
      <t>イガイ</t>
    </rPh>
    <phoneticPr fontId="5"/>
  </si>
  <si>
    <t>日立平均</t>
    <rPh sb="0" eb="2">
      <t>ヒタチ</t>
    </rPh>
    <phoneticPr fontId="5"/>
  </si>
  <si>
    <t>船橋医療C</t>
    <rPh sb="0" eb="2">
      <t>フナバシ</t>
    </rPh>
    <rPh sb="2" eb="4">
      <t>イリョウ</t>
    </rPh>
    <phoneticPr fontId="5"/>
  </si>
  <si>
    <t>東千葉MC</t>
    <rPh sb="0" eb="1">
      <t>ヒガシ</t>
    </rPh>
    <rPh sb="1" eb="3">
      <t>チバ</t>
    </rPh>
    <phoneticPr fontId="5"/>
  </si>
  <si>
    <t>新東京</t>
    <rPh sb="0" eb="1">
      <t>シン</t>
    </rPh>
    <rPh sb="1" eb="3">
      <t>トウキョウ</t>
    </rPh>
    <phoneticPr fontId="5"/>
  </si>
  <si>
    <t>日立以外下限</t>
    <rPh sb="0" eb="2">
      <t>ヒタチ</t>
    </rPh>
    <rPh sb="2" eb="4">
      <t>イガイ</t>
    </rPh>
    <phoneticPr fontId="5"/>
  </si>
  <si>
    <t>日立下限</t>
    <rPh sb="0" eb="2">
      <t>ヒタチ</t>
    </rPh>
    <phoneticPr fontId="5"/>
  </si>
  <si>
    <t>日立上限</t>
    <rPh sb="0" eb="2">
      <t>ヒタチ</t>
    </rPh>
    <phoneticPr fontId="5"/>
  </si>
  <si>
    <t>ALB</t>
    <phoneticPr fontId="5"/>
  </si>
  <si>
    <t>～</t>
    <phoneticPr fontId="5"/>
  </si>
  <si>
    <t>mg/dL</t>
    <phoneticPr fontId="5"/>
  </si>
  <si>
    <t>±5mg/dL</t>
    <phoneticPr fontId="5"/>
  </si>
  <si>
    <t>±0.20mg/dL</t>
    <phoneticPr fontId="5"/>
  </si>
  <si>
    <t>T-BIL</t>
    <phoneticPr fontId="5"/>
  </si>
  <si>
    <t>g/dL</t>
    <phoneticPr fontId="5"/>
  </si>
  <si>
    <t>ALB（New BCP）</t>
    <phoneticPr fontId="5"/>
  </si>
  <si>
    <t>±0.2g/dL</t>
    <phoneticPr fontId="5"/>
  </si>
  <si>
    <t>±0.5mg/dL</t>
    <phoneticPr fontId="5"/>
  </si>
  <si>
    <t>mmol/L</t>
    <phoneticPr fontId="5"/>
  </si>
  <si>
    <t>サンリツ</t>
    <phoneticPr fontId="5"/>
  </si>
  <si>
    <t>千葉救急C</t>
    <rPh sb="0" eb="2">
      <t>チバ</t>
    </rPh>
    <rPh sb="2" eb="4">
      <t>キュウキュウ</t>
    </rPh>
    <phoneticPr fontId="5"/>
  </si>
  <si>
    <t>8病院平均</t>
    <phoneticPr fontId="5"/>
  </si>
  <si>
    <t>7病院平均</t>
    <phoneticPr fontId="5"/>
  </si>
  <si>
    <t>±2mmol/L</t>
    <phoneticPr fontId="5"/>
  </si>
  <si>
    <t>±0.2mmol/L</t>
    <phoneticPr fontId="5"/>
  </si>
  <si>
    <t>±3mmol/L</t>
    <phoneticPr fontId="5"/>
  </si>
  <si>
    <t>±8mg/dL（±5％）</t>
    <phoneticPr fontId="5"/>
  </si>
  <si>
    <t>±3mg/dL（±5％）</t>
    <phoneticPr fontId="5"/>
  </si>
  <si>
    <t>±3mg/dL</t>
    <phoneticPr fontId="5"/>
  </si>
  <si>
    <t>±0.3mg/dL</t>
    <phoneticPr fontId="5"/>
  </si>
  <si>
    <t>±2mg/dL</t>
    <phoneticPr fontId="5"/>
  </si>
  <si>
    <t>U/L</t>
    <phoneticPr fontId="5"/>
  </si>
  <si>
    <t>±5U/L（±5％）</t>
    <phoneticPr fontId="5"/>
  </si>
  <si>
    <t>±4U/L（±5％）</t>
    <phoneticPr fontId="5"/>
  </si>
  <si>
    <t>γ-GT</t>
    <phoneticPr fontId="5"/>
  </si>
  <si>
    <t>±14U/L（±5％）</t>
    <phoneticPr fontId="5"/>
  </si>
  <si>
    <t>±15U/L（±5％）</t>
    <phoneticPr fontId="5"/>
  </si>
  <si>
    <t>ChE</t>
    <phoneticPr fontId="5"/>
  </si>
  <si>
    <t>μg/dL</t>
    <phoneticPr fontId="5"/>
  </si>
  <si>
    <t>±8μg/dL（±5％）</t>
    <phoneticPr fontId="5"/>
  </si>
  <si>
    <t>±0.2mg/dL</t>
    <phoneticPr fontId="5"/>
  </si>
  <si>
    <t>±49mg/dL（±5％）</t>
    <phoneticPr fontId="5"/>
  </si>
  <si>
    <t>±21mg/dL（±10％）</t>
    <phoneticPr fontId="5"/>
  </si>
  <si>
    <t>±9mg/dL（±10％）</t>
    <phoneticPr fontId="5"/>
  </si>
  <si>
    <t>±12U/L（±5％）</t>
    <phoneticPr fontId="5"/>
  </si>
  <si>
    <t>ALP-IFCC</t>
    <phoneticPr fontId="5"/>
  </si>
  <si>
    <t>ALP-JSCC</t>
    <phoneticPr fontId="5"/>
  </si>
  <si>
    <t>LD-IFCC</t>
    <phoneticPr fontId="5"/>
  </si>
  <si>
    <t>LD-JSCC</t>
    <phoneticPr fontId="5"/>
  </si>
  <si>
    <t>±16U/L（±5％）</t>
    <phoneticPr fontId="5"/>
  </si>
  <si>
    <t>±13U/L（±5％）</t>
    <phoneticPr fontId="5"/>
  </si>
  <si>
    <t>１．ALP-JSCC値、LD-JSCC値に移行されていない施設向けに、参考値扱いとして表記しています。</t>
    <rPh sb="21" eb="23">
      <t>イコウ</t>
    </rPh>
    <rPh sb="29" eb="31">
      <t>シセツ</t>
    </rPh>
    <rPh sb="31" eb="32">
      <t>ム</t>
    </rPh>
    <phoneticPr fontId="5"/>
  </si>
  <si>
    <t>ALP-IFCC</t>
    <phoneticPr fontId="5"/>
  </si>
  <si>
    <t>LD-IFCC</t>
    <phoneticPr fontId="5"/>
  </si>
  <si>
    <t>05</t>
  </si>
  <si>
    <t>06</t>
  </si>
  <si>
    <t>07</t>
  </si>
  <si>
    <t>08</t>
  </si>
  <si>
    <t>09</t>
  </si>
  <si>
    <t>10</t>
  </si>
  <si>
    <t>11</t>
  </si>
  <si>
    <t>12</t>
  </si>
  <si>
    <t>22.01</t>
    <phoneticPr fontId="5"/>
  </si>
  <si>
    <t>02</t>
    <phoneticPr fontId="5"/>
  </si>
  <si>
    <t>03</t>
  </si>
  <si>
    <t>04</t>
  </si>
  <si>
    <r>
      <t>Chiritorol 2000L Green Bottle（</t>
    </r>
    <r>
      <rPr>
        <b/>
        <sz val="10"/>
        <color rgb="FF006600"/>
        <rFont val="Meiryo UI"/>
        <family val="3"/>
        <charset val="128"/>
      </rPr>
      <t>製造番号：013102 有効期限：2023.01.31）</t>
    </r>
    <r>
      <rPr>
        <b/>
        <sz val="14"/>
        <color rgb="FF006600"/>
        <rFont val="Meiryo UI"/>
        <family val="3"/>
        <charset val="128"/>
      </rPr>
      <t>認証値設定 2021年4月</t>
    </r>
    <rPh sb="42" eb="44">
      <t>ユウコウ</t>
    </rPh>
    <rPh sb="44" eb="46">
      <t>キゲン</t>
    </rPh>
    <rPh sb="57" eb="59">
      <t>ニンショウ</t>
    </rPh>
    <rPh sb="59" eb="60">
      <t>アタイ</t>
    </rPh>
    <rPh sb="61" eb="63">
      <t>セッテイ</t>
    </rPh>
    <rPh sb="68" eb="69">
      <t>ネン</t>
    </rPh>
    <rPh sb="70" eb="71">
      <t>ツキ</t>
    </rPh>
    <phoneticPr fontId="5"/>
  </si>
  <si>
    <t>21.08</t>
    <phoneticPr fontId="5"/>
  </si>
  <si>
    <t>09</t>
    <phoneticPr fontId="5"/>
  </si>
  <si>
    <t>23.01</t>
    <phoneticPr fontId="5"/>
  </si>
  <si>
    <t>HDLミナリスメタボリード</t>
    <phoneticPr fontId="5"/>
  </si>
  <si>
    <t>LDLミナリスメタボリード</t>
    <phoneticPr fontId="5"/>
  </si>
  <si>
    <t>2021.8月値を100％に対する変化率</t>
    <phoneticPr fontId="5"/>
  </si>
  <si>
    <t>ミナリスM平均</t>
    <phoneticPr fontId="5"/>
  </si>
  <si>
    <t>ミナリスM下限</t>
    <rPh sb="5" eb="7">
      <t>カゲン</t>
    </rPh>
    <phoneticPr fontId="5"/>
  </si>
  <si>
    <t>ミナリスM上限</t>
    <rPh sb="5" eb="7">
      <t>ジョウゲン</t>
    </rPh>
    <phoneticPr fontId="5"/>
  </si>
  <si>
    <t>ミナリスM認証値</t>
    <rPh sb="5" eb="7">
      <t>ニンショウ</t>
    </rPh>
    <phoneticPr fontId="5"/>
  </si>
  <si>
    <t>z</t>
    <phoneticPr fontId="5"/>
  </si>
  <si>
    <t>9病院平均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</si>
</sst>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00"/>
    <numFmt numFmtId="178" formatCode="0.00_ "/>
    <numFmt numFmtId="179" formatCode="0.00\ "/>
    <numFmt numFmtId="180" formatCode="0.0_ 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メイリオ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000099"/>
      <name val="Meiryo UI"/>
      <family val="3"/>
      <charset val="128"/>
    </font>
    <font>
      <sz val="11"/>
      <color rgb="FF000099"/>
      <name val="Meiryo UI"/>
      <family val="3"/>
      <charset val="128"/>
    </font>
    <font>
      <sz val="11"/>
      <color rgb="FF000099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6"/>
      <color rgb="FF000099"/>
      <name val="Meiryo UI"/>
      <family val="3"/>
      <charset val="128"/>
    </font>
    <font>
      <sz val="11"/>
      <color indexed="10"/>
      <name val="Meiryo UI"/>
      <family val="3"/>
      <charset val="128"/>
    </font>
    <font>
      <sz val="14"/>
      <name val="メイリオ"/>
      <family val="3"/>
      <charset val="128"/>
    </font>
    <font>
      <sz val="1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indexed="9"/>
      <name val="Meiryo UI"/>
      <family val="3"/>
      <charset val="128"/>
    </font>
    <font>
      <sz val="8"/>
      <name val="Meiryo UI"/>
      <family val="3"/>
      <charset val="128"/>
    </font>
    <font>
      <b/>
      <sz val="14"/>
      <color rgb="FF006600"/>
      <name val="Meiryo UI"/>
      <family val="3"/>
      <charset val="128"/>
    </font>
    <font>
      <b/>
      <sz val="10"/>
      <color rgb="FF006600"/>
      <name val="Meiryo UI"/>
      <family val="3"/>
      <charset val="128"/>
    </font>
    <font>
      <sz val="11"/>
      <color rgb="FF006600"/>
      <name val="Meiryo UI"/>
      <family val="3"/>
      <charset val="128"/>
    </font>
    <font>
      <b/>
      <sz val="16"/>
      <color rgb="FF0066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1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7" xfId="0" applyFont="1" applyFill="1" applyBorder="1"/>
    <xf numFmtId="0" fontId="6" fillId="2" borderId="1" xfId="0" applyFont="1" applyFill="1" applyBorder="1"/>
    <xf numFmtId="176" fontId="7" fillId="2" borderId="7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8" fillId="0" borderId="0" xfId="0" applyFont="1"/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76" fontId="13" fillId="0" borderId="2" xfId="0" applyNumberFormat="1" applyFont="1" applyBorder="1" applyAlignment="1">
      <alignment horizontal="center"/>
    </xf>
    <xf numFmtId="0" fontId="14" fillId="0" borderId="0" xfId="0" applyFont="1"/>
    <xf numFmtId="0" fontId="15" fillId="0" borderId="4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0" borderId="0" xfId="0" applyFont="1"/>
    <xf numFmtId="176" fontId="15" fillId="0" borderId="0" xfId="0" applyNumberFormat="1" applyFont="1"/>
    <xf numFmtId="0" fontId="15" fillId="0" borderId="2" xfId="0" applyFont="1" applyBorder="1" applyAlignment="1">
      <alignment horizontal="center"/>
    </xf>
    <xf numFmtId="0" fontId="17" fillId="0" borderId="0" xfId="0" applyFont="1"/>
    <xf numFmtId="2" fontId="17" fillId="0" borderId="0" xfId="0" applyNumberFormat="1" applyFont="1" applyAlignment="1">
      <alignment horizontal="center"/>
    </xf>
    <xf numFmtId="0" fontId="16" fillId="2" borderId="7" xfId="0" applyFont="1" applyFill="1" applyBorder="1"/>
    <xf numFmtId="0" fontId="16" fillId="2" borderId="1" xfId="0" applyFont="1" applyFill="1" applyBorder="1"/>
    <xf numFmtId="2" fontId="15" fillId="0" borderId="0" xfId="0" applyNumberFormat="1" applyFont="1" applyAlignment="1">
      <alignment horizontal="center"/>
    </xf>
    <xf numFmtId="1" fontId="16" fillId="2" borderId="1" xfId="0" applyNumberFormat="1" applyFont="1" applyFill="1" applyBorder="1"/>
    <xf numFmtId="177" fontId="16" fillId="2" borderId="1" xfId="0" applyNumberFormat="1" applyFont="1" applyFill="1" applyBorder="1" applyAlignment="1">
      <alignment horizontal="center"/>
    </xf>
    <xf numFmtId="176" fontId="16" fillId="2" borderId="7" xfId="0" applyNumberFormat="1" applyFont="1" applyFill="1" applyBorder="1" applyAlignment="1">
      <alignment horizontal="center"/>
    </xf>
    <xf numFmtId="176" fontId="1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76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6" xfId="0" applyNumberFormat="1" applyFont="1" applyFill="1" applyBorder="1" applyAlignment="1" applyProtection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0" fontId="15" fillId="0" borderId="8" xfId="0" applyFont="1" applyBorder="1" applyAlignment="1">
      <alignment horizontal="center"/>
    </xf>
    <xf numFmtId="2" fontId="19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6" fontId="20" fillId="0" borderId="3" xfId="0" applyNumberFormat="1" applyFont="1" applyBorder="1" applyAlignment="1">
      <alignment vertical="center"/>
    </xf>
    <xf numFmtId="176" fontId="2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5" fillId="0" borderId="8" xfId="0" applyNumberFormat="1" applyFont="1" applyBorder="1" applyAlignment="1">
      <alignment horizontal="right" vertical="center"/>
    </xf>
    <xf numFmtId="0" fontId="4" fillId="0" borderId="0" xfId="0" applyFont="1"/>
    <xf numFmtId="0" fontId="14" fillId="0" borderId="2" xfId="0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2" fillId="0" borderId="0" xfId="0" applyFont="1" applyBorder="1"/>
    <xf numFmtId="0" fontId="23" fillId="0" borderId="0" xfId="0" applyFont="1" applyBorder="1"/>
    <xf numFmtId="0" fontId="20" fillId="0" borderId="2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22" fillId="0" borderId="0" xfId="0" applyFont="1" applyAlignment="1"/>
    <xf numFmtId="0" fontId="26" fillId="0" borderId="0" xfId="0" applyFont="1"/>
    <xf numFmtId="177" fontId="15" fillId="0" borderId="2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27" fillId="0" borderId="0" xfId="0" applyFont="1"/>
    <xf numFmtId="0" fontId="21" fillId="0" borderId="0" xfId="0" applyFont="1" applyFill="1" applyBorder="1" applyAlignment="1">
      <alignment horizontal="left" vertical="center"/>
    </xf>
    <xf numFmtId="178" fontId="13" fillId="0" borderId="3" xfId="0" applyNumberFormat="1" applyFont="1" applyBorder="1" applyAlignment="1">
      <alignment horizontal="center" vertical="center"/>
    </xf>
    <xf numFmtId="177" fontId="28" fillId="0" borderId="2" xfId="0" applyNumberFormat="1" applyFont="1" applyBorder="1" applyAlignment="1">
      <alignment horizontal="center"/>
    </xf>
    <xf numFmtId="177" fontId="28" fillId="0" borderId="2" xfId="0" applyNumberFormat="1" applyFont="1" applyBorder="1" applyAlignment="1">
      <alignment horizontal="center" vertical="center"/>
    </xf>
    <xf numFmtId="177" fontId="28" fillId="0" borderId="2" xfId="0" applyNumberFormat="1" applyFont="1" applyBorder="1"/>
    <xf numFmtId="176" fontId="20" fillId="0" borderId="2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79" fontId="13" fillId="0" borderId="2" xfId="0" applyNumberFormat="1" applyFont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shrinkToFit="1"/>
    </xf>
    <xf numFmtId="0" fontId="10" fillId="0" borderId="3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/>
    </xf>
    <xf numFmtId="177" fontId="10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/>
    </xf>
    <xf numFmtId="0" fontId="11" fillId="0" borderId="3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176" fontId="25" fillId="3" borderId="0" xfId="0" applyNumberFormat="1" applyFont="1" applyFill="1" applyBorder="1" applyAlignment="1">
      <alignment horizontal="left" vertical="center"/>
    </xf>
    <xf numFmtId="0" fontId="31" fillId="0" borderId="0" xfId="0" applyFont="1"/>
    <xf numFmtId="0" fontId="30" fillId="0" borderId="0" xfId="0" applyFont="1"/>
    <xf numFmtId="0" fontId="32" fillId="2" borderId="1" xfId="0" applyFont="1" applyFill="1" applyBorder="1" applyAlignment="1">
      <alignment horizontal="center"/>
    </xf>
    <xf numFmtId="177" fontId="16" fillId="2" borderId="47" xfId="0" applyNumberFormat="1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right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left" vertical="center"/>
    </xf>
    <xf numFmtId="0" fontId="37" fillId="0" borderId="20" xfId="0" applyNumberFormat="1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right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left" vertical="center"/>
    </xf>
    <xf numFmtId="0" fontId="37" fillId="0" borderId="18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left" vertical="center"/>
    </xf>
    <xf numFmtId="176" fontId="37" fillId="0" borderId="18" xfId="0" applyNumberFormat="1" applyFont="1" applyFill="1" applyBorder="1" applyAlignment="1">
      <alignment horizontal="center" vertical="center"/>
    </xf>
    <xf numFmtId="176" fontId="37" fillId="0" borderId="33" xfId="0" applyNumberFormat="1" applyFont="1" applyFill="1" applyBorder="1" applyAlignment="1">
      <alignment horizontal="right" vertical="center"/>
    </xf>
    <xf numFmtId="176" fontId="37" fillId="0" borderId="6" xfId="0" applyNumberFormat="1" applyFont="1" applyFill="1" applyBorder="1" applyAlignment="1">
      <alignment horizontal="left" vertical="center"/>
    </xf>
    <xf numFmtId="0" fontId="37" fillId="0" borderId="34" xfId="0" applyFont="1" applyFill="1" applyBorder="1" applyAlignment="1">
      <alignment horizontal="right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22" xfId="0" applyNumberFormat="1" applyFont="1" applyFill="1" applyBorder="1" applyAlignment="1">
      <alignment horizontal="center" vertical="center"/>
    </xf>
    <xf numFmtId="1" fontId="37" fillId="0" borderId="34" xfId="0" applyNumberFormat="1" applyFont="1" applyFill="1" applyBorder="1" applyAlignment="1">
      <alignment horizontal="right" vertical="center"/>
    </xf>
    <xf numFmtId="1" fontId="37" fillId="0" borderId="3" xfId="0" applyNumberFormat="1" applyFont="1" applyFill="1" applyBorder="1" applyAlignment="1">
      <alignment horizontal="left" vertical="center"/>
    </xf>
    <xf numFmtId="0" fontId="37" fillId="0" borderId="36" xfId="0" applyNumberFormat="1" applyFont="1" applyFill="1" applyBorder="1" applyAlignment="1">
      <alignment horizontal="center" vertical="center"/>
    </xf>
    <xf numFmtId="1" fontId="37" fillId="0" borderId="37" xfId="0" applyNumberFormat="1" applyFont="1" applyFill="1" applyBorder="1" applyAlignment="1">
      <alignment horizontal="right" vertical="center"/>
    </xf>
    <xf numFmtId="0" fontId="37" fillId="0" borderId="38" xfId="0" applyFont="1" applyFill="1" applyBorder="1" applyAlignment="1">
      <alignment horizontal="center" vertical="center"/>
    </xf>
    <xf numFmtId="1" fontId="37" fillId="0" borderId="4" xfId="0" applyNumberFormat="1" applyFont="1" applyFill="1" applyBorder="1" applyAlignment="1">
      <alignment horizontal="left" vertical="center"/>
    </xf>
    <xf numFmtId="0" fontId="37" fillId="0" borderId="40" xfId="0" applyNumberFormat="1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right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left" vertical="center"/>
    </xf>
    <xf numFmtId="1" fontId="37" fillId="0" borderId="31" xfId="0" applyNumberFormat="1" applyFont="1" applyFill="1" applyBorder="1" applyAlignment="1">
      <alignment horizontal="right" vertical="center"/>
    </xf>
    <xf numFmtId="1" fontId="37" fillId="0" borderId="16" xfId="0" applyNumberFormat="1" applyFont="1" applyFill="1" applyBorder="1" applyAlignment="1">
      <alignment horizontal="left" vertical="center"/>
    </xf>
    <xf numFmtId="0" fontId="37" fillId="0" borderId="45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left" vertical="center"/>
    </xf>
    <xf numFmtId="176" fontId="37" fillId="0" borderId="13" xfId="0" applyNumberFormat="1" applyFont="1" applyFill="1" applyBorder="1" applyAlignment="1">
      <alignment horizontal="center" vertical="center"/>
    </xf>
    <xf numFmtId="176" fontId="37" fillId="0" borderId="34" xfId="0" applyNumberFormat="1" applyFont="1" applyFill="1" applyBorder="1" applyAlignment="1">
      <alignment horizontal="right" vertical="center"/>
    </xf>
    <xf numFmtId="176" fontId="37" fillId="0" borderId="3" xfId="0" applyNumberFormat="1" applyFont="1" applyFill="1" applyBorder="1" applyAlignment="1">
      <alignment horizontal="left" vertical="center"/>
    </xf>
    <xf numFmtId="2" fontId="37" fillId="0" borderId="18" xfId="0" applyNumberFormat="1" applyFont="1" applyFill="1" applyBorder="1" applyAlignment="1">
      <alignment horizontal="center" vertical="center"/>
    </xf>
    <xf numFmtId="2" fontId="37" fillId="0" borderId="33" xfId="0" applyNumberFormat="1" applyFont="1" applyFill="1" applyBorder="1" applyAlignment="1">
      <alignment horizontal="right" vertical="center"/>
    </xf>
    <xf numFmtId="2" fontId="37" fillId="0" borderId="6" xfId="0" applyNumberFormat="1" applyFont="1" applyFill="1" applyBorder="1" applyAlignment="1">
      <alignment horizontal="left" vertical="center"/>
    </xf>
    <xf numFmtId="2" fontId="37" fillId="0" borderId="13" xfId="0" applyNumberFormat="1" applyFont="1" applyFill="1" applyBorder="1" applyAlignment="1">
      <alignment horizontal="center" vertical="center"/>
    </xf>
    <xf numFmtId="2" fontId="37" fillId="0" borderId="34" xfId="0" applyNumberFormat="1" applyFont="1" applyFill="1" applyBorder="1" applyAlignment="1">
      <alignment horizontal="right" vertical="center"/>
    </xf>
    <xf numFmtId="2" fontId="37" fillId="0" borderId="3" xfId="0" applyNumberFormat="1" applyFont="1" applyFill="1" applyBorder="1" applyAlignment="1">
      <alignment horizontal="left" vertical="center"/>
    </xf>
    <xf numFmtId="1" fontId="37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5" fillId="0" borderId="8" xfId="0" quotePrefix="1" applyFont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180" fontId="13" fillId="0" borderId="2" xfId="0" applyNumberFormat="1" applyFont="1" applyBorder="1" applyAlignment="1">
      <alignment horizontal="center" vertical="center"/>
    </xf>
    <xf numFmtId="177" fontId="33" fillId="0" borderId="2" xfId="0" applyNumberFormat="1" applyFont="1" applyBorder="1" applyAlignment="1">
      <alignment horizontal="center" vertical="center"/>
    </xf>
    <xf numFmtId="176" fontId="13" fillId="0" borderId="34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shrinkToFit="1"/>
    </xf>
    <xf numFmtId="0" fontId="36" fillId="0" borderId="25" xfId="0" applyFont="1" applyBorder="1" applyAlignment="1">
      <alignment horizontal="center" vertical="center" shrinkToFi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/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663300"/>
      <color rgb="FF00FFFF"/>
      <color rgb="FF006600"/>
      <color rgb="FF0000CC"/>
      <color rgb="FF800080"/>
      <color rgb="FFFF00FF"/>
      <color rgb="FF0000FF"/>
      <color rgb="FF0000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94257797184693E-2"/>
          <c:y val="8.5397452587317707E-2"/>
          <c:w val="0.69929279282536649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Na!$B$3:$B$20</c:f>
              <c:numCache>
                <c:formatCode>0.0</c:formatCode>
                <c:ptCount val="18"/>
                <c:pt idx="0">
                  <c:v>144.37894736842105</c:v>
                </c:pt>
                <c:pt idx="1">
                  <c:v>144.48750000000001</c:v>
                </c:pt>
                <c:pt idx="2">
                  <c:v>144.48095238095237</c:v>
                </c:pt>
                <c:pt idx="3">
                  <c:v>144.40263157894736</c:v>
                </c:pt>
                <c:pt idx="4">
                  <c:v>144.49473684210528</c:v>
                </c:pt>
                <c:pt idx="5">
                  <c:v>144.69736842105269</c:v>
                </c:pt>
                <c:pt idx="6">
                  <c:v>144.59729729729727</c:v>
                </c:pt>
                <c:pt idx="7">
                  <c:v>144.4657894736842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0-496B-A69E-26FD5D12F2EF}"/>
            </c:ext>
          </c:extLst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Na!$C$3:$C$20</c:f>
              <c:numCache>
                <c:formatCode>0.0</c:formatCode>
                <c:ptCount val="18"/>
                <c:pt idx="0">
                  <c:v>145.11839080459777</c:v>
                </c:pt>
                <c:pt idx="1">
                  <c:v>145.16582278481008</c:v>
                </c:pt>
                <c:pt idx="2">
                  <c:v>144.90119047619049</c:v>
                </c:pt>
                <c:pt idx="3">
                  <c:v>144.81829268292685</c:v>
                </c:pt>
                <c:pt idx="4">
                  <c:v>144.67444444444442</c:v>
                </c:pt>
                <c:pt idx="5">
                  <c:v>144.62421052631581</c:v>
                </c:pt>
                <c:pt idx="6">
                  <c:v>144.53297872340426</c:v>
                </c:pt>
                <c:pt idx="7">
                  <c:v>144.4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0-496B-A69E-26FD5D12F2EF}"/>
            </c:ext>
          </c:extLst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Na!$D$3:$D$20</c:f>
              <c:numCache>
                <c:formatCode>0.0</c:formatCode>
                <c:ptCount val="18"/>
                <c:pt idx="0">
                  <c:v>144.52307692307693</c:v>
                </c:pt>
                <c:pt idx="1">
                  <c:v>144.28666666666669</c:v>
                </c:pt>
                <c:pt idx="2">
                  <c:v>145.00714285714284</c:v>
                </c:pt>
                <c:pt idx="3">
                  <c:v>145.04</c:v>
                </c:pt>
                <c:pt idx="4">
                  <c:v>144.96470588235294</c:v>
                </c:pt>
                <c:pt idx="5">
                  <c:v>144.46250000000001</c:v>
                </c:pt>
                <c:pt idx="6">
                  <c:v>144.04285714285714</c:v>
                </c:pt>
                <c:pt idx="7">
                  <c:v>144.7076923076923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0-496B-A69E-26FD5D12F2EF}"/>
            </c:ext>
          </c:extLst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Na!$E$3:$E$20</c:f>
              <c:numCache>
                <c:formatCode>0.0</c:formatCode>
                <c:ptCount val="18"/>
                <c:pt idx="0">
                  <c:v>145.054</c:v>
                </c:pt>
                <c:pt idx="1">
                  <c:v>144.959</c:v>
                </c:pt>
                <c:pt idx="2">
                  <c:v>144.90600000000001</c:v>
                </c:pt>
                <c:pt idx="3">
                  <c:v>144.86199999999999</c:v>
                </c:pt>
                <c:pt idx="4">
                  <c:v>145.03800000000001</c:v>
                </c:pt>
                <c:pt idx="5">
                  <c:v>145.053</c:v>
                </c:pt>
                <c:pt idx="6">
                  <c:v>144.88</c:v>
                </c:pt>
                <c:pt idx="7">
                  <c:v>144.88999999999999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60-496B-A69E-26FD5D12F2EF}"/>
            </c:ext>
          </c:extLst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Na!$F$3:$F$20</c:f>
              <c:numCache>
                <c:formatCode>0.0</c:formatCode>
                <c:ptCount val="18"/>
                <c:pt idx="0">
                  <c:v>145.4</c:v>
                </c:pt>
                <c:pt idx="1">
                  <c:v>145.30000000000001</c:v>
                </c:pt>
                <c:pt idx="2">
                  <c:v>145.47619047619048</c:v>
                </c:pt>
                <c:pt idx="3">
                  <c:v>145.61111111111111</c:v>
                </c:pt>
                <c:pt idx="4">
                  <c:v>145.5</c:v>
                </c:pt>
                <c:pt idx="5">
                  <c:v>145.26315789473685</c:v>
                </c:pt>
                <c:pt idx="6">
                  <c:v>145.27777777777777</c:v>
                </c:pt>
                <c:pt idx="7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60-496B-A69E-26FD5D12F2EF}"/>
            </c:ext>
          </c:extLst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Na!$G$3:$G$20</c:f>
              <c:numCache>
                <c:formatCode>0.0</c:formatCode>
                <c:ptCount val="18"/>
                <c:pt idx="0">
                  <c:v>144.68333333333334</c:v>
                </c:pt>
                <c:pt idx="1">
                  <c:v>144.68333333333334</c:v>
                </c:pt>
                <c:pt idx="2">
                  <c:v>144.13157894736841</c:v>
                </c:pt>
                <c:pt idx="3">
                  <c:v>144.44814814814814</c:v>
                </c:pt>
                <c:pt idx="4">
                  <c:v>144.75294117647059</c:v>
                </c:pt>
                <c:pt idx="5">
                  <c:v>144.76</c:v>
                </c:pt>
                <c:pt idx="6">
                  <c:v>144.72916666666669</c:v>
                </c:pt>
                <c:pt idx="7">
                  <c:v>144.30526315789476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60-496B-A69E-26FD5D12F2EF}"/>
            </c:ext>
          </c:extLst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Na!$H$3:$H$20</c:f>
              <c:numCache>
                <c:formatCode>0.0</c:formatCode>
                <c:ptCount val="18"/>
                <c:pt idx="0">
                  <c:v>144.833</c:v>
                </c:pt>
                <c:pt idx="1">
                  <c:v>144.96700000000001</c:v>
                </c:pt>
                <c:pt idx="2">
                  <c:v>145.06200000000001</c:v>
                </c:pt>
                <c:pt idx="3">
                  <c:v>145.15600000000001</c:v>
                </c:pt>
                <c:pt idx="4">
                  <c:v>145.036</c:v>
                </c:pt>
                <c:pt idx="5">
                  <c:v>145.4</c:v>
                </c:pt>
                <c:pt idx="6">
                  <c:v>145.358</c:v>
                </c:pt>
                <c:pt idx="7">
                  <c:v>144.72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60-496B-A69E-26FD5D12F2EF}"/>
            </c:ext>
          </c:extLst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Na!$I$3:$I$20</c:f>
              <c:numCache>
                <c:formatCode>0.0</c:formatCode>
                <c:ptCount val="18"/>
                <c:pt idx="0">
                  <c:v>145.19999999999999</c:v>
                </c:pt>
                <c:pt idx="1">
                  <c:v>145.6</c:v>
                </c:pt>
                <c:pt idx="2">
                  <c:v>145.6</c:v>
                </c:pt>
                <c:pt idx="3">
                  <c:v>145.4</c:v>
                </c:pt>
                <c:pt idx="4">
                  <c:v>145.6</c:v>
                </c:pt>
                <c:pt idx="5">
                  <c:v>145.1</c:v>
                </c:pt>
                <c:pt idx="6">
                  <c:v>145.19999999999999</c:v>
                </c:pt>
                <c:pt idx="7">
                  <c:v>145.19999999999999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260-496B-A69E-26FD5D12F2EF}"/>
            </c:ext>
          </c:extLst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Na!$J$3:$J$20</c:f>
              <c:numCache>
                <c:formatCode>0.0</c:formatCode>
                <c:ptCount val="18"/>
                <c:pt idx="0">
                  <c:v>145.01</c:v>
                </c:pt>
                <c:pt idx="1">
                  <c:v>145.09</c:v>
                </c:pt>
                <c:pt idx="2">
                  <c:v>144.91999999999999</c:v>
                </c:pt>
                <c:pt idx="3">
                  <c:v>145.06</c:v>
                </c:pt>
                <c:pt idx="4">
                  <c:v>145.04</c:v>
                </c:pt>
                <c:pt idx="5">
                  <c:v>145.19</c:v>
                </c:pt>
                <c:pt idx="6">
                  <c:v>145.15</c:v>
                </c:pt>
                <c:pt idx="7">
                  <c:v>145.16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260-496B-A69E-26FD5D12F2EF}"/>
            </c:ext>
          </c:extLst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Na!$K$3:$K$20</c:f>
              <c:numCache>
                <c:formatCode>0.0</c:formatCode>
                <c:ptCount val="18"/>
                <c:pt idx="1">
                  <c:v>144.25</c:v>
                </c:pt>
                <c:pt idx="2">
                  <c:v>144.73333333333332</c:v>
                </c:pt>
                <c:pt idx="3">
                  <c:v>144.26666666666668</c:v>
                </c:pt>
                <c:pt idx="4">
                  <c:v>144.53333333333333</c:v>
                </c:pt>
                <c:pt idx="5">
                  <c:v>144.85714285714286</c:v>
                </c:pt>
                <c:pt idx="6">
                  <c:v>144.46153846153845</c:v>
                </c:pt>
                <c:pt idx="7">
                  <c:v>144.15384615384616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260-496B-A69E-26FD5D12F2EF}"/>
            </c:ext>
          </c:extLst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Na!$L$3:$L$20</c:f>
              <c:numCache>
                <c:formatCode>0</c:formatCode>
                <c:ptCount val="18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260-496B-A69E-26FD5D12F2EF}"/>
            </c:ext>
          </c:extLst>
        </c:ser>
        <c:ser>
          <c:idx val="10"/>
          <c:order val="11"/>
          <c:tx>
            <c:strRef>
              <c:f>Na!$M$2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Na!$M$3:$M$20</c:f>
              <c:numCache>
                <c:formatCode>0.0</c:formatCode>
                <c:ptCount val="18"/>
                <c:pt idx="0">
                  <c:v>144.91119426993657</c:v>
                </c:pt>
                <c:pt idx="1">
                  <c:v>144.87893227848102</c:v>
                </c:pt>
                <c:pt idx="2">
                  <c:v>144.92183884711781</c:v>
                </c:pt>
                <c:pt idx="3">
                  <c:v>144.90648501877999</c:v>
                </c:pt>
                <c:pt idx="4">
                  <c:v>144.96341616787066</c:v>
                </c:pt>
                <c:pt idx="5">
                  <c:v>144.94073796992481</c:v>
                </c:pt>
                <c:pt idx="6">
                  <c:v>144.82296160695418</c:v>
                </c:pt>
                <c:pt idx="7">
                  <c:v>144.70025910931173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260-496B-A69E-26FD5D12F2EF}"/>
            </c:ext>
          </c:extLst>
        </c:ser>
        <c:ser>
          <c:idx val="11"/>
          <c:order val="12"/>
          <c:tx>
            <c:strRef>
              <c:f>Na!$N$2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Na!$N$3:$N$20</c:f>
              <c:numCache>
                <c:formatCode>0.0</c:formatCode>
                <c:ptCount val="18"/>
                <c:pt idx="0">
                  <c:v>1.0210526315789537</c:v>
                </c:pt>
                <c:pt idx="1">
                  <c:v>1.3499999999999943</c:v>
                </c:pt>
                <c:pt idx="2">
                  <c:v>1.4684210526315837</c:v>
                </c:pt>
                <c:pt idx="3">
                  <c:v>1.3444444444444343</c:v>
                </c:pt>
                <c:pt idx="4">
                  <c:v>1.1052631578947114</c:v>
                </c:pt>
                <c:pt idx="5">
                  <c:v>0.9375</c:v>
                </c:pt>
                <c:pt idx="6">
                  <c:v>1.3151428571428596</c:v>
                </c:pt>
                <c:pt idx="7">
                  <c:v>1.0461538461538282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260-496B-A69E-26FD5D12F2EF}"/>
            </c:ext>
          </c:extLst>
        </c:ser>
        <c:ser>
          <c:idx val="12"/>
          <c:order val="13"/>
          <c:tx>
            <c:strRef>
              <c:f>Na!$O$2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Na!$O$3:$O$20</c:f>
              <c:numCache>
                <c:formatCode>General</c:formatCode>
                <c:ptCount val="18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  <c:pt idx="6">
                  <c:v>143</c:v>
                </c:pt>
                <c:pt idx="7">
                  <c:v>143</c:v>
                </c:pt>
                <c:pt idx="8">
                  <c:v>143</c:v>
                </c:pt>
                <c:pt idx="9">
                  <c:v>143</c:v>
                </c:pt>
                <c:pt idx="10">
                  <c:v>143</c:v>
                </c:pt>
                <c:pt idx="11">
                  <c:v>143</c:v>
                </c:pt>
                <c:pt idx="12">
                  <c:v>143</c:v>
                </c:pt>
                <c:pt idx="13">
                  <c:v>143</c:v>
                </c:pt>
                <c:pt idx="14">
                  <c:v>143</c:v>
                </c:pt>
                <c:pt idx="15">
                  <c:v>143</c:v>
                </c:pt>
                <c:pt idx="16">
                  <c:v>143</c:v>
                </c:pt>
                <c:pt idx="17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60-496B-A69E-26FD5D12F2EF}"/>
            </c:ext>
          </c:extLst>
        </c:ser>
        <c:ser>
          <c:idx val="13"/>
          <c:order val="14"/>
          <c:tx>
            <c:strRef>
              <c:f>Na!$P$2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Na!$P$3:$P$20</c:f>
              <c:numCache>
                <c:formatCode>General</c:formatCode>
                <c:ptCount val="18"/>
                <c:pt idx="0">
                  <c:v>147</c:v>
                </c:pt>
                <c:pt idx="1">
                  <c:v>147</c:v>
                </c:pt>
                <c:pt idx="2">
                  <c:v>147</c:v>
                </c:pt>
                <c:pt idx="3">
                  <c:v>147</c:v>
                </c:pt>
                <c:pt idx="4">
                  <c:v>147</c:v>
                </c:pt>
                <c:pt idx="5">
                  <c:v>147</c:v>
                </c:pt>
                <c:pt idx="6">
                  <c:v>147</c:v>
                </c:pt>
                <c:pt idx="7">
                  <c:v>147</c:v>
                </c:pt>
                <c:pt idx="8">
                  <c:v>147</c:v>
                </c:pt>
                <c:pt idx="9">
                  <c:v>147</c:v>
                </c:pt>
                <c:pt idx="10">
                  <c:v>147</c:v>
                </c:pt>
                <c:pt idx="11">
                  <c:v>147</c:v>
                </c:pt>
                <c:pt idx="12">
                  <c:v>147</c:v>
                </c:pt>
                <c:pt idx="13">
                  <c:v>147</c:v>
                </c:pt>
                <c:pt idx="14">
                  <c:v>147</c:v>
                </c:pt>
                <c:pt idx="15">
                  <c:v>147</c:v>
                </c:pt>
                <c:pt idx="16">
                  <c:v>147</c:v>
                </c:pt>
                <c:pt idx="17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260-496B-A69E-26FD5D12F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26560"/>
        <c:axId val="193428096"/>
      </c:lineChart>
      <c:catAx>
        <c:axId val="193426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42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428096"/>
        <c:scaling>
          <c:orientation val="minMax"/>
          <c:max val="149"/>
          <c:min val="14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426560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87627935396967"/>
          <c:y val="0.11542663862079475"/>
          <c:w val="0.15850518685164938"/>
          <c:h val="0.864641435461557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05387293758342E-2"/>
          <c:y val="8.0247155451736871E-2"/>
          <c:w val="0.64572535879785464"/>
          <c:h val="0.77778012207069702"/>
        </c:manualLayout>
      </c:layout>
      <c:lineChart>
        <c:grouping val="standard"/>
        <c:varyColors val="0"/>
        <c:ser>
          <c:idx val="10"/>
          <c:order val="0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HDL!$C$3:$C$20</c:f>
              <c:numCache>
                <c:formatCode>0.0</c:formatCode>
                <c:ptCount val="18"/>
                <c:pt idx="0">
                  <c:v>51.771428571428572</c:v>
                </c:pt>
                <c:pt idx="1">
                  <c:v>52.735064935064941</c:v>
                </c:pt>
                <c:pt idx="2">
                  <c:v>53.405263157894723</c:v>
                </c:pt>
                <c:pt idx="3">
                  <c:v>53.384810126582273</c:v>
                </c:pt>
                <c:pt idx="4">
                  <c:v>53.546511627906987</c:v>
                </c:pt>
                <c:pt idx="5">
                  <c:v>53.635106382978705</c:v>
                </c:pt>
                <c:pt idx="6">
                  <c:v>52.750549450549435</c:v>
                </c:pt>
                <c:pt idx="7">
                  <c:v>53.785542168674709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2-4BBF-9A9F-3D4C5400F3CD}"/>
            </c:ext>
          </c:extLst>
        </c:ser>
        <c:ser>
          <c:idx val="2"/>
          <c:order val="1"/>
          <c:tx>
            <c:strRef>
              <c:f>HDL!$E$2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HDL!$E$3:$E$18</c:f>
              <c:numCache>
                <c:formatCode>0.0</c:formatCode>
                <c:ptCount val="16"/>
                <c:pt idx="0">
                  <c:v>53.921999999999997</c:v>
                </c:pt>
                <c:pt idx="1">
                  <c:v>53.423000000000002</c:v>
                </c:pt>
                <c:pt idx="2">
                  <c:v>54.787999999999997</c:v>
                </c:pt>
                <c:pt idx="3">
                  <c:v>55.45</c:v>
                </c:pt>
                <c:pt idx="4">
                  <c:v>55.13</c:v>
                </c:pt>
                <c:pt idx="5">
                  <c:v>54.143000000000001</c:v>
                </c:pt>
                <c:pt idx="6">
                  <c:v>54.371000000000002</c:v>
                </c:pt>
                <c:pt idx="7">
                  <c:v>54.017000000000003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2-4BBF-9A9F-3D4C5400F3CD}"/>
            </c:ext>
          </c:extLst>
        </c:ser>
        <c:ser>
          <c:idx val="3"/>
          <c:order val="2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HDL!$G$3:$G$20</c:f>
              <c:numCache>
                <c:formatCode>0.0</c:formatCode>
                <c:ptCount val="18"/>
                <c:pt idx="0">
                  <c:v>51.741666666666667</c:v>
                </c:pt>
                <c:pt idx="1">
                  <c:v>51.811111111111103</c:v>
                </c:pt>
                <c:pt idx="2">
                  <c:v>53.731746031746027</c:v>
                </c:pt>
                <c:pt idx="3">
                  <c:v>53.510714285714293</c:v>
                </c:pt>
                <c:pt idx="4">
                  <c:v>53.580128205128204</c:v>
                </c:pt>
                <c:pt idx="5">
                  <c:v>53.93</c:v>
                </c:pt>
                <c:pt idx="6">
                  <c:v>54.072839506172841</c:v>
                </c:pt>
                <c:pt idx="7">
                  <c:v>53.7468253968254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2-4BBF-9A9F-3D4C5400F3CD}"/>
            </c:ext>
          </c:extLst>
        </c:ser>
        <c:ser>
          <c:idx val="1"/>
          <c:order val="3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HDL!$H$3:$H$20</c:f>
              <c:numCache>
                <c:formatCode>0.0</c:formatCode>
                <c:ptCount val="18"/>
                <c:pt idx="0">
                  <c:v>52.029000000000003</c:v>
                </c:pt>
                <c:pt idx="1">
                  <c:v>51.933</c:v>
                </c:pt>
                <c:pt idx="2">
                  <c:v>52.369</c:v>
                </c:pt>
                <c:pt idx="3">
                  <c:v>52.287999999999997</c:v>
                </c:pt>
                <c:pt idx="4">
                  <c:v>51.914999999999999</c:v>
                </c:pt>
                <c:pt idx="5">
                  <c:v>52.543999999999997</c:v>
                </c:pt>
                <c:pt idx="6">
                  <c:v>52.186</c:v>
                </c:pt>
                <c:pt idx="7">
                  <c:v>52.393999999999998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12-4BBF-9A9F-3D4C5400F3CD}"/>
            </c:ext>
          </c:extLst>
        </c:ser>
        <c:ser>
          <c:idx val="9"/>
          <c:order val="4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HDL!$J$3:$J$20</c:f>
              <c:numCache>
                <c:formatCode>0.0</c:formatCode>
                <c:ptCount val="18"/>
                <c:pt idx="0">
                  <c:v>53.36</c:v>
                </c:pt>
                <c:pt idx="1">
                  <c:v>53.2</c:v>
                </c:pt>
                <c:pt idx="2">
                  <c:v>53.01</c:v>
                </c:pt>
                <c:pt idx="3">
                  <c:v>52.98</c:v>
                </c:pt>
                <c:pt idx="4">
                  <c:v>52.78</c:v>
                </c:pt>
                <c:pt idx="5">
                  <c:v>52.93</c:v>
                </c:pt>
                <c:pt idx="6">
                  <c:v>52.26</c:v>
                </c:pt>
                <c:pt idx="7">
                  <c:v>53.35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12-4BBF-9A9F-3D4C5400F3CD}"/>
            </c:ext>
          </c:extLst>
        </c:ser>
        <c:ser>
          <c:idx val="11"/>
          <c:order val="5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HDL!$K$3:$K$20</c:f>
              <c:numCache>
                <c:formatCode>0.0</c:formatCode>
                <c:ptCount val="18"/>
                <c:pt idx="1">
                  <c:v>52.333333333333336</c:v>
                </c:pt>
                <c:pt idx="2">
                  <c:v>52.666666666666664</c:v>
                </c:pt>
                <c:pt idx="3">
                  <c:v>53.93333333333333</c:v>
                </c:pt>
                <c:pt idx="4">
                  <c:v>54.133333333333333</c:v>
                </c:pt>
                <c:pt idx="5">
                  <c:v>54.714285714285715</c:v>
                </c:pt>
                <c:pt idx="6">
                  <c:v>54.07692307692308</c:v>
                </c:pt>
                <c:pt idx="7">
                  <c:v>53.846153846153847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12-4BBF-9A9F-3D4C5400F3CD}"/>
            </c:ext>
          </c:extLst>
        </c:ser>
        <c:ser>
          <c:idx val="5"/>
          <c:order val="6"/>
          <c:tx>
            <c:strRef>
              <c:f>HDL!$O$2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HDL!$O$3:$O$20</c:f>
              <c:numCache>
                <c:formatCode>0</c:formatCode>
                <c:ptCount val="18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  <c:pt idx="14">
                  <c:v>53</c:v>
                </c:pt>
                <c:pt idx="15">
                  <c:v>53</c:v>
                </c:pt>
                <c:pt idx="16">
                  <c:v>53</c:v>
                </c:pt>
                <c:pt idx="17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12-4BBF-9A9F-3D4C5400F3CD}"/>
            </c:ext>
          </c:extLst>
        </c:ser>
        <c:ser>
          <c:idx val="6"/>
          <c:order val="7"/>
          <c:tx>
            <c:strRef>
              <c:f>HDL!$P$2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HDL!$P$3:$P$17</c:f>
              <c:numCache>
                <c:formatCode>0.0</c:formatCode>
                <c:ptCount val="15"/>
                <c:pt idx="0">
                  <c:v>52.564819047619054</c:v>
                </c:pt>
                <c:pt idx="1">
                  <c:v>52.572584896584893</c:v>
                </c:pt>
                <c:pt idx="2">
                  <c:v>53.328445976051235</c:v>
                </c:pt>
                <c:pt idx="3">
                  <c:v>53.591142957604994</c:v>
                </c:pt>
                <c:pt idx="4">
                  <c:v>53.51416219439475</c:v>
                </c:pt>
                <c:pt idx="5">
                  <c:v>53.649398682877404</c:v>
                </c:pt>
                <c:pt idx="6">
                  <c:v>53.286218672274231</c:v>
                </c:pt>
                <c:pt idx="7">
                  <c:v>53.523253568609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12-4BBF-9A9F-3D4C5400F3CD}"/>
            </c:ext>
          </c:extLst>
        </c:ser>
        <c:ser>
          <c:idx val="7"/>
          <c:order val="8"/>
          <c:tx>
            <c:strRef>
              <c:f>HDL!$T$2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HDL!$T$3:$T$20</c:f>
              <c:numCache>
                <c:formatCode>General</c:formatCode>
                <c:ptCount val="1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812-4BBF-9A9F-3D4C5400F3CD}"/>
            </c:ext>
          </c:extLst>
        </c:ser>
        <c:ser>
          <c:idx val="8"/>
          <c:order val="9"/>
          <c:tx>
            <c:strRef>
              <c:f>HDL!$U$2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HDL!$U$3:$U$20</c:f>
              <c:numCache>
                <c:formatCode>General</c:formatCode>
                <c:ptCount val="18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12-4BBF-9A9F-3D4C5400F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14048"/>
        <c:axId val="208532608"/>
      </c:lineChart>
      <c:catAx>
        <c:axId val="208514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532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532608"/>
        <c:scaling>
          <c:orientation val="minMax"/>
          <c:max val="59"/>
          <c:min val="4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51404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6449047826086"/>
          <c:y val="0.18209916141941423"/>
          <c:w val="0.22513125649869692"/>
          <c:h val="0.76852084978739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TP!$B$3:$B$20</c:f>
              <c:numCache>
                <c:formatCode>0.00</c:formatCode>
                <c:ptCount val="18"/>
                <c:pt idx="0">
                  <c:v>6.64</c:v>
                </c:pt>
                <c:pt idx="1">
                  <c:v>6.6103125</c:v>
                </c:pt>
                <c:pt idx="2">
                  <c:v>6.6066666666666674</c:v>
                </c:pt>
                <c:pt idx="3">
                  <c:v>6.609210526315791</c:v>
                </c:pt>
                <c:pt idx="4">
                  <c:v>6.6126315789473704</c:v>
                </c:pt>
                <c:pt idx="5">
                  <c:v>6.6215789473684206</c:v>
                </c:pt>
                <c:pt idx="6">
                  <c:v>6.6469401544401521</c:v>
                </c:pt>
                <c:pt idx="7">
                  <c:v>6.6547368421052626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4-41A3-A7E4-CD817215388B}"/>
            </c:ext>
          </c:extLst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TP!$C$3:$C$20</c:f>
              <c:numCache>
                <c:formatCode>0.00</c:formatCode>
                <c:ptCount val="18"/>
                <c:pt idx="0">
                  <c:v>6.735060240963854</c:v>
                </c:pt>
                <c:pt idx="1">
                  <c:v>6.7386666666666679</c:v>
                </c:pt>
                <c:pt idx="2">
                  <c:v>6.6617283950617283</c:v>
                </c:pt>
                <c:pt idx="3">
                  <c:v>6.6601250000000007</c:v>
                </c:pt>
                <c:pt idx="4">
                  <c:v>6.6847058823529419</c:v>
                </c:pt>
                <c:pt idx="5">
                  <c:v>6.6808510638297882</c:v>
                </c:pt>
                <c:pt idx="6">
                  <c:v>6.6581720430107527</c:v>
                </c:pt>
                <c:pt idx="7">
                  <c:v>6.6875308641975328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4-41A3-A7E4-CD817215388B}"/>
            </c:ext>
          </c:extLst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TP!$D$3:$D$20</c:f>
              <c:numCache>
                <c:formatCode>0.00\ </c:formatCode>
                <c:ptCount val="18"/>
                <c:pt idx="0">
                  <c:v>6.6718750000000018</c:v>
                </c:pt>
                <c:pt idx="1">
                  <c:v>6.5646666666666649</c:v>
                </c:pt>
                <c:pt idx="2">
                  <c:v>6.6053333333333333</c:v>
                </c:pt>
                <c:pt idx="3">
                  <c:v>6.6215789473684197</c:v>
                </c:pt>
                <c:pt idx="4">
                  <c:v>6.5877777777777773</c:v>
                </c:pt>
                <c:pt idx="5">
                  <c:v>6.5633333333333326</c:v>
                </c:pt>
                <c:pt idx="6">
                  <c:v>6.5660000000000016</c:v>
                </c:pt>
                <c:pt idx="7">
                  <c:v>6.5621052631578944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14-41A3-A7E4-CD817215388B}"/>
            </c:ext>
          </c:extLst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TP!$E$3:$E$20</c:f>
              <c:numCache>
                <c:formatCode>0.00</c:formatCode>
                <c:ptCount val="18"/>
                <c:pt idx="0">
                  <c:v>6.6850000000000005</c:v>
                </c:pt>
                <c:pt idx="1">
                  <c:v>6.6749999999999998</c:v>
                </c:pt>
                <c:pt idx="2">
                  <c:v>6.6760000000000002</c:v>
                </c:pt>
                <c:pt idx="3">
                  <c:v>6.6890000000000001</c:v>
                </c:pt>
                <c:pt idx="4">
                  <c:v>6.7359999999999998</c:v>
                </c:pt>
                <c:pt idx="5">
                  <c:v>6.7489999999999997</c:v>
                </c:pt>
                <c:pt idx="6">
                  <c:v>6.5649999999999995</c:v>
                </c:pt>
                <c:pt idx="7">
                  <c:v>6.6479999999999997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14-41A3-A7E4-CD817215388B}"/>
            </c:ext>
          </c:extLst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TP!$F$3:$F$20</c:f>
              <c:numCache>
                <c:formatCode>0.00</c:formatCode>
                <c:ptCount val="18"/>
                <c:pt idx="0">
                  <c:v>6.5949999999999971</c:v>
                </c:pt>
                <c:pt idx="1">
                  <c:v>6.544999999999999</c:v>
                </c:pt>
                <c:pt idx="2">
                  <c:v>6.5476190476190474</c:v>
                </c:pt>
                <c:pt idx="3">
                  <c:v>6.5555555555555536</c:v>
                </c:pt>
                <c:pt idx="4">
                  <c:v>6.5649999999999995</c:v>
                </c:pt>
                <c:pt idx="5">
                  <c:v>6.542105263157894</c:v>
                </c:pt>
                <c:pt idx="6">
                  <c:v>6.6055555555555534</c:v>
                </c:pt>
                <c:pt idx="7">
                  <c:v>6.5863636363636342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14-41A3-A7E4-CD817215388B}"/>
            </c:ext>
          </c:extLst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TP!$G$3:$G$20</c:f>
              <c:numCache>
                <c:formatCode>0.00</c:formatCode>
                <c:ptCount val="18"/>
                <c:pt idx="0">
                  <c:v>6.6141666666666667</c:v>
                </c:pt>
                <c:pt idx="1">
                  <c:v>6.6632901234567914</c:v>
                </c:pt>
                <c:pt idx="2">
                  <c:v>6.650039682539683</c:v>
                </c:pt>
                <c:pt idx="3">
                  <c:v>6.6531249999999984</c:v>
                </c:pt>
                <c:pt idx="4">
                  <c:v>6.6524999999999999</c:v>
                </c:pt>
                <c:pt idx="5">
                  <c:v>6.6520192307692305</c:v>
                </c:pt>
                <c:pt idx="6">
                  <c:v>6.6819135802469125</c:v>
                </c:pt>
                <c:pt idx="7">
                  <c:v>6.6796031746031739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14-41A3-A7E4-CD817215388B}"/>
            </c:ext>
          </c:extLst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TP!$H$3:$H$20</c:f>
              <c:numCache>
                <c:formatCode>0.00</c:formatCode>
                <c:ptCount val="18"/>
                <c:pt idx="0">
                  <c:v>6.6130000000000004</c:v>
                </c:pt>
                <c:pt idx="1">
                  <c:v>6.6130000000000004</c:v>
                </c:pt>
                <c:pt idx="2">
                  <c:v>6.5990000000000002</c:v>
                </c:pt>
                <c:pt idx="3">
                  <c:v>6.6040000000000001</c:v>
                </c:pt>
                <c:pt idx="4">
                  <c:v>6.6719999999999997</c:v>
                </c:pt>
                <c:pt idx="5">
                  <c:v>6.68</c:v>
                </c:pt>
                <c:pt idx="6">
                  <c:v>6.6609999999999996</c:v>
                </c:pt>
                <c:pt idx="7">
                  <c:v>6.6340000000000003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14-41A3-A7E4-CD817215388B}"/>
            </c:ext>
          </c:extLst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TP!$I$3:$I$20</c:f>
              <c:numCache>
                <c:formatCode>0.00</c:formatCode>
                <c:ptCount val="18"/>
                <c:pt idx="0">
                  <c:v>6.62</c:v>
                </c:pt>
                <c:pt idx="1">
                  <c:v>6.61</c:v>
                </c:pt>
                <c:pt idx="2">
                  <c:v>6.64</c:v>
                </c:pt>
                <c:pt idx="3">
                  <c:v>6.69</c:v>
                </c:pt>
                <c:pt idx="4">
                  <c:v>6.64</c:v>
                </c:pt>
                <c:pt idx="5">
                  <c:v>6.73</c:v>
                </c:pt>
                <c:pt idx="6">
                  <c:v>6.71</c:v>
                </c:pt>
                <c:pt idx="7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14-41A3-A7E4-CD817215388B}"/>
            </c:ext>
          </c:extLst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TP!$J$3:$J$20</c:f>
              <c:numCache>
                <c:formatCode>0.00</c:formatCode>
                <c:ptCount val="18"/>
                <c:pt idx="0">
                  <c:v>6.81</c:v>
                </c:pt>
                <c:pt idx="1">
                  <c:v>6.85</c:v>
                </c:pt>
                <c:pt idx="2">
                  <c:v>6.86</c:v>
                </c:pt>
                <c:pt idx="3">
                  <c:v>6.86</c:v>
                </c:pt>
                <c:pt idx="4">
                  <c:v>6.85</c:v>
                </c:pt>
                <c:pt idx="5">
                  <c:v>6.86</c:v>
                </c:pt>
                <c:pt idx="6">
                  <c:v>6.8</c:v>
                </c:pt>
                <c:pt idx="7">
                  <c:v>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14-41A3-A7E4-CD817215388B}"/>
            </c:ext>
          </c:extLst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TP!$K$3:$K$20</c:f>
              <c:numCache>
                <c:formatCode>0.00</c:formatCode>
                <c:ptCount val="18"/>
                <c:pt idx="1">
                  <c:v>6.6833333333333345</c:v>
                </c:pt>
                <c:pt idx="2">
                  <c:v>6.7600000000000007</c:v>
                </c:pt>
                <c:pt idx="3">
                  <c:v>6.7</c:v>
                </c:pt>
                <c:pt idx="4">
                  <c:v>6.72</c:v>
                </c:pt>
                <c:pt idx="5">
                  <c:v>6.8571428571428585</c:v>
                </c:pt>
                <c:pt idx="6">
                  <c:v>6.7692307692307692</c:v>
                </c:pt>
                <c:pt idx="7">
                  <c:v>6.8416666666666659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314-41A3-A7E4-CD817215388B}"/>
            </c:ext>
          </c:extLst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TP!$L$3:$L$20</c:f>
              <c:numCache>
                <c:formatCode>0.0</c:formatCode>
                <c:ptCount val="18"/>
                <c:pt idx="0">
                  <c:v>6.7</c:v>
                </c:pt>
                <c:pt idx="1">
                  <c:v>6.7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6.7</c:v>
                </c:pt>
                <c:pt idx="6">
                  <c:v>6.7</c:v>
                </c:pt>
                <c:pt idx="7">
                  <c:v>6.7</c:v>
                </c:pt>
                <c:pt idx="8">
                  <c:v>6.7</c:v>
                </c:pt>
                <c:pt idx="9">
                  <c:v>6.7</c:v>
                </c:pt>
                <c:pt idx="10">
                  <c:v>6.7</c:v>
                </c:pt>
                <c:pt idx="11">
                  <c:v>6.7</c:v>
                </c:pt>
                <c:pt idx="12">
                  <c:v>6.7</c:v>
                </c:pt>
                <c:pt idx="13">
                  <c:v>6.7</c:v>
                </c:pt>
                <c:pt idx="14">
                  <c:v>6.7</c:v>
                </c:pt>
                <c:pt idx="15">
                  <c:v>6.7</c:v>
                </c:pt>
                <c:pt idx="16">
                  <c:v>6.7</c:v>
                </c:pt>
                <c:pt idx="17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314-41A3-A7E4-CD817215388B}"/>
            </c:ext>
          </c:extLst>
        </c:ser>
        <c:ser>
          <c:idx val="10"/>
          <c:order val="11"/>
          <c:tx>
            <c:strRef>
              <c:f>TP!$M$2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TP!$M$3:$M$20</c:f>
              <c:numCache>
                <c:formatCode>0.00</c:formatCode>
                <c:ptCount val="18"/>
                <c:pt idx="0">
                  <c:v>6.6649002119589476</c:v>
                </c:pt>
                <c:pt idx="1">
                  <c:v>6.6553269290123449</c:v>
                </c:pt>
                <c:pt idx="2">
                  <c:v>6.6606387125220463</c:v>
                </c:pt>
                <c:pt idx="3">
                  <c:v>6.6642595029239757</c:v>
                </c:pt>
                <c:pt idx="4">
                  <c:v>6.6720615239078098</c:v>
                </c:pt>
                <c:pt idx="5">
                  <c:v>6.6936030695601518</c:v>
                </c:pt>
                <c:pt idx="6">
                  <c:v>6.6663812102484146</c:v>
                </c:pt>
                <c:pt idx="7">
                  <c:v>6.6764006447094157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314-41A3-A7E4-CD817215388B}"/>
            </c:ext>
          </c:extLst>
        </c:ser>
        <c:ser>
          <c:idx val="11"/>
          <c:order val="12"/>
          <c:tx>
            <c:strRef>
              <c:f>TP!$N$2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TP!$N$3:$N$20</c:f>
              <c:numCache>
                <c:formatCode>0.00</c:formatCode>
                <c:ptCount val="18"/>
                <c:pt idx="0">
                  <c:v>0.21500000000000252</c:v>
                </c:pt>
                <c:pt idx="1">
                  <c:v>0.3050000000000006</c:v>
                </c:pt>
                <c:pt idx="2">
                  <c:v>0.31238095238095287</c:v>
                </c:pt>
                <c:pt idx="3">
                  <c:v>0.30444444444444674</c:v>
                </c:pt>
                <c:pt idx="4">
                  <c:v>0.28500000000000014</c:v>
                </c:pt>
                <c:pt idx="5">
                  <c:v>0.31789473684210634</c:v>
                </c:pt>
                <c:pt idx="6">
                  <c:v>0.23500000000000032</c:v>
                </c:pt>
                <c:pt idx="7">
                  <c:v>0.27956140350877146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314-41A3-A7E4-CD817215388B}"/>
            </c:ext>
          </c:extLst>
        </c:ser>
        <c:ser>
          <c:idx val="12"/>
          <c:order val="13"/>
          <c:tx>
            <c:strRef>
              <c:f>TP!$O$2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TP!$O$3:$O$20</c:f>
              <c:numCache>
                <c:formatCode>0.0</c:formatCode>
                <c:ptCount val="1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314-41A3-A7E4-CD817215388B}"/>
            </c:ext>
          </c:extLst>
        </c:ser>
        <c:ser>
          <c:idx val="13"/>
          <c:order val="14"/>
          <c:tx>
            <c:strRef>
              <c:f>TP!$P$2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TP!$P$3:$P$20</c:f>
              <c:numCache>
                <c:formatCode>0.0</c:formatCode>
                <c:ptCount val="18"/>
                <c:pt idx="0">
                  <c:v>6.9</c:v>
                </c:pt>
                <c:pt idx="1">
                  <c:v>6.9</c:v>
                </c:pt>
                <c:pt idx="2">
                  <c:v>6.9</c:v>
                </c:pt>
                <c:pt idx="3">
                  <c:v>6.9</c:v>
                </c:pt>
                <c:pt idx="4">
                  <c:v>6.9</c:v>
                </c:pt>
                <c:pt idx="5">
                  <c:v>6.9</c:v>
                </c:pt>
                <c:pt idx="6">
                  <c:v>6.9</c:v>
                </c:pt>
                <c:pt idx="7">
                  <c:v>6.9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  <c:pt idx="12">
                  <c:v>6.9</c:v>
                </c:pt>
                <c:pt idx="13">
                  <c:v>6.9</c:v>
                </c:pt>
                <c:pt idx="14">
                  <c:v>6.9</c:v>
                </c:pt>
                <c:pt idx="15">
                  <c:v>6.9</c:v>
                </c:pt>
                <c:pt idx="16">
                  <c:v>6.9</c:v>
                </c:pt>
                <c:pt idx="17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314-41A3-A7E4-CD8172153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09792"/>
        <c:axId val="208228352"/>
      </c:lineChart>
      <c:catAx>
        <c:axId val="208209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228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228352"/>
        <c:scaling>
          <c:orientation val="minMax"/>
          <c:max val="7.1"/>
          <c:min val="6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20979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ALB!$B$3:$B$20</c:f>
              <c:numCache>
                <c:formatCode>0.00</c:formatCode>
                <c:ptCount val="18"/>
                <c:pt idx="0">
                  <c:v>4.1431578947368415</c:v>
                </c:pt>
                <c:pt idx="1">
                  <c:v>4.1368749999999999</c:v>
                </c:pt>
                <c:pt idx="2">
                  <c:v>4.17</c:v>
                </c:pt>
                <c:pt idx="3">
                  <c:v>4.164210526315788</c:v>
                </c:pt>
                <c:pt idx="4">
                  <c:v>4.1752631578947348</c:v>
                </c:pt>
                <c:pt idx="5">
                  <c:v>4.1702631578947349</c:v>
                </c:pt>
                <c:pt idx="6">
                  <c:v>4.1700000000000017</c:v>
                </c:pt>
                <c:pt idx="7">
                  <c:v>4.1681578947368418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62-477D-9F53-7B52F16140E7}"/>
            </c:ext>
          </c:extLst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0">
                  <c:v>4.219156626506023</c:v>
                </c:pt>
                <c:pt idx="1">
                  <c:v>4.2110666666666665</c:v>
                </c:pt>
                <c:pt idx="2">
                  <c:v>4.182597402597402</c:v>
                </c:pt>
                <c:pt idx="3">
                  <c:v>4.1902469135802454</c:v>
                </c:pt>
                <c:pt idx="4">
                  <c:v>4.1897674418604653</c:v>
                </c:pt>
                <c:pt idx="5">
                  <c:v>4.1744578313253005</c:v>
                </c:pt>
                <c:pt idx="6">
                  <c:v>4.1476404494381995</c:v>
                </c:pt>
                <c:pt idx="7">
                  <c:v>4.2311494252873585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62-477D-9F53-7B52F16140E7}"/>
            </c:ext>
          </c:extLst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ALB!$D$3:$D$20</c:f>
              <c:numCache>
                <c:formatCode>0.00\ </c:formatCode>
                <c:ptCount val="18"/>
                <c:pt idx="0">
                  <c:v>4.1470588235294112</c:v>
                </c:pt>
                <c:pt idx="1">
                  <c:v>4.1584999999999992</c:v>
                </c:pt>
                <c:pt idx="2">
                  <c:v>4.1480000000000006</c:v>
                </c:pt>
                <c:pt idx="3">
                  <c:v>4.1523529411764706</c:v>
                </c:pt>
                <c:pt idx="4">
                  <c:v>4.1425000000000001</c:v>
                </c:pt>
                <c:pt idx="5">
                  <c:v>4.1437499999999989</c:v>
                </c:pt>
                <c:pt idx="6">
                  <c:v>4.1400000000000006</c:v>
                </c:pt>
                <c:pt idx="7">
                  <c:v>4.1561111111111115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62-477D-9F53-7B52F16140E7}"/>
            </c:ext>
          </c:extLst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0">
                  <c:v>4.1820000000000004</c:v>
                </c:pt>
                <c:pt idx="1">
                  <c:v>4.2350000000000003</c:v>
                </c:pt>
                <c:pt idx="2">
                  <c:v>4.2350000000000003</c:v>
                </c:pt>
                <c:pt idx="3">
                  <c:v>4.2210000000000001</c:v>
                </c:pt>
                <c:pt idx="4">
                  <c:v>4.2549999999999999</c:v>
                </c:pt>
                <c:pt idx="5">
                  <c:v>4.319</c:v>
                </c:pt>
                <c:pt idx="6">
                  <c:v>4.2249999999999996</c:v>
                </c:pt>
                <c:pt idx="7">
                  <c:v>4.2089999999999996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62-477D-9F53-7B52F16140E7}"/>
            </c:ext>
          </c:extLst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0">
                  <c:v>4.1550000000000002</c:v>
                </c:pt>
                <c:pt idx="1">
                  <c:v>4.1650000000000009</c:v>
                </c:pt>
                <c:pt idx="2">
                  <c:v>4.1428571428571432</c:v>
                </c:pt>
                <c:pt idx="3">
                  <c:v>4.1611111111111123</c:v>
                </c:pt>
                <c:pt idx="4">
                  <c:v>4.16</c:v>
                </c:pt>
                <c:pt idx="5">
                  <c:v>4.1421052631578954</c:v>
                </c:pt>
                <c:pt idx="6">
                  <c:v>4.2000000000000011</c:v>
                </c:pt>
                <c:pt idx="7">
                  <c:v>4.1818181818181825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62-477D-9F53-7B52F16140E7}"/>
            </c:ext>
          </c:extLst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4.1662499999999989</c:v>
                </c:pt>
                <c:pt idx="1">
                  <c:v>4.2086538461538465</c:v>
                </c:pt>
                <c:pt idx="2">
                  <c:v>4.2275396825396818</c:v>
                </c:pt>
                <c:pt idx="3">
                  <c:v>4.2130654761904749</c:v>
                </c:pt>
                <c:pt idx="4">
                  <c:v>4.1887202380952386</c:v>
                </c:pt>
                <c:pt idx="5">
                  <c:v>4.1710256410256417</c:v>
                </c:pt>
                <c:pt idx="6">
                  <c:v>4.1988888888888889</c:v>
                </c:pt>
                <c:pt idx="7">
                  <c:v>4.1977777777777776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62-477D-9F53-7B52F16140E7}"/>
            </c:ext>
          </c:extLst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ALB!$H$3:$H$20</c:f>
              <c:numCache>
                <c:formatCode>0.00</c:formatCode>
                <c:ptCount val="18"/>
                <c:pt idx="0">
                  <c:v>4.2649999999999997</c:v>
                </c:pt>
                <c:pt idx="1">
                  <c:v>4.2220000000000004</c:v>
                </c:pt>
                <c:pt idx="2">
                  <c:v>4.2039999999999997</c:v>
                </c:pt>
                <c:pt idx="3">
                  <c:v>4.2130000000000001</c:v>
                </c:pt>
                <c:pt idx="4">
                  <c:v>4.21</c:v>
                </c:pt>
                <c:pt idx="5">
                  <c:v>4.2300000000000004</c:v>
                </c:pt>
                <c:pt idx="6">
                  <c:v>4.21</c:v>
                </c:pt>
                <c:pt idx="7">
                  <c:v>4.242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62-477D-9F53-7B52F16140E7}"/>
            </c:ext>
          </c:extLst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ALB!$I$3:$I$20</c:f>
              <c:numCache>
                <c:formatCode>0.00</c:formatCode>
                <c:ptCount val="18"/>
                <c:pt idx="0">
                  <c:v>4.17</c:v>
                </c:pt>
                <c:pt idx="1">
                  <c:v>4.1900000000000004</c:v>
                </c:pt>
                <c:pt idx="2">
                  <c:v>4.22</c:v>
                </c:pt>
                <c:pt idx="3">
                  <c:v>4.22</c:v>
                </c:pt>
                <c:pt idx="4">
                  <c:v>4.24</c:v>
                </c:pt>
                <c:pt idx="5">
                  <c:v>4.21</c:v>
                </c:pt>
                <c:pt idx="6">
                  <c:v>4.21</c:v>
                </c:pt>
                <c:pt idx="7">
                  <c:v>4.1900000000000004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62-477D-9F53-7B52F16140E7}"/>
            </c:ext>
          </c:extLst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0">
                  <c:v>4.22</c:v>
                </c:pt>
                <c:pt idx="1">
                  <c:v>4.28</c:v>
                </c:pt>
                <c:pt idx="2">
                  <c:v>4.3099999999999996</c:v>
                </c:pt>
                <c:pt idx="3">
                  <c:v>4.3</c:v>
                </c:pt>
                <c:pt idx="4">
                  <c:v>4.2699999999999996</c:v>
                </c:pt>
                <c:pt idx="5">
                  <c:v>4.2699999999999996</c:v>
                </c:pt>
                <c:pt idx="6">
                  <c:v>4.26</c:v>
                </c:pt>
                <c:pt idx="7">
                  <c:v>4.2699999999999996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862-477D-9F53-7B52F16140E7}"/>
            </c:ext>
          </c:extLst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1">
                  <c:v>4.2083333333333348</c:v>
                </c:pt>
                <c:pt idx="2">
                  <c:v>4.1800000000000006</c:v>
                </c:pt>
                <c:pt idx="3">
                  <c:v>4.2133333333333338</c:v>
                </c:pt>
                <c:pt idx="4">
                  <c:v>4.1866666666666683</c:v>
                </c:pt>
                <c:pt idx="5">
                  <c:v>4.1071428571428577</c:v>
                </c:pt>
                <c:pt idx="6">
                  <c:v>4.2000000000000011</c:v>
                </c:pt>
                <c:pt idx="7">
                  <c:v>4.2692307692307683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862-477D-9F53-7B52F16140E7}"/>
            </c:ext>
          </c:extLst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ALB!$L$3:$L$20</c:f>
              <c:numCache>
                <c:formatCode>0.0</c:formatCode>
                <c:ptCount val="1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862-477D-9F53-7B52F16140E7}"/>
            </c:ext>
          </c:extLst>
        </c:ser>
        <c:ser>
          <c:idx val="10"/>
          <c:order val="11"/>
          <c:tx>
            <c:strRef>
              <c:f>ALB!$M$2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ALB!$M$3:$M$20</c:f>
              <c:numCache>
                <c:formatCode>0.00</c:formatCode>
                <c:ptCount val="18"/>
                <c:pt idx="0">
                  <c:v>4.1852914827524748</c:v>
                </c:pt>
                <c:pt idx="1">
                  <c:v>4.2015428846153853</c:v>
                </c:pt>
                <c:pt idx="2">
                  <c:v>4.2019994227994228</c:v>
                </c:pt>
                <c:pt idx="3">
                  <c:v>4.204832030170742</c:v>
                </c:pt>
                <c:pt idx="4">
                  <c:v>4.2017917504517115</c:v>
                </c:pt>
                <c:pt idx="5">
                  <c:v>4.1937744750546431</c:v>
                </c:pt>
                <c:pt idx="6">
                  <c:v>4.1961529338327095</c:v>
                </c:pt>
                <c:pt idx="7">
                  <c:v>4.2115245159962038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862-477D-9F53-7B52F16140E7}"/>
            </c:ext>
          </c:extLst>
        </c:ser>
        <c:ser>
          <c:idx val="11"/>
          <c:order val="12"/>
          <c:tx>
            <c:strRef>
              <c:f>ALB!$N$2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ALB!$N$3:$N$20</c:f>
              <c:numCache>
                <c:formatCode>0.00</c:formatCode>
                <c:ptCount val="18"/>
                <c:pt idx="0">
                  <c:v>0.1218421052631582</c:v>
                </c:pt>
                <c:pt idx="1">
                  <c:v>0.14312500000000039</c:v>
                </c:pt>
                <c:pt idx="2">
                  <c:v>0.16714285714285637</c:v>
                </c:pt>
                <c:pt idx="3">
                  <c:v>0.14764705882352924</c:v>
                </c:pt>
                <c:pt idx="4">
                  <c:v>0.1274999999999995</c:v>
                </c:pt>
                <c:pt idx="5">
                  <c:v>0.2118571428571423</c:v>
                </c:pt>
                <c:pt idx="6">
                  <c:v>0.11999999999999922</c:v>
                </c:pt>
                <c:pt idx="7">
                  <c:v>0.11388888888888804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862-477D-9F53-7B52F16140E7}"/>
            </c:ext>
          </c:extLst>
        </c:ser>
        <c:ser>
          <c:idx val="12"/>
          <c:order val="13"/>
          <c:tx>
            <c:strRef>
              <c:f>ALB!$O$2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862-477D-9F53-7B52F16140E7}"/>
            </c:ext>
          </c:extLst>
        </c:ser>
        <c:ser>
          <c:idx val="13"/>
          <c:order val="14"/>
          <c:tx>
            <c:strRef>
              <c:f>ALB!$P$2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ALB!$P$3:$P$20</c:f>
              <c:numCache>
                <c:formatCode>0.0</c:formatCode>
                <c:ptCount val="18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862-477D-9F53-7B52F1614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22720"/>
        <c:axId val="208624640"/>
      </c:lineChart>
      <c:catAx>
        <c:axId val="20862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62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624640"/>
        <c:scaling>
          <c:orientation val="minMax"/>
          <c:max val="4.5999999999999996"/>
          <c:min val="3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62272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63"/>
        </c:manualLayout>
      </c:layout>
      <c:lineChart>
        <c:grouping val="standard"/>
        <c:varyColors val="0"/>
        <c:ser>
          <c:idx val="0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TBIL!$B$3:$B$20</c:f>
              <c:numCache>
                <c:formatCode>0.00</c:formatCode>
                <c:ptCount val="18"/>
                <c:pt idx="0">
                  <c:v>1.6786842105263153</c:v>
                </c:pt>
                <c:pt idx="1">
                  <c:v>1.6393749999999996</c:v>
                </c:pt>
                <c:pt idx="2">
                  <c:v>1.6004761904761904</c:v>
                </c:pt>
                <c:pt idx="3">
                  <c:v>1.6121052631578943</c:v>
                </c:pt>
                <c:pt idx="4">
                  <c:v>1.6084210526315796</c:v>
                </c:pt>
                <c:pt idx="5">
                  <c:v>1.6155263157894737</c:v>
                </c:pt>
                <c:pt idx="6">
                  <c:v>1.6298648648648648</c:v>
                </c:pt>
                <c:pt idx="7">
                  <c:v>1.6055263157894746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6E-4420-8577-F0B181CE662D}"/>
            </c:ext>
          </c:extLst>
        </c:ser>
        <c:ser>
          <c:idx val="1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TBIL!$C$3:$C$20</c:f>
              <c:numCache>
                <c:formatCode>0.00</c:formatCode>
                <c:ptCount val="18"/>
                <c:pt idx="0">
                  <c:v>1.716265060240963</c:v>
                </c:pt>
                <c:pt idx="1">
                  <c:v>1.7077333333333331</c:v>
                </c:pt>
                <c:pt idx="2">
                  <c:v>1.6974074074074079</c:v>
                </c:pt>
                <c:pt idx="3">
                  <c:v>1.6801265822784808</c:v>
                </c:pt>
                <c:pt idx="4">
                  <c:v>1.7014772727272733</c:v>
                </c:pt>
                <c:pt idx="5">
                  <c:v>1.6876842105263152</c:v>
                </c:pt>
                <c:pt idx="6">
                  <c:v>1.7049999999999992</c:v>
                </c:pt>
                <c:pt idx="7">
                  <c:v>1.7183582089552247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6E-4420-8577-F0B181CE662D}"/>
            </c:ext>
          </c:extLst>
        </c:ser>
        <c:ser>
          <c:idx val="2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TBIL!$D$3:$D$20</c:f>
              <c:numCache>
                <c:formatCode>0.00\ </c:formatCode>
                <c:ptCount val="18"/>
                <c:pt idx="0">
                  <c:v>1.6100000000000008</c:v>
                </c:pt>
                <c:pt idx="1">
                  <c:v>1.5506666666666666</c:v>
                </c:pt>
                <c:pt idx="2">
                  <c:v>1.5781249999999998</c:v>
                </c:pt>
                <c:pt idx="3">
                  <c:v>1.5766666666666664</c:v>
                </c:pt>
                <c:pt idx="4">
                  <c:v>1.6333333333333333</c:v>
                </c:pt>
                <c:pt idx="5">
                  <c:v>1.6318749999999997</c:v>
                </c:pt>
                <c:pt idx="6">
                  <c:v>1.6233333333333335</c:v>
                </c:pt>
                <c:pt idx="7">
                  <c:v>1.601764705882353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6E-4420-8577-F0B181CE662D}"/>
            </c:ext>
          </c:extLst>
        </c:ser>
        <c:ser>
          <c:idx val="4"/>
          <c:order val="3"/>
          <c:tx>
            <c:strRef>
              <c:f>TBIL!$E$2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TBIL!$E$3:$E$20</c:f>
              <c:numCache>
                <c:formatCode>0.00</c:formatCode>
                <c:ptCount val="18"/>
                <c:pt idx="0">
                  <c:v>1.6459999999999999</c:v>
                </c:pt>
                <c:pt idx="1">
                  <c:v>1.6379999999999999</c:v>
                </c:pt>
                <c:pt idx="2">
                  <c:v>1.671</c:v>
                </c:pt>
                <c:pt idx="3">
                  <c:v>1.6459999999999999</c:v>
                </c:pt>
                <c:pt idx="4">
                  <c:v>1.6779999999999999</c:v>
                </c:pt>
                <c:pt idx="5">
                  <c:v>1.6720000000000002</c:v>
                </c:pt>
                <c:pt idx="6">
                  <c:v>1.6720000000000002</c:v>
                </c:pt>
                <c:pt idx="7">
                  <c:v>1.6659999999999999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6E-4420-8577-F0B181CE662D}"/>
            </c:ext>
          </c:extLst>
        </c:ser>
        <c:ser>
          <c:idx val="5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TBIL!$F$3:$F$20</c:f>
              <c:numCache>
                <c:formatCode>0.00</c:formatCode>
                <c:ptCount val="18"/>
                <c:pt idx="0">
                  <c:v>1.4735714285714285</c:v>
                </c:pt>
                <c:pt idx="1">
                  <c:v>1.4780000000000002</c:v>
                </c:pt>
                <c:pt idx="2">
                  <c:v>1.4666666666666666</c:v>
                </c:pt>
                <c:pt idx="3">
                  <c:v>1.4827777777777775</c:v>
                </c:pt>
                <c:pt idx="4">
                  <c:v>1.46</c:v>
                </c:pt>
                <c:pt idx="5">
                  <c:v>1.4694736842105265</c:v>
                </c:pt>
                <c:pt idx="6">
                  <c:v>1.4577777777777778</c:v>
                </c:pt>
                <c:pt idx="7">
                  <c:v>1.4468181818181818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6E-4420-8577-F0B181CE662D}"/>
            </c:ext>
          </c:extLst>
        </c:ser>
        <c:ser>
          <c:idx val="6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TBIL!$G$3:$G$20</c:f>
              <c:numCache>
                <c:formatCode>0.00</c:formatCode>
                <c:ptCount val="18"/>
                <c:pt idx="0">
                  <c:v>1.8472222222222223</c:v>
                </c:pt>
                <c:pt idx="1">
                  <c:v>1.8553086419753089</c:v>
                </c:pt>
                <c:pt idx="2">
                  <c:v>1.8090476190476195</c:v>
                </c:pt>
                <c:pt idx="3">
                  <c:v>1.810297619047619</c:v>
                </c:pt>
                <c:pt idx="4">
                  <c:v>1.7919642857142855</c:v>
                </c:pt>
                <c:pt idx="5">
                  <c:v>1.8093750000000002</c:v>
                </c:pt>
                <c:pt idx="6">
                  <c:v>1.7980459770114945</c:v>
                </c:pt>
                <c:pt idx="7">
                  <c:v>1.7821666666666665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6E-4420-8577-F0B181CE662D}"/>
            </c:ext>
          </c:extLst>
        </c:ser>
        <c:ser>
          <c:idx val="7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TBIL!$H$3:$H$20</c:f>
              <c:numCache>
                <c:formatCode>0.00</c:formatCode>
                <c:ptCount val="18"/>
                <c:pt idx="0">
                  <c:v>1.7250000000000001</c:v>
                </c:pt>
                <c:pt idx="1">
                  <c:v>1.7390000000000001</c:v>
                </c:pt>
                <c:pt idx="2">
                  <c:v>1.7330000000000001</c:v>
                </c:pt>
                <c:pt idx="3">
                  <c:v>1.7270000000000001</c:v>
                </c:pt>
                <c:pt idx="4">
                  <c:v>1.746</c:v>
                </c:pt>
                <c:pt idx="5">
                  <c:v>1.7629999999999999</c:v>
                </c:pt>
                <c:pt idx="6">
                  <c:v>1.754</c:v>
                </c:pt>
                <c:pt idx="7">
                  <c:v>1.7609999999999999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66E-4420-8577-F0B181CE662D}"/>
            </c:ext>
          </c:extLst>
        </c:ser>
        <c:ser>
          <c:idx val="8"/>
          <c:order val="7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TBIL!$I$3:$I$20</c:f>
              <c:numCache>
                <c:formatCode>0.00</c:formatCode>
                <c:ptCount val="18"/>
                <c:pt idx="0">
                  <c:v>1.93</c:v>
                </c:pt>
                <c:pt idx="1">
                  <c:v>1.87</c:v>
                </c:pt>
                <c:pt idx="2">
                  <c:v>1.89</c:v>
                </c:pt>
                <c:pt idx="3">
                  <c:v>1.84</c:v>
                </c:pt>
                <c:pt idx="4">
                  <c:v>1.86</c:v>
                </c:pt>
                <c:pt idx="5">
                  <c:v>1.87</c:v>
                </c:pt>
                <c:pt idx="6">
                  <c:v>1.89</c:v>
                </c:pt>
                <c:pt idx="7">
                  <c:v>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66E-4420-8577-F0B181CE662D}"/>
            </c:ext>
          </c:extLst>
        </c:ser>
        <c:ser>
          <c:idx val="3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TBIL!$J$3:$J$20</c:f>
              <c:numCache>
                <c:formatCode>0.00</c:formatCode>
                <c:ptCount val="18"/>
                <c:pt idx="0">
                  <c:v>1.6</c:v>
                </c:pt>
                <c:pt idx="1">
                  <c:v>1.6</c:v>
                </c:pt>
                <c:pt idx="2">
                  <c:v>1.6</c:v>
                </c:pt>
                <c:pt idx="3">
                  <c:v>1.59</c:v>
                </c:pt>
                <c:pt idx="4">
                  <c:v>1.59</c:v>
                </c:pt>
                <c:pt idx="5">
                  <c:v>1.6</c:v>
                </c:pt>
                <c:pt idx="6">
                  <c:v>1.61</c:v>
                </c:pt>
                <c:pt idx="7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66E-4420-8577-F0B181CE662D}"/>
            </c:ext>
          </c:extLst>
        </c:ser>
        <c:ser>
          <c:idx val="14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TBIL!$K$3:$K$20</c:f>
              <c:numCache>
                <c:formatCode>0.00</c:formatCode>
                <c:ptCount val="18"/>
                <c:pt idx="1">
                  <c:v>1.5333333333333334</c:v>
                </c:pt>
                <c:pt idx="2">
                  <c:v>1.4866666666666668</c:v>
                </c:pt>
                <c:pt idx="3">
                  <c:v>1.5066666666666668</c:v>
                </c:pt>
                <c:pt idx="4">
                  <c:v>1.493333333333333</c:v>
                </c:pt>
                <c:pt idx="5">
                  <c:v>1.5357142857142858</c:v>
                </c:pt>
                <c:pt idx="6">
                  <c:v>1.4</c:v>
                </c:pt>
                <c:pt idx="7">
                  <c:v>1.5076923076923079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66E-4420-8577-F0B181CE662D}"/>
            </c:ext>
          </c:extLst>
        </c:ser>
        <c:ser>
          <c:idx val="9"/>
          <c:order val="10"/>
          <c:tx>
            <c:strRef>
              <c:f>TBIL!$L$2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TBIL!$L$3:$L$20</c:f>
              <c:numCache>
                <c:formatCode>0.0</c:formatCode>
                <c:ptCount val="18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66E-4420-8577-F0B181CE662D}"/>
            </c:ext>
          </c:extLst>
        </c:ser>
        <c:ser>
          <c:idx val="10"/>
          <c:order val="11"/>
          <c:tx>
            <c:strRef>
              <c:f>TBIL!$M$2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TBIL!$M$3:$M$20</c:f>
              <c:numCache>
                <c:formatCode>0.00</c:formatCode>
                <c:ptCount val="18"/>
                <c:pt idx="0">
                  <c:v>1.6918603246178807</c:v>
                </c:pt>
                <c:pt idx="1">
                  <c:v>1.6611416975308644</c:v>
                </c:pt>
                <c:pt idx="2">
                  <c:v>1.6532389550264555</c:v>
                </c:pt>
                <c:pt idx="3">
                  <c:v>1.6471640575595106</c:v>
                </c:pt>
                <c:pt idx="4">
                  <c:v>1.6562529277739806</c:v>
                </c:pt>
                <c:pt idx="5">
                  <c:v>1.6654648496240601</c:v>
                </c:pt>
                <c:pt idx="6">
                  <c:v>1.6540021952987469</c:v>
                </c:pt>
                <c:pt idx="7">
                  <c:v>1.653932638680421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66E-4420-8577-F0B181CE662D}"/>
            </c:ext>
          </c:extLst>
        </c:ser>
        <c:ser>
          <c:idx val="11"/>
          <c:order val="12"/>
          <c:tx>
            <c:strRef>
              <c:f>TBIL!$N$2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TBIL!$N$3:$N$20</c:f>
              <c:numCache>
                <c:formatCode>0.00</c:formatCode>
                <c:ptCount val="18"/>
                <c:pt idx="0">
                  <c:v>0.45642857142857141</c:v>
                </c:pt>
                <c:pt idx="1">
                  <c:v>0.3919999999999999</c:v>
                </c:pt>
                <c:pt idx="2">
                  <c:v>0.42333333333333334</c:v>
                </c:pt>
                <c:pt idx="3">
                  <c:v>0.35722222222222255</c:v>
                </c:pt>
                <c:pt idx="4">
                  <c:v>0.40000000000000013</c:v>
                </c:pt>
                <c:pt idx="5">
                  <c:v>0.40052631578947362</c:v>
                </c:pt>
                <c:pt idx="6">
                  <c:v>0.49</c:v>
                </c:pt>
                <c:pt idx="7">
                  <c:v>0.40318181818181831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66E-4420-8577-F0B181CE662D}"/>
            </c:ext>
          </c:extLst>
        </c:ser>
        <c:ser>
          <c:idx val="12"/>
          <c:order val="13"/>
          <c:tx>
            <c:strRef>
              <c:f>TBIL!$O$2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TBIL!$O$3:$O$20</c:f>
              <c:numCache>
                <c:formatCode>0.0</c:formatCode>
                <c:ptCount val="18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66E-4420-8577-F0B181CE662D}"/>
            </c:ext>
          </c:extLst>
        </c:ser>
        <c:ser>
          <c:idx val="13"/>
          <c:order val="14"/>
          <c:tx>
            <c:strRef>
              <c:f>TBIL!$P$2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TBIL!$P$3:$P$20</c:f>
              <c:numCache>
                <c:formatCode>0.0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66E-4420-8577-F0B181CE6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45856"/>
        <c:axId val="209147776"/>
      </c:lineChart>
      <c:catAx>
        <c:axId val="209145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14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147776"/>
        <c:scaling>
          <c:orientation val="minMax"/>
          <c:max val="2.2999999999999998"/>
          <c:min val="1.1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145856"/>
        <c:crosses val="autoZero"/>
        <c:crossBetween val="between"/>
        <c:majorUnit val="0.3000000000000000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39658029711"/>
          <c:y val="0.11784182453352825"/>
          <c:w val="0.1593266128358154"/>
          <c:h val="0.871068011577975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72913992297846E-2"/>
          <c:y val="7.6158940397350966E-2"/>
          <c:w val="0.69833119383825359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0">
                  <c:v>1.9252631578947368</c:v>
                </c:pt>
                <c:pt idx="1">
                  <c:v>1.9665625</c:v>
                </c:pt>
                <c:pt idx="2">
                  <c:v>1.980952380952381</c:v>
                </c:pt>
                <c:pt idx="3">
                  <c:v>1.9736842105263155</c:v>
                </c:pt>
                <c:pt idx="4">
                  <c:v>1.9876315789473684</c:v>
                </c:pt>
                <c:pt idx="5">
                  <c:v>1.9794736842105263</c:v>
                </c:pt>
                <c:pt idx="6">
                  <c:v>1.9844208494208495</c:v>
                </c:pt>
                <c:pt idx="7">
                  <c:v>1.9752631578947362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F-4CE6-B31F-03B06B2A1F4B}"/>
            </c:ext>
          </c:extLst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0">
                  <c:v>1.9260714285714284</c:v>
                </c:pt>
                <c:pt idx="1">
                  <c:v>1.9306756756756758</c:v>
                </c:pt>
                <c:pt idx="2">
                  <c:v>1.9250000000000003</c:v>
                </c:pt>
                <c:pt idx="3">
                  <c:v>1.9210126582278486</c:v>
                </c:pt>
                <c:pt idx="4">
                  <c:v>1.929764705882353</c:v>
                </c:pt>
                <c:pt idx="5">
                  <c:v>1.9143678160919535</c:v>
                </c:pt>
                <c:pt idx="6">
                  <c:v>1.9156043956043949</c:v>
                </c:pt>
                <c:pt idx="7">
                  <c:v>1.9392682926829266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F-4CE6-B31F-03B06B2A1F4B}"/>
            </c:ext>
          </c:extLst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1.8916470588235295</c:v>
                </c:pt>
                <c:pt idx="1">
                  <c:v>1.8706842105263157</c:v>
                </c:pt>
                <c:pt idx="2">
                  <c:v>1.9850000000000001</c:v>
                </c:pt>
                <c:pt idx="3">
                  <c:v>1.9720588235294116</c:v>
                </c:pt>
                <c:pt idx="4">
                  <c:v>1.9703750000000004</c:v>
                </c:pt>
                <c:pt idx="5">
                  <c:v>1.9313333333333331</c:v>
                </c:pt>
                <c:pt idx="6">
                  <c:v>1.9371999999999998</c:v>
                </c:pt>
                <c:pt idx="7">
                  <c:v>1.9329999999999998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FF-4CE6-B31F-03B06B2A1F4B}"/>
            </c:ext>
          </c:extLst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0">
                  <c:v>1.895</c:v>
                </c:pt>
                <c:pt idx="1">
                  <c:v>1.8879999999999999</c:v>
                </c:pt>
                <c:pt idx="2">
                  <c:v>1.9039999999999999</c:v>
                </c:pt>
                <c:pt idx="3">
                  <c:v>1.9220000000000002</c:v>
                </c:pt>
                <c:pt idx="4">
                  <c:v>2.0289999999999999</c:v>
                </c:pt>
                <c:pt idx="5">
                  <c:v>2.0470000000000002</c:v>
                </c:pt>
                <c:pt idx="6">
                  <c:v>2.0139999999999998</c:v>
                </c:pt>
                <c:pt idx="7">
                  <c:v>1.9239999999999999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FF-4CE6-B31F-03B06B2A1F4B}"/>
            </c:ext>
          </c:extLst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0">
                  <c:v>1.972</c:v>
                </c:pt>
                <c:pt idx="1">
                  <c:v>1.9704999999999999</c:v>
                </c:pt>
                <c:pt idx="2">
                  <c:v>1.9604761904761905</c:v>
                </c:pt>
                <c:pt idx="3">
                  <c:v>1.9594444444444445</c:v>
                </c:pt>
                <c:pt idx="4">
                  <c:v>1.9614999999999998</c:v>
                </c:pt>
                <c:pt idx="5">
                  <c:v>1.9731578947368422</c:v>
                </c:pt>
                <c:pt idx="6">
                  <c:v>1.9816666666666665</c:v>
                </c:pt>
                <c:pt idx="7">
                  <c:v>1.9809090909090907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FF-4CE6-B31F-03B06B2A1F4B}"/>
            </c:ext>
          </c:extLst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1.9158333333333333</c:v>
                </c:pt>
                <c:pt idx="1">
                  <c:v>1.9034999999999997</c:v>
                </c:pt>
                <c:pt idx="2">
                  <c:v>1.925253968253968</c:v>
                </c:pt>
                <c:pt idx="3">
                  <c:v>1.9231199999999995</c:v>
                </c:pt>
                <c:pt idx="4">
                  <c:v>1.9135654761904755</c:v>
                </c:pt>
                <c:pt idx="5">
                  <c:v>1.8936923076923076</c:v>
                </c:pt>
                <c:pt idx="6">
                  <c:v>1.9326896551724133</c:v>
                </c:pt>
                <c:pt idx="7">
                  <c:v>1.9821666666666671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FF-4CE6-B31F-03B06B2A1F4B}"/>
            </c:ext>
          </c:extLst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0">
                  <c:v>1.873</c:v>
                </c:pt>
                <c:pt idx="1">
                  <c:v>1.8779999999999999</c:v>
                </c:pt>
                <c:pt idx="2">
                  <c:v>1.929</c:v>
                </c:pt>
                <c:pt idx="3">
                  <c:v>1.954</c:v>
                </c:pt>
                <c:pt idx="4">
                  <c:v>1.9630000000000001</c:v>
                </c:pt>
                <c:pt idx="5">
                  <c:v>1.982</c:v>
                </c:pt>
                <c:pt idx="6">
                  <c:v>1.9319999999999999</c:v>
                </c:pt>
                <c:pt idx="7">
                  <c:v>1.8520000000000001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FF-4CE6-B31F-03B06B2A1F4B}"/>
            </c:ext>
          </c:extLst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0">
                  <c:v>1.9470000000000001</c:v>
                </c:pt>
                <c:pt idx="1">
                  <c:v>1.9419999999999999</c:v>
                </c:pt>
                <c:pt idx="2">
                  <c:v>1.984</c:v>
                </c:pt>
                <c:pt idx="3">
                  <c:v>1.9450000000000001</c:v>
                </c:pt>
                <c:pt idx="4">
                  <c:v>1.9039999999999999</c:v>
                </c:pt>
                <c:pt idx="5">
                  <c:v>1.907</c:v>
                </c:pt>
                <c:pt idx="6">
                  <c:v>1.9139999999999999</c:v>
                </c:pt>
                <c:pt idx="7">
                  <c:v>1.9530000000000001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FF-4CE6-B31F-03B06B2A1F4B}"/>
            </c:ext>
          </c:extLst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0">
                  <c:v>1.93</c:v>
                </c:pt>
                <c:pt idx="1">
                  <c:v>1.93</c:v>
                </c:pt>
                <c:pt idx="2">
                  <c:v>2.0099999999999998</c:v>
                </c:pt>
                <c:pt idx="3">
                  <c:v>2</c:v>
                </c:pt>
                <c:pt idx="4">
                  <c:v>2</c:v>
                </c:pt>
                <c:pt idx="5">
                  <c:v>2.02</c:v>
                </c:pt>
                <c:pt idx="6">
                  <c:v>2.04</c:v>
                </c:pt>
                <c:pt idx="7">
                  <c:v>2.0299999999999998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FF-4CE6-B31F-03B06B2A1F4B}"/>
            </c:ext>
          </c:extLst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1">
                  <c:v>1.8759090909090914</c:v>
                </c:pt>
                <c:pt idx="2">
                  <c:v>1.9954000000000001</c:v>
                </c:pt>
                <c:pt idx="3">
                  <c:v>1.9282666666666668</c:v>
                </c:pt>
                <c:pt idx="4">
                  <c:v>1.9336666666666666</c:v>
                </c:pt>
                <c:pt idx="5">
                  <c:v>1.9735</c:v>
                </c:pt>
                <c:pt idx="6">
                  <c:v>1.929</c:v>
                </c:pt>
                <c:pt idx="7">
                  <c:v>1.9473846153846155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DFF-4CE6-B31F-03B06B2A1F4B}"/>
            </c:ext>
          </c:extLst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CRP!$L$3:$L$20</c:f>
              <c:numCache>
                <c:formatCode>0.00</c:formatCode>
                <c:ptCount val="18"/>
                <c:pt idx="0">
                  <c:v>1.98</c:v>
                </c:pt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1.98</c:v>
                </c:pt>
                <c:pt idx="5">
                  <c:v>1.98</c:v>
                </c:pt>
                <c:pt idx="6">
                  <c:v>1.98</c:v>
                </c:pt>
                <c:pt idx="7">
                  <c:v>1.98</c:v>
                </c:pt>
                <c:pt idx="8">
                  <c:v>1.98</c:v>
                </c:pt>
                <c:pt idx="9">
                  <c:v>1.98</c:v>
                </c:pt>
                <c:pt idx="10">
                  <c:v>1.98</c:v>
                </c:pt>
                <c:pt idx="11">
                  <c:v>1.98</c:v>
                </c:pt>
                <c:pt idx="12">
                  <c:v>1.98</c:v>
                </c:pt>
                <c:pt idx="13">
                  <c:v>1.98</c:v>
                </c:pt>
                <c:pt idx="14">
                  <c:v>1.98</c:v>
                </c:pt>
                <c:pt idx="15">
                  <c:v>1.98</c:v>
                </c:pt>
                <c:pt idx="16">
                  <c:v>1.98</c:v>
                </c:pt>
                <c:pt idx="17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DFF-4CE6-B31F-03B06B2A1F4B}"/>
            </c:ext>
          </c:extLst>
        </c:ser>
        <c:ser>
          <c:idx val="10"/>
          <c:order val="11"/>
          <c:tx>
            <c:strRef>
              <c:f>CRP!$M$2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CRP!$M$3:$M$20</c:f>
              <c:numCache>
                <c:formatCode>0.000</c:formatCode>
                <c:ptCount val="18"/>
                <c:pt idx="0">
                  <c:v>1.9195349976247806</c:v>
                </c:pt>
                <c:pt idx="1">
                  <c:v>1.9155831477111083</c:v>
                </c:pt>
                <c:pt idx="2">
                  <c:v>1.9599082539682537</c:v>
                </c:pt>
                <c:pt idx="3">
                  <c:v>1.9498586803394686</c:v>
                </c:pt>
                <c:pt idx="4">
                  <c:v>1.9592503427686865</c:v>
                </c:pt>
                <c:pt idx="5">
                  <c:v>1.9621525036064962</c:v>
                </c:pt>
                <c:pt idx="6">
                  <c:v>1.9580581566864321</c:v>
                </c:pt>
                <c:pt idx="7">
                  <c:v>1.9516991823538035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DFF-4CE6-B31F-03B06B2A1F4B}"/>
            </c:ext>
          </c:extLst>
        </c:ser>
        <c:ser>
          <c:idx val="11"/>
          <c:order val="12"/>
          <c:tx>
            <c:strRef>
              <c:f>CRP!$N$2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CRP!$N$3:$N$20</c:f>
              <c:numCache>
                <c:formatCode>0.000</c:formatCode>
                <c:ptCount val="18"/>
                <c:pt idx="0">
                  <c:v>9.8999999999999977E-2</c:v>
                </c:pt>
                <c:pt idx="1">
                  <c:v>9.9815789473684191E-2</c:v>
                </c:pt>
                <c:pt idx="2">
                  <c:v>0.10599999999999987</c:v>
                </c:pt>
                <c:pt idx="3">
                  <c:v>7.8987341772151387E-2</c:v>
                </c:pt>
                <c:pt idx="4">
                  <c:v>0.125</c:v>
                </c:pt>
                <c:pt idx="5">
                  <c:v>0.15330769230769259</c:v>
                </c:pt>
                <c:pt idx="6">
                  <c:v>0.12600000000000011</c:v>
                </c:pt>
                <c:pt idx="7">
                  <c:v>0.17799999999999971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DFF-4CE6-B31F-03B06B2A1F4B}"/>
            </c:ext>
          </c:extLst>
        </c:ser>
        <c:ser>
          <c:idx val="12"/>
          <c:order val="13"/>
          <c:tx>
            <c:strRef>
              <c:f>CRP!$O$2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CRP!$O$3:$O$20</c:f>
              <c:numCache>
                <c:formatCode>General</c:formatCode>
                <c:ptCount val="18"/>
                <c:pt idx="0">
                  <c:v>1.78</c:v>
                </c:pt>
                <c:pt idx="1">
                  <c:v>1.78</c:v>
                </c:pt>
                <c:pt idx="2">
                  <c:v>1.78</c:v>
                </c:pt>
                <c:pt idx="3">
                  <c:v>1.78</c:v>
                </c:pt>
                <c:pt idx="4">
                  <c:v>1.78</c:v>
                </c:pt>
                <c:pt idx="5">
                  <c:v>1.78</c:v>
                </c:pt>
                <c:pt idx="6">
                  <c:v>1.78</c:v>
                </c:pt>
                <c:pt idx="7">
                  <c:v>1.78</c:v>
                </c:pt>
                <c:pt idx="8">
                  <c:v>1.78</c:v>
                </c:pt>
                <c:pt idx="9">
                  <c:v>1.78</c:v>
                </c:pt>
                <c:pt idx="10">
                  <c:v>1.78</c:v>
                </c:pt>
                <c:pt idx="11">
                  <c:v>1.78</c:v>
                </c:pt>
                <c:pt idx="12">
                  <c:v>1.78</c:v>
                </c:pt>
                <c:pt idx="13">
                  <c:v>1.78</c:v>
                </c:pt>
                <c:pt idx="14">
                  <c:v>1.78</c:v>
                </c:pt>
                <c:pt idx="15">
                  <c:v>1.78</c:v>
                </c:pt>
                <c:pt idx="16">
                  <c:v>1.78</c:v>
                </c:pt>
                <c:pt idx="17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DFF-4CE6-B31F-03B06B2A1F4B}"/>
            </c:ext>
          </c:extLst>
        </c:ser>
        <c:ser>
          <c:idx val="13"/>
          <c:order val="14"/>
          <c:tx>
            <c:strRef>
              <c:f>CRP!$P$2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CRP!$P$3:$P$20</c:f>
              <c:numCache>
                <c:formatCode>General</c:formatCode>
                <c:ptCount val="18"/>
                <c:pt idx="0">
                  <c:v>2.1800000000000002</c:v>
                </c:pt>
                <c:pt idx="1">
                  <c:v>2.1800000000000002</c:v>
                </c:pt>
                <c:pt idx="2">
                  <c:v>2.1800000000000002</c:v>
                </c:pt>
                <c:pt idx="3">
                  <c:v>2.1800000000000002</c:v>
                </c:pt>
                <c:pt idx="4">
                  <c:v>2.1800000000000002</c:v>
                </c:pt>
                <c:pt idx="5">
                  <c:v>2.1800000000000002</c:v>
                </c:pt>
                <c:pt idx="6">
                  <c:v>2.1800000000000002</c:v>
                </c:pt>
                <c:pt idx="7">
                  <c:v>2.1800000000000002</c:v>
                </c:pt>
                <c:pt idx="8">
                  <c:v>2.1800000000000002</c:v>
                </c:pt>
                <c:pt idx="9">
                  <c:v>2.1800000000000002</c:v>
                </c:pt>
                <c:pt idx="10">
                  <c:v>2.1800000000000002</c:v>
                </c:pt>
                <c:pt idx="11">
                  <c:v>2.1800000000000002</c:v>
                </c:pt>
                <c:pt idx="12">
                  <c:v>2.1800000000000002</c:v>
                </c:pt>
                <c:pt idx="13">
                  <c:v>2.1800000000000002</c:v>
                </c:pt>
                <c:pt idx="14">
                  <c:v>2.1800000000000002</c:v>
                </c:pt>
                <c:pt idx="15">
                  <c:v>2.1800000000000002</c:v>
                </c:pt>
                <c:pt idx="16">
                  <c:v>2.1800000000000002</c:v>
                </c:pt>
                <c:pt idx="17">
                  <c:v>2.1800000000000002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DFF-4CE6-B31F-03B06B2A1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71424"/>
        <c:axId val="209281792"/>
      </c:lineChart>
      <c:catAx>
        <c:axId val="20927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28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281792"/>
        <c:scaling>
          <c:orientation val="minMax"/>
          <c:max val="2.38"/>
          <c:min val="1.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27142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28498225286961"/>
          <c:y val="0.13576191685717151"/>
          <c:w val="0.15789471393795929"/>
          <c:h val="0.84768233003132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19547136314373E-2"/>
          <c:y val="8.2781456953642543E-2"/>
          <c:w val="0.70481189095764751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UA!$B$3:$B$20</c:f>
              <c:numCache>
                <c:formatCode>0.00</c:formatCode>
                <c:ptCount val="18"/>
                <c:pt idx="0">
                  <c:v>6.3973684210526356</c:v>
                </c:pt>
                <c:pt idx="1">
                  <c:v>6.3906250000000036</c:v>
                </c:pt>
                <c:pt idx="2">
                  <c:v>6.3952380952380983</c:v>
                </c:pt>
                <c:pt idx="3">
                  <c:v>6.4210526315789505</c:v>
                </c:pt>
                <c:pt idx="4">
                  <c:v>6.3973684210526356</c:v>
                </c:pt>
                <c:pt idx="5">
                  <c:v>6.4105263157894772</c:v>
                </c:pt>
                <c:pt idx="6">
                  <c:v>6.400000000000003</c:v>
                </c:pt>
                <c:pt idx="7">
                  <c:v>6.4026315789473713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B-480C-A208-7CBB88C2E1FA}"/>
            </c:ext>
          </c:extLst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UA!$C$3:$C$20</c:f>
              <c:numCache>
                <c:formatCode>0.00</c:formatCode>
                <c:ptCount val="18"/>
                <c:pt idx="0">
                  <c:v>6.5022891566265066</c:v>
                </c:pt>
                <c:pt idx="1">
                  <c:v>6.5111999999999988</c:v>
                </c:pt>
                <c:pt idx="2">
                  <c:v>6.4587654320987662</c:v>
                </c:pt>
                <c:pt idx="3">
                  <c:v>6.4267499999999984</c:v>
                </c:pt>
                <c:pt idx="4">
                  <c:v>6.4418888888888928</c:v>
                </c:pt>
                <c:pt idx="5">
                  <c:v>6.4212765957446827</c:v>
                </c:pt>
                <c:pt idx="6">
                  <c:v>6.4174468085106406</c:v>
                </c:pt>
                <c:pt idx="7">
                  <c:v>6.4508333333333372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B-480C-A208-7CBB88C2E1FA}"/>
            </c:ext>
          </c:extLst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UA!$D$3:$D$20</c:f>
              <c:numCache>
                <c:formatCode>0.00\ </c:formatCode>
                <c:ptCount val="18"/>
                <c:pt idx="0">
                  <c:v>6.4090909090909101</c:v>
                </c:pt>
                <c:pt idx="1">
                  <c:v>6.4090909090909118</c:v>
                </c:pt>
                <c:pt idx="2">
                  <c:v>6.3909090909090933</c:v>
                </c:pt>
                <c:pt idx="3">
                  <c:v>6.389473684210528</c:v>
                </c:pt>
                <c:pt idx="4">
                  <c:v>6.3363636363636369</c:v>
                </c:pt>
                <c:pt idx="5">
                  <c:v>6.4470588235294128</c:v>
                </c:pt>
                <c:pt idx="6">
                  <c:v>6.4888888888888898</c:v>
                </c:pt>
                <c:pt idx="7">
                  <c:v>6.4894736842105267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B-480C-A208-7CBB88C2E1FA}"/>
            </c:ext>
          </c:extLst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UA!$E$3:$E$20</c:f>
              <c:numCache>
                <c:formatCode>0.00</c:formatCode>
                <c:ptCount val="18"/>
                <c:pt idx="0">
                  <c:v>6.4249999999999998</c:v>
                </c:pt>
                <c:pt idx="1">
                  <c:v>6.4379999999999997</c:v>
                </c:pt>
                <c:pt idx="2">
                  <c:v>6.4189999999999996</c:v>
                </c:pt>
                <c:pt idx="3">
                  <c:v>6.4279999999999999</c:v>
                </c:pt>
                <c:pt idx="4">
                  <c:v>6.4459999999999997</c:v>
                </c:pt>
                <c:pt idx="5">
                  <c:v>6.4969999999999999</c:v>
                </c:pt>
                <c:pt idx="6">
                  <c:v>6.4930000000000003</c:v>
                </c:pt>
                <c:pt idx="7">
                  <c:v>6.4889999999999999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4B-480C-A208-7CBB88C2E1FA}"/>
            </c:ext>
          </c:extLst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UA!$F$3:$F$20</c:f>
              <c:numCache>
                <c:formatCode>0.00</c:formatCode>
                <c:ptCount val="18"/>
                <c:pt idx="0">
                  <c:v>6.5</c:v>
                </c:pt>
                <c:pt idx="1">
                  <c:v>6.4799999999999995</c:v>
                </c:pt>
                <c:pt idx="2">
                  <c:v>6.4761904761904763</c:v>
                </c:pt>
                <c:pt idx="3">
                  <c:v>6.4944444444444445</c:v>
                </c:pt>
                <c:pt idx="4">
                  <c:v>6.4950000000000001</c:v>
                </c:pt>
                <c:pt idx="5">
                  <c:v>6.4842105263157892</c:v>
                </c:pt>
                <c:pt idx="6">
                  <c:v>6.5055555555555555</c:v>
                </c:pt>
                <c:pt idx="7">
                  <c:v>6.4772727272727284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4B-480C-A208-7CBB88C2E1FA}"/>
            </c:ext>
          </c:extLst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UA!$G$3:$G$20</c:f>
              <c:numCache>
                <c:formatCode>0.00</c:formatCode>
                <c:ptCount val="18"/>
                <c:pt idx="0">
                  <c:v>6.43</c:v>
                </c:pt>
                <c:pt idx="1">
                  <c:v>6.4111111111111132</c:v>
                </c:pt>
                <c:pt idx="2">
                  <c:v>6.4952380952380953</c:v>
                </c:pt>
                <c:pt idx="3">
                  <c:v>6.4523809523809543</c:v>
                </c:pt>
                <c:pt idx="4">
                  <c:v>6.5071428571428571</c:v>
                </c:pt>
                <c:pt idx="5">
                  <c:v>6.5416666666666661</c:v>
                </c:pt>
                <c:pt idx="6">
                  <c:v>6.4938888888888888</c:v>
                </c:pt>
                <c:pt idx="7">
                  <c:v>6.4777777777777787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4B-480C-A208-7CBB88C2E1FA}"/>
            </c:ext>
          </c:extLst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UA!$H$3:$H$20</c:f>
              <c:numCache>
                <c:formatCode>0.00</c:formatCode>
                <c:ptCount val="18"/>
                <c:pt idx="0">
                  <c:v>6.3879999999999999</c:v>
                </c:pt>
                <c:pt idx="1">
                  <c:v>6.383</c:v>
                </c:pt>
                <c:pt idx="2">
                  <c:v>6.3380000000000001</c:v>
                </c:pt>
                <c:pt idx="3">
                  <c:v>6.34</c:v>
                </c:pt>
                <c:pt idx="4">
                  <c:v>6.4329999999999998</c:v>
                </c:pt>
                <c:pt idx="5">
                  <c:v>6.4160000000000004</c:v>
                </c:pt>
                <c:pt idx="6">
                  <c:v>6.4089999999999998</c:v>
                </c:pt>
                <c:pt idx="7">
                  <c:v>6.3579999999999997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4B-480C-A208-7CBB88C2E1FA}"/>
            </c:ext>
          </c:extLst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UA!$I$3:$I$20</c:f>
              <c:numCache>
                <c:formatCode>0.00</c:formatCode>
                <c:ptCount val="18"/>
                <c:pt idx="0">
                  <c:v>6.41</c:v>
                </c:pt>
                <c:pt idx="1">
                  <c:v>6.42</c:v>
                </c:pt>
                <c:pt idx="2">
                  <c:v>6.46</c:v>
                </c:pt>
                <c:pt idx="3">
                  <c:v>6.42</c:v>
                </c:pt>
                <c:pt idx="4">
                  <c:v>6.44</c:v>
                </c:pt>
                <c:pt idx="5">
                  <c:v>6.45</c:v>
                </c:pt>
                <c:pt idx="6">
                  <c:v>6.43</c:v>
                </c:pt>
                <c:pt idx="7">
                  <c:v>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4B-480C-A208-7CBB88C2E1FA}"/>
            </c:ext>
          </c:extLst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UA!$J$3:$J$20</c:f>
              <c:numCache>
                <c:formatCode>0.00</c:formatCode>
                <c:ptCount val="18"/>
                <c:pt idx="0">
                  <c:v>6.34</c:v>
                </c:pt>
                <c:pt idx="1">
                  <c:v>6.35</c:v>
                </c:pt>
                <c:pt idx="2">
                  <c:v>6.41</c:v>
                </c:pt>
                <c:pt idx="3">
                  <c:v>6.5</c:v>
                </c:pt>
                <c:pt idx="4">
                  <c:v>6.5</c:v>
                </c:pt>
                <c:pt idx="5">
                  <c:v>6.51</c:v>
                </c:pt>
                <c:pt idx="6">
                  <c:v>6.48</c:v>
                </c:pt>
                <c:pt idx="7">
                  <c:v>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4B-480C-A208-7CBB88C2E1FA}"/>
            </c:ext>
          </c:extLst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UA!$K$3:$K$20</c:f>
              <c:numCache>
                <c:formatCode>0.00</c:formatCode>
                <c:ptCount val="18"/>
                <c:pt idx="1">
                  <c:v>6.4250000000000007</c:v>
                </c:pt>
                <c:pt idx="2">
                  <c:v>6.48</c:v>
                </c:pt>
                <c:pt idx="3">
                  <c:v>6.4266666666666667</c:v>
                </c:pt>
                <c:pt idx="4">
                  <c:v>6.446666666666669</c:v>
                </c:pt>
                <c:pt idx="5">
                  <c:v>6.4785714285714295</c:v>
                </c:pt>
                <c:pt idx="6">
                  <c:v>6.4923076923076914</c:v>
                </c:pt>
                <c:pt idx="7">
                  <c:v>6.4923076923076923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4B-480C-A208-7CBB88C2E1FA}"/>
            </c:ext>
          </c:extLst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UA!$L$3:$L$20</c:f>
              <c:numCache>
                <c:formatCode>0.0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94B-480C-A208-7CBB88C2E1FA}"/>
            </c:ext>
          </c:extLst>
        </c:ser>
        <c:ser>
          <c:idx val="10"/>
          <c:order val="11"/>
          <c:tx>
            <c:strRef>
              <c:f>UA!$M$2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UA!$M$3:$M$20</c:f>
              <c:numCache>
                <c:formatCode>0.00</c:formatCode>
                <c:ptCount val="18"/>
                <c:pt idx="0">
                  <c:v>6.4224164985300058</c:v>
                </c:pt>
                <c:pt idx="1">
                  <c:v>6.4218027020202033</c:v>
                </c:pt>
                <c:pt idx="2">
                  <c:v>6.4323341189674537</c:v>
                </c:pt>
                <c:pt idx="3">
                  <c:v>6.4298768379281537</c:v>
                </c:pt>
                <c:pt idx="4">
                  <c:v>6.4443430470114693</c:v>
                </c:pt>
                <c:pt idx="5">
                  <c:v>6.4656310356617466</c:v>
                </c:pt>
                <c:pt idx="6">
                  <c:v>6.461008783415167</c:v>
                </c:pt>
                <c:pt idx="7">
                  <c:v>6.4447296793849436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94B-480C-A208-7CBB88C2E1FA}"/>
            </c:ext>
          </c:extLst>
        </c:ser>
        <c:ser>
          <c:idx val="11"/>
          <c:order val="12"/>
          <c:tx>
            <c:strRef>
              <c:f>UA!$N$2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UA!$N$3:$N$20</c:f>
              <c:numCache>
                <c:formatCode>0.00</c:formatCode>
                <c:ptCount val="18"/>
                <c:pt idx="0">
                  <c:v>0.16228915662650678</c:v>
                </c:pt>
                <c:pt idx="1">
                  <c:v>0.16119999999999912</c:v>
                </c:pt>
                <c:pt idx="2">
                  <c:v>0.15723809523809518</c:v>
                </c:pt>
                <c:pt idx="3">
                  <c:v>0.16000000000000014</c:v>
                </c:pt>
                <c:pt idx="4">
                  <c:v>0.17077922077922025</c:v>
                </c:pt>
                <c:pt idx="5">
                  <c:v>0.13114035087718889</c:v>
                </c:pt>
                <c:pt idx="6">
                  <c:v>0.10555555555555252</c:v>
                </c:pt>
                <c:pt idx="7">
                  <c:v>0.13430769230769268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94B-480C-A208-7CBB88C2E1FA}"/>
            </c:ext>
          </c:extLst>
        </c:ser>
        <c:ser>
          <c:idx val="12"/>
          <c:order val="13"/>
          <c:tx>
            <c:strRef>
              <c:f>UA!$O$2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UA!$O$3:$O$20</c:f>
              <c:numCache>
                <c:formatCode>0.0</c:formatCode>
                <c:ptCount val="18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94B-480C-A208-7CBB88C2E1FA}"/>
            </c:ext>
          </c:extLst>
        </c:ser>
        <c:ser>
          <c:idx val="13"/>
          <c:order val="14"/>
          <c:tx>
            <c:strRef>
              <c:f>UA!$P$2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UA!$P$3:$P$20</c:f>
              <c:numCache>
                <c:formatCode>General</c:formatCode>
                <c:ptCount val="18"/>
                <c:pt idx="0">
                  <c:v>6.7</c:v>
                </c:pt>
                <c:pt idx="1">
                  <c:v>6.7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6.7</c:v>
                </c:pt>
                <c:pt idx="6">
                  <c:v>6.7</c:v>
                </c:pt>
                <c:pt idx="7">
                  <c:v>6.7</c:v>
                </c:pt>
                <c:pt idx="8">
                  <c:v>6.7</c:v>
                </c:pt>
                <c:pt idx="9">
                  <c:v>6.7</c:v>
                </c:pt>
                <c:pt idx="10">
                  <c:v>6.7</c:v>
                </c:pt>
                <c:pt idx="11">
                  <c:v>6.7</c:v>
                </c:pt>
                <c:pt idx="12">
                  <c:v>6.7</c:v>
                </c:pt>
                <c:pt idx="13">
                  <c:v>6.7</c:v>
                </c:pt>
                <c:pt idx="14">
                  <c:v>6.7</c:v>
                </c:pt>
                <c:pt idx="15">
                  <c:v>6.7</c:v>
                </c:pt>
                <c:pt idx="16">
                  <c:v>6.7</c:v>
                </c:pt>
                <c:pt idx="17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94B-480C-A208-7CBB88C2E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52896"/>
        <c:axId val="209554816"/>
      </c:lineChart>
      <c:catAx>
        <c:axId val="20955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55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554816"/>
        <c:scaling>
          <c:orientation val="minMax"/>
          <c:max val="7"/>
          <c:min val="5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552896"/>
        <c:crosses val="autoZero"/>
        <c:crossBetween val="between"/>
        <c:majorUnit val="0.30000000000000032"/>
        <c:minorUnit val="6.0000000000000123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24626088405617"/>
          <c:y val="0.13907306747946829"/>
          <c:w val="0.15994811759642136"/>
          <c:h val="0.8609270332741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36256504250643E-2"/>
          <c:y val="8.5397452587317707E-2"/>
          <c:w val="0.70580617193722772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BUN!$B$3:$B$20</c:f>
              <c:numCache>
                <c:formatCode>0.0</c:formatCode>
                <c:ptCount val="18"/>
                <c:pt idx="0">
                  <c:v>33.489473684210523</c:v>
                </c:pt>
                <c:pt idx="1">
                  <c:v>33.550000000000004</c:v>
                </c:pt>
                <c:pt idx="2">
                  <c:v>33.490476190476187</c:v>
                </c:pt>
                <c:pt idx="3">
                  <c:v>33.497368421052634</c:v>
                </c:pt>
                <c:pt idx="4">
                  <c:v>33.663157894736834</c:v>
                </c:pt>
                <c:pt idx="5">
                  <c:v>33.713157894736845</c:v>
                </c:pt>
                <c:pt idx="6">
                  <c:v>33.696525096525107</c:v>
                </c:pt>
                <c:pt idx="7">
                  <c:v>33.68684210526316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C-49AA-84C0-A4A9D60FE349}"/>
            </c:ext>
          </c:extLst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BUN!$C$3:$C$20</c:f>
              <c:numCache>
                <c:formatCode>0.0</c:formatCode>
                <c:ptCount val="18"/>
                <c:pt idx="0">
                  <c:v>33.511445783132515</c:v>
                </c:pt>
                <c:pt idx="1">
                  <c:v>33.82173333333332</c:v>
                </c:pt>
                <c:pt idx="2">
                  <c:v>33.518148148148143</c:v>
                </c:pt>
                <c:pt idx="3">
                  <c:v>33.419750000000008</c:v>
                </c:pt>
                <c:pt idx="4">
                  <c:v>33.532941176470594</c:v>
                </c:pt>
                <c:pt idx="5">
                  <c:v>33.393617021276604</c:v>
                </c:pt>
                <c:pt idx="6">
                  <c:v>33.147916666666681</c:v>
                </c:pt>
                <c:pt idx="7">
                  <c:v>33.550121951219509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C-49AA-84C0-A4A9D60FE349}"/>
            </c:ext>
          </c:extLst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BUN!$D$3:$D$20</c:f>
              <c:numCache>
                <c:formatCode>0.0</c:formatCode>
                <c:ptCount val="18"/>
                <c:pt idx="0">
                  <c:v>32.773684210526319</c:v>
                </c:pt>
                <c:pt idx="1">
                  <c:v>32.557894736842101</c:v>
                </c:pt>
                <c:pt idx="2">
                  <c:v>32.89473684210526</c:v>
                </c:pt>
                <c:pt idx="3">
                  <c:v>32.75</c:v>
                </c:pt>
                <c:pt idx="4">
                  <c:v>33.523809523809518</c:v>
                </c:pt>
                <c:pt idx="5">
                  <c:v>33.275000000000006</c:v>
                </c:pt>
                <c:pt idx="6">
                  <c:v>33.578571428571429</c:v>
                </c:pt>
                <c:pt idx="7">
                  <c:v>33.700000000000003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C-49AA-84C0-A4A9D60FE349}"/>
            </c:ext>
          </c:extLst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BUN!$E$3:$E$20</c:f>
              <c:numCache>
                <c:formatCode>0.0</c:formatCode>
                <c:ptCount val="18"/>
                <c:pt idx="0">
                  <c:v>33.137999999999998</c:v>
                </c:pt>
                <c:pt idx="1">
                  <c:v>33.098999999999997</c:v>
                </c:pt>
                <c:pt idx="2">
                  <c:v>33.283999999999999</c:v>
                </c:pt>
                <c:pt idx="3">
                  <c:v>33.347999999999999</c:v>
                </c:pt>
                <c:pt idx="4">
                  <c:v>33.685000000000002</c:v>
                </c:pt>
                <c:pt idx="5">
                  <c:v>33.808999999999997</c:v>
                </c:pt>
                <c:pt idx="6">
                  <c:v>33.749000000000002</c:v>
                </c:pt>
                <c:pt idx="7">
                  <c:v>33.597999999999999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6C-49AA-84C0-A4A9D60FE349}"/>
            </c:ext>
          </c:extLst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BUN!$F$3:$F$20</c:f>
              <c:numCache>
                <c:formatCode>0.0</c:formatCode>
                <c:ptCount val="18"/>
                <c:pt idx="0">
                  <c:v>33.950000000000003</c:v>
                </c:pt>
                <c:pt idx="1">
                  <c:v>33.9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33.736842105263158</c:v>
                </c:pt>
                <c:pt idx="6">
                  <c:v>34</c:v>
                </c:pt>
                <c:pt idx="7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6C-49AA-84C0-A4A9D60FE349}"/>
            </c:ext>
          </c:extLst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BUN!$G$3:$G$20</c:f>
              <c:numCache>
                <c:formatCode>0.0</c:formatCode>
                <c:ptCount val="18"/>
                <c:pt idx="0">
                  <c:v>33.166666666666664</c:v>
                </c:pt>
                <c:pt idx="1">
                  <c:v>33.179629629629623</c:v>
                </c:pt>
                <c:pt idx="2">
                  <c:v>33.238095238095234</c:v>
                </c:pt>
                <c:pt idx="3">
                  <c:v>33.100000000000009</c:v>
                </c:pt>
                <c:pt idx="4">
                  <c:v>33.077976190476193</c:v>
                </c:pt>
                <c:pt idx="5">
                  <c:v>33.205128205128204</c:v>
                </c:pt>
                <c:pt idx="6">
                  <c:v>32.819444444444443</c:v>
                </c:pt>
                <c:pt idx="7">
                  <c:v>32.811111111111103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6C-49AA-84C0-A4A9D60FE349}"/>
            </c:ext>
          </c:extLst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BUN!$H$3:$H$20</c:f>
              <c:numCache>
                <c:formatCode>0.0</c:formatCode>
                <c:ptCount val="18"/>
                <c:pt idx="0">
                  <c:v>33.533000000000001</c:v>
                </c:pt>
                <c:pt idx="1">
                  <c:v>33.561</c:v>
                </c:pt>
                <c:pt idx="2">
                  <c:v>33.479999999999997</c:v>
                </c:pt>
                <c:pt idx="3">
                  <c:v>33.360999999999997</c:v>
                </c:pt>
                <c:pt idx="4">
                  <c:v>33.555</c:v>
                </c:pt>
                <c:pt idx="5">
                  <c:v>33.466000000000001</c:v>
                </c:pt>
                <c:pt idx="6">
                  <c:v>33.283000000000001</c:v>
                </c:pt>
                <c:pt idx="7">
                  <c:v>33.46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6C-49AA-84C0-A4A9D60FE349}"/>
            </c:ext>
          </c:extLst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BUN!$I$3:$I$20</c:f>
              <c:numCache>
                <c:formatCode>0.0</c:formatCode>
                <c:ptCount val="18"/>
                <c:pt idx="0">
                  <c:v>33.5</c:v>
                </c:pt>
                <c:pt idx="1">
                  <c:v>33.6</c:v>
                </c:pt>
                <c:pt idx="2">
                  <c:v>33.5</c:v>
                </c:pt>
                <c:pt idx="3">
                  <c:v>33.4</c:v>
                </c:pt>
                <c:pt idx="4">
                  <c:v>33.5</c:v>
                </c:pt>
                <c:pt idx="5">
                  <c:v>34.1</c:v>
                </c:pt>
                <c:pt idx="6">
                  <c:v>34</c:v>
                </c:pt>
                <c:pt idx="7">
                  <c:v>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6C-49AA-84C0-A4A9D60FE349}"/>
            </c:ext>
          </c:extLst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BUN!$J$3:$J$20</c:f>
              <c:numCache>
                <c:formatCode>0.0</c:formatCode>
                <c:ptCount val="18"/>
                <c:pt idx="0">
                  <c:v>33.67</c:v>
                </c:pt>
                <c:pt idx="1">
                  <c:v>33.979999999999997</c:v>
                </c:pt>
                <c:pt idx="2">
                  <c:v>33.6</c:v>
                </c:pt>
                <c:pt idx="3">
                  <c:v>33.14</c:v>
                </c:pt>
                <c:pt idx="4">
                  <c:v>33.61</c:v>
                </c:pt>
                <c:pt idx="5">
                  <c:v>32.979999999999997</c:v>
                </c:pt>
                <c:pt idx="6">
                  <c:v>33</c:v>
                </c:pt>
                <c:pt idx="7">
                  <c:v>33.65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6C-49AA-84C0-A4A9D60FE349}"/>
            </c:ext>
          </c:extLst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BUN!$K$3:$K$20</c:f>
              <c:numCache>
                <c:formatCode>0.0</c:formatCode>
                <c:ptCount val="18"/>
                <c:pt idx="1">
                  <c:v>32.96</c:v>
                </c:pt>
                <c:pt idx="2">
                  <c:v>33.193333333333342</c:v>
                </c:pt>
                <c:pt idx="3">
                  <c:v>34.193333333333335</c:v>
                </c:pt>
                <c:pt idx="4">
                  <c:v>34.973333333333329</c:v>
                </c:pt>
                <c:pt idx="5">
                  <c:v>33.81428571428571</c:v>
                </c:pt>
                <c:pt idx="6">
                  <c:v>33.876923076923077</c:v>
                </c:pt>
                <c:pt idx="7">
                  <c:v>33.292307692307688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66C-49AA-84C0-A4A9D60FE349}"/>
            </c:ext>
          </c:extLst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BUN!$L$3:$L$20</c:f>
              <c:numCache>
                <c:formatCode>0</c:formatCode>
                <c:ptCount val="18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66C-49AA-84C0-A4A9D60FE349}"/>
            </c:ext>
          </c:extLst>
        </c:ser>
        <c:ser>
          <c:idx val="10"/>
          <c:order val="11"/>
          <c:tx>
            <c:strRef>
              <c:f>BUN!$M$2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BUN!$M$3:$M$20</c:f>
              <c:numCache>
                <c:formatCode>0.0</c:formatCode>
                <c:ptCount val="18"/>
                <c:pt idx="0">
                  <c:v>33.414696704948447</c:v>
                </c:pt>
                <c:pt idx="1">
                  <c:v>33.420925769980506</c:v>
                </c:pt>
                <c:pt idx="2">
                  <c:v>33.419878975215816</c:v>
                </c:pt>
                <c:pt idx="3">
                  <c:v>33.420945175438597</c:v>
                </c:pt>
                <c:pt idx="4">
                  <c:v>33.712121811882653</c:v>
                </c:pt>
                <c:pt idx="5">
                  <c:v>33.549303094069053</c:v>
                </c:pt>
                <c:pt idx="6">
                  <c:v>33.515138071313075</c:v>
                </c:pt>
                <c:pt idx="7">
                  <c:v>33.584838285990145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66C-49AA-84C0-A4A9D60FE349}"/>
            </c:ext>
          </c:extLst>
        </c:ser>
        <c:ser>
          <c:idx val="11"/>
          <c:order val="12"/>
          <c:tx>
            <c:strRef>
              <c:f>BUN!$N$2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BUN!$N$3:$N$20</c:f>
              <c:numCache>
                <c:formatCode>0.0</c:formatCode>
                <c:ptCount val="18"/>
                <c:pt idx="0">
                  <c:v>1.1763157894736835</c:v>
                </c:pt>
                <c:pt idx="1">
                  <c:v>1.4221052631578956</c:v>
                </c:pt>
                <c:pt idx="2">
                  <c:v>1.1052631578947398</c:v>
                </c:pt>
                <c:pt idx="3">
                  <c:v>1.4433333333333351</c:v>
                </c:pt>
                <c:pt idx="4">
                  <c:v>1.8953571428571365</c:v>
                </c:pt>
                <c:pt idx="5">
                  <c:v>1.1200000000000045</c:v>
                </c:pt>
                <c:pt idx="6">
                  <c:v>1.1805555555555571</c:v>
                </c:pt>
                <c:pt idx="7">
                  <c:v>1.2888888888888985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66C-49AA-84C0-A4A9D60FE349}"/>
            </c:ext>
          </c:extLst>
        </c:ser>
        <c:ser>
          <c:idx val="12"/>
          <c:order val="13"/>
          <c:tx>
            <c:strRef>
              <c:f>BUN!$O$2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BUN!$O$3:$O$20</c:f>
              <c:numCache>
                <c:formatCode>General</c:formatCode>
                <c:ptCount val="18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32</c:v>
                </c:pt>
                <c:pt idx="17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6C-49AA-84C0-A4A9D60FE349}"/>
            </c:ext>
          </c:extLst>
        </c:ser>
        <c:ser>
          <c:idx val="13"/>
          <c:order val="14"/>
          <c:tx>
            <c:strRef>
              <c:f>BUN!$P$2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BUN!$P$3:$P$20</c:f>
              <c:numCache>
                <c:formatCode>General</c:formatCode>
                <c:ptCount val="18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66C-49AA-84C0-A4A9D60FE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46976"/>
        <c:axId val="126048896"/>
      </c:lineChart>
      <c:catAx>
        <c:axId val="126046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048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048896"/>
        <c:scaling>
          <c:orientation val="minMax"/>
          <c:max val="38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04697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9895620113866928"/>
          <c:y val="0.13953505811773895"/>
          <c:w val="0.17885143907333217"/>
          <c:h val="0.84053280839895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79479622403961E-2"/>
          <c:y val="7.3089819562752345E-2"/>
          <c:w val="0.6979438827672384"/>
          <c:h val="0.73089819562753744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0">
                  <c:v>2.9884210526315784</c:v>
                </c:pt>
                <c:pt idx="1">
                  <c:v>2.9887500000000005</c:v>
                </c:pt>
                <c:pt idx="2">
                  <c:v>2.9978571428571432</c:v>
                </c:pt>
                <c:pt idx="3">
                  <c:v>2.9942105263157885</c:v>
                </c:pt>
                <c:pt idx="4">
                  <c:v>3.0026315789473692</c:v>
                </c:pt>
                <c:pt idx="5">
                  <c:v>2.9947368421052629</c:v>
                </c:pt>
                <c:pt idx="6">
                  <c:v>2.99273166023166</c:v>
                </c:pt>
                <c:pt idx="7">
                  <c:v>2.989473684210525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E-4DB0-BED7-85EE1244FAE6}"/>
            </c:ext>
          </c:extLst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0">
                  <c:v>3.0067058823529429</c:v>
                </c:pt>
                <c:pt idx="1">
                  <c:v>3.0124000000000004</c:v>
                </c:pt>
                <c:pt idx="2">
                  <c:v>2.9993902439024391</c:v>
                </c:pt>
                <c:pt idx="3">
                  <c:v>2.9960759493670883</c:v>
                </c:pt>
                <c:pt idx="4">
                  <c:v>2.9890588235294122</c:v>
                </c:pt>
                <c:pt idx="5">
                  <c:v>3.0059139784946236</c:v>
                </c:pt>
                <c:pt idx="6">
                  <c:v>2.990631578947367</c:v>
                </c:pt>
                <c:pt idx="7">
                  <c:v>2.9956097560975619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E-4DB0-BED7-85EE1244FAE6}"/>
            </c:ext>
          </c:extLst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3.0476470588235287</c:v>
                </c:pt>
                <c:pt idx="1">
                  <c:v>3.0442105263157893</c:v>
                </c:pt>
                <c:pt idx="2">
                  <c:v>3.0516666666666663</c:v>
                </c:pt>
                <c:pt idx="3">
                  <c:v>3.0427777777777774</c:v>
                </c:pt>
                <c:pt idx="4">
                  <c:v>3.0350000000000006</c:v>
                </c:pt>
                <c:pt idx="5">
                  <c:v>3.0193750000000001</c:v>
                </c:pt>
                <c:pt idx="6">
                  <c:v>3.0413333333333332</c:v>
                </c:pt>
                <c:pt idx="7">
                  <c:v>3.0431578947368414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1E-4DB0-BED7-85EE1244FAE6}"/>
            </c:ext>
          </c:extLst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0">
                  <c:v>2.9929999999999999</c:v>
                </c:pt>
                <c:pt idx="1">
                  <c:v>2.98</c:v>
                </c:pt>
                <c:pt idx="2">
                  <c:v>2.9769999999999999</c:v>
                </c:pt>
                <c:pt idx="3">
                  <c:v>2.9849999999999999</c:v>
                </c:pt>
                <c:pt idx="4">
                  <c:v>3.024</c:v>
                </c:pt>
                <c:pt idx="5">
                  <c:v>3.0339999999999998</c:v>
                </c:pt>
                <c:pt idx="6">
                  <c:v>3.0419999999999998</c:v>
                </c:pt>
                <c:pt idx="7">
                  <c:v>3.0350000000000001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1E-4DB0-BED7-85EE1244FAE6}"/>
            </c:ext>
          </c:extLst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0">
                  <c:v>2.9990000000000001</c:v>
                </c:pt>
                <c:pt idx="1">
                  <c:v>2.9890000000000008</c:v>
                </c:pt>
                <c:pt idx="2">
                  <c:v>2.9790476190476185</c:v>
                </c:pt>
                <c:pt idx="3">
                  <c:v>2.9816666666666669</c:v>
                </c:pt>
                <c:pt idx="4">
                  <c:v>2.9859999999999998</c:v>
                </c:pt>
                <c:pt idx="5">
                  <c:v>2.9884210526315784</c:v>
                </c:pt>
                <c:pt idx="6">
                  <c:v>2.9977777777777783</c:v>
                </c:pt>
                <c:pt idx="7">
                  <c:v>2.9927272727272727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1E-4DB0-BED7-85EE1244FAE6}"/>
            </c:ext>
          </c:extLst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2.9358333333333331</c:v>
                </c:pt>
                <c:pt idx="1">
                  <c:v>2.9224603174603172</c:v>
                </c:pt>
                <c:pt idx="2">
                  <c:v>2.9529824561403508</c:v>
                </c:pt>
                <c:pt idx="3">
                  <c:v>2.9479464285714285</c:v>
                </c:pt>
                <c:pt idx="4">
                  <c:v>2.9473456790123462</c:v>
                </c:pt>
                <c:pt idx="5">
                  <c:v>2.9472000000000005</c:v>
                </c:pt>
                <c:pt idx="6">
                  <c:v>2.9337777777777783</c:v>
                </c:pt>
                <c:pt idx="7">
                  <c:v>2.9244166666666667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1E-4DB0-BED7-85EE1244FAE6}"/>
            </c:ext>
          </c:extLst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0">
                  <c:v>2.9729999999999999</c:v>
                </c:pt>
                <c:pt idx="1">
                  <c:v>2.976</c:v>
                </c:pt>
                <c:pt idx="2">
                  <c:v>2.9660000000000002</c:v>
                </c:pt>
                <c:pt idx="3">
                  <c:v>2.972</c:v>
                </c:pt>
                <c:pt idx="4">
                  <c:v>2.9710000000000001</c:v>
                </c:pt>
                <c:pt idx="5">
                  <c:v>2.9790000000000001</c:v>
                </c:pt>
                <c:pt idx="6">
                  <c:v>2.9769999999999999</c:v>
                </c:pt>
                <c:pt idx="7">
                  <c:v>2.964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1E-4DB0-BED7-85EE1244FAE6}"/>
            </c:ext>
          </c:extLst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0">
                  <c:v>2.9710000000000001</c:v>
                </c:pt>
                <c:pt idx="1">
                  <c:v>2.9710000000000001</c:v>
                </c:pt>
                <c:pt idx="2">
                  <c:v>2.9660000000000002</c:v>
                </c:pt>
                <c:pt idx="3">
                  <c:v>2.9580000000000002</c:v>
                </c:pt>
                <c:pt idx="4">
                  <c:v>2.964</c:v>
                </c:pt>
                <c:pt idx="5">
                  <c:v>2.9990000000000001</c:v>
                </c:pt>
                <c:pt idx="6">
                  <c:v>3.012</c:v>
                </c:pt>
                <c:pt idx="7">
                  <c:v>2.9980000000000002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01E-4DB0-BED7-85EE1244FAE6}"/>
            </c:ext>
          </c:extLst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3.01</c:v>
                </c:pt>
                <c:pt idx="4">
                  <c:v>3</c:v>
                </c:pt>
                <c:pt idx="5">
                  <c:v>3.03</c:v>
                </c:pt>
                <c:pt idx="6">
                  <c:v>3.02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01E-4DB0-BED7-85EE1244FAE6}"/>
            </c:ext>
          </c:extLst>
        </c:ser>
        <c:ser>
          <c:idx val="9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1">
                  <c:v>3.0191666666666666</c:v>
                </c:pt>
                <c:pt idx="2">
                  <c:v>3.0526666666666666</c:v>
                </c:pt>
                <c:pt idx="3">
                  <c:v>3.0259999999999994</c:v>
                </c:pt>
                <c:pt idx="4">
                  <c:v>3.0246666666666666</c:v>
                </c:pt>
                <c:pt idx="5">
                  <c:v>3.0557142857142865</c:v>
                </c:pt>
                <c:pt idx="6">
                  <c:v>3.0515384615384615</c:v>
                </c:pt>
                <c:pt idx="7">
                  <c:v>3.0438461538461534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01E-4DB0-BED7-85EE1244FAE6}"/>
            </c:ext>
          </c:extLst>
        </c:ser>
        <c:ser>
          <c:idx val="10"/>
          <c:order val="10"/>
          <c:tx>
            <c:strRef>
              <c:f>CRE!$L$2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CRE!$L$3:$L$20</c:f>
              <c:numCache>
                <c:formatCode>0.00</c:formatCode>
                <c:ptCount val="18"/>
                <c:pt idx="0">
                  <c:v>2.99</c:v>
                </c:pt>
                <c:pt idx="1">
                  <c:v>2.99</c:v>
                </c:pt>
                <c:pt idx="2">
                  <c:v>2.99</c:v>
                </c:pt>
                <c:pt idx="3">
                  <c:v>2.99</c:v>
                </c:pt>
                <c:pt idx="4">
                  <c:v>2.99</c:v>
                </c:pt>
                <c:pt idx="5">
                  <c:v>2.99</c:v>
                </c:pt>
                <c:pt idx="6">
                  <c:v>2.99</c:v>
                </c:pt>
                <c:pt idx="7">
                  <c:v>2.99</c:v>
                </c:pt>
                <c:pt idx="8">
                  <c:v>2.99</c:v>
                </c:pt>
                <c:pt idx="9">
                  <c:v>2.99</c:v>
                </c:pt>
                <c:pt idx="10">
                  <c:v>2.99</c:v>
                </c:pt>
                <c:pt idx="11">
                  <c:v>2.99</c:v>
                </c:pt>
                <c:pt idx="12">
                  <c:v>2.99</c:v>
                </c:pt>
                <c:pt idx="13">
                  <c:v>2.99</c:v>
                </c:pt>
                <c:pt idx="14">
                  <c:v>2.99</c:v>
                </c:pt>
                <c:pt idx="15">
                  <c:v>2.99</c:v>
                </c:pt>
                <c:pt idx="16">
                  <c:v>2.99</c:v>
                </c:pt>
                <c:pt idx="17">
                  <c:v>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01E-4DB0-BED7-85EE1244FAE6}"/>
            </c:ext>
          </c:extLst>
        </c:ser>
        <c:ser>
          <c:idx val="11"/>
          <c:order val="11"/>
          <c:tx>
            <c:strRef>
              <c:f>CRE!$M$2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CRE!$M$3:$M$20</c:f>
              <c:numCache>
                <c:formatCode>0.000</c:formatCode>
                <c:ptCount val="18"/>
                <c:pt idx="0">
                  <c:v>2.9905119252379313</c:v>
                </c:pt>
                <c:pt idx="1">
                  <c:v>2.9902987510442776</c:v>
                </c:pt>
                <c:pt idx="2">
                  <c:v>2.9942610795280884</c:v>
                </c:pt>
                <c:pt idx="3">
                  <c:v>2.9913677348698751</c:v>
                </c:pt>
                <c:pt idx="4">
                  <c:v>2.9943702748155792</c:v>
                </c:pt>
                <c:pt idx="5">
                  <c:v>3.0053361158945751</c:v>
                </c:pt>
                <c:pt idx="6">
                  <c:v>3.0058790589606383</c:v>
                </c:pt>
                <c:pt idx="7">
                  <c:v>2.9986231428285022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01E-4DB0-BED7-85EE1244FAE6}"/>
            </c:ext>
          </c:extLst>
        </c:ser>
        <c:ser>
          <c:idx val="12"/>
          <c:order val="12"/>
          <c:tx>
            <c:strRef>
              <c:f>CRE!$N$2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CRE!$N$3:$N$20</c:f>
              <c:numCache>
                <c:formatCode>0.000</c:formatCode>
                <c:ptCount val="18"/>
                <c:pt idx="0">
                  <c:v>0.11181372549019564</c:v>
                </c:pt>
                <c:pt idx="1">
                  <c:v>0.12175020885547205</c:v>
                </c:pt>
                <c:pt idx="2">
                  <c:v>9.968421052631582E-2</c:v>
                </c:pt>
                <c:pt idx="3">
                  <c:v>9.4831349206348836E-2</c:v>
                </c:pt>
                <c:pt idx="4">
                  <c:v>8.7654320987654355E-2</c:v>
                </c:pt>
                <c:pt idx="5">
                  <c:v>0.10851428571428601</c:v>
                </c:pt>
                <c:pt idx="6">
                  <c:v>0.11776068376068327</c:v>
                </c:pt>
                <c:pt idx="7">
                  <c:v>0.11942948717948676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01E-4DB0-BED7-85EE1244FAE6}"/>
            </c:ext>
          </c:extLst>
        </c:ser>
        <c:ser>
          <c:idx val="13"/>
          <c:order val="13"/>
          <c:tx>
            <c:strRef>
              <c:f>CRE!$O$2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CRE!$O$3:$O$20</c:f>
              <c:numCache>
                <c:formatCode>General</c:formatCode>
                <c:ptCount val="18"/>
                <c:pt idx="0">
                  <c:v>2.79</c:v>
                </c:pt>
                <c:pt idx="1">
                  <c:v>2.79</c:v>
                </c:pt>
                <c:pt idx="2">
                  <c:v>2.79</c:v>
                </c:pt>
                <c:pt idx="3">
                  <c:v>2.79</c:v>
                </c:pt>
                <c:pt idx="4">
                  <c:v>2.79</c:v>
                </c:pt>
                <c:pt idx="5">
                  <c:v>2.79</c:v>
                </c:pt>
                <c:pt idx="6">
                  <c:v>2.79</c:v>
                </c:pt>
                <c:pt idx="7">
                  <c:v>2.79</c:v>
                </c:pt>
                <c:pt idx="8">
                  <c:v>2.79</c:v>
                </c:pt>
                <c:pt idx="9">
                  <c:v>2.79</c:v>
                </c:pt>
                <c:pt idx="10">
                  <c:v>2.79</c:v>
                </c:pt>
                <c:pt idx="11">
                  <c:v>2.79</c:v>
                </c:pt>
                <c:pt idx="12">
                  <c:v>2.79</c:v>
                </c:pt>
                <c:pt idx="13">
                  <c:v>2.79</c:v>
                </c:pt>
                <c:pt idx="14">
                  <c:v>2.79</c:v>
                </c:pt>
                <c:pt idx="15">
                  <c:v>2.79</c:v>
                </c:pt>
                <c:pt idx="16">
                  <c:v>2.79</c:v>
                </c:pt>
                <c:pt idx="17">
                  <c:v>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01E-4DB0-BED7-85EE1244FAE6}"/>
            </c:ext>
          </c:extLst>
        </c:ser>
        <c:ser>
          <c:idx val="14"/>
          <c:order val="14"/>
          <c:tx>
            <c:strRef>
              <c:f>CRE!$P$2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CRE!$P$3:$P$20</c:f>
              <c:numCache>
                <c:formatCode>General</c:formatCode>
                <c:ptCount val="18"/>
                <c:pt idx="0">
                  <c:v>3.19</c:v>
                </c:pt>
                <c:pt idx="1">
                  <c:v>3.19</c:v>
                </c:pt>
                <c:pt idx="2">
                  <c:v>3.19</c:v>
                </c:pt>
                <c:pt idx="3">
                  <c:v>3.19</c:v>
                </c:pt>
                <c:pt idx="4">
                  <c:v>3.19</c:v>
                </c:pt>
                <c:pt idx="5">
                  <c:v>3.19</c:v>
                </c:pt>
                <c:pt idx="6">
                  <c:v>3.19</c:v>
                </c:pt>
                <c:pt idx="7">
                  <c:v>3.19</c:v>
                </c:pt>
                <c:pt idx="8">
                  <c:v>3.19</c:v>
                </c:pt>
                <c:pt idx="9">
                  <c:v>3.19</c:v>
                </c:pt>
                <c:pt idx="10">
                  <c:v>3.19</c:v>
                </c:pt>
                <c:pt idx="11">
                  <c:v>3.19</c:v>
                </c:pt>
                <c:pt idx="12">
                  <c:v>3.19</c:v>
                </c:pt>
                <c:pt idx="13">
                  <c:v>3.19</c:v>
                </c:pt>
                <c:pt idx="14">
                  <c:v>3.19</c:v>
                </c:pt>
                <c:pt idx="15">
                  <c:v>3.19</c:v>
                </c:pt>
                <c:pt idx="16">
                  <c:v>3.19</c:v>
                </c:pt>
                <c:pt idx="17">
                  <c:v>3.19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01E-4DB0-BED7-85EE1244F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49312"/>
        <c:axId val="126779776"/>
      </c:lineChart>
      <c:catAx>
        <c:axId val="12674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6779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779776"/>
        <c:scaling>
          <c:orientation val="minMax"/>
          <c:max val="3.3899999999999997"/>
          <c:min val="2.5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674931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0776303205281941"/>
          <c:y val="0.11998059695598538"/>
          <c:w val="0.16966595084705421"/>
          <c:h val="0.83721050602940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33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AST!$B$3:$B$20</c:f>
              <c:numCache>
                <c:formatCode>0.0</c:formatCode>
                <c:ptCount val="18"/>
                <c:pt idx="0">
                  <c:v>93.60526315789474</c:v>
                </c:pt>
                <c:pt idx="1">
                  <c:v>93.8125</c:v>
                </c:pt>
                <c:pt idx="2">
                  <c:v>94.023809523809518</c:v>
                </c:pt>
                <c:pt idx="3">
                  <c:v>94.05263157894737</c:v>
                </c:pt>
                <c:pt idx="4">
                  <c:v>94.026315789473685</c:v>
                </c:pt>
                <c:pt idx="5">
                  <c:v>94.026315789473685</c:v>
                </c:pt>
                <c:pt idx="6">
                  <c:v>94.027992277992283</c:v>
                </c:pt>
                <c:pt idx="7">
                  <c:v>94.131578947368425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61-4B70-8693-F040734A3194}"/>
            </c:ext>
          </c:extLst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AST!$C$3:$C$20</c:f>
              <c:numCache>
                <c:formatCode>0.0</c:formatCode>
                <c:ptCount val="18"/>
                <c:pt idx="0">
                  <c:v>94.267857142857139</c:v>
                </c:pt>
                <c:pt idx="1">
                  <c:v>94.458666666666659</c:v>
                </c:pt>
                <c:pt idx="2">
                  <c:v>94.022222222222197</c:v>
                </c:pt>
                <c:pt idx="3">
                  <c:v>93.584810126582255</c:v>
                </c:pt>
                <c:pt idx="4">
                  <c:v>93.565882352941173</c:v>
                </c:pt>
                <c:pt idx="5">
                  <c:v>93.302127659574509</c:v>
                </c:pt>
                <c:pt idx="6">
                  <c:v>92.948936170212789</c:v>
                </c:pt>
                <c:pt idx="7">
                  <c:v>93.847560975609738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61-4B70-8693-F040734A3194}"/>
            </c:ext>
          </c:extLst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AST!$D$3:$D$20</c:f>
              <c:numCache>
                <c:formatCode>0.0</c:formatCode>
                <c:ptCount val="18"/>
                <c:pt idx="0">
                  <c:v>93.89473684210526</c:v>
                </c:pt>
                <c:pt idx="1">
                  <c:v>93.761904761904759</c:v>
                </c:pt>
                <c:pt idx="2">
                  <c:v>93.263157894736835</c:v>
                </c:pt>
                <c:pt idx="3">
                  <c:v>92.888888888888886</c:v>
                </c:pt>
                <c:pt idx="4">
                  <c:v>92.111111111111114</c:v>
                </c:pt>
                <c:pt idx="5">
                  <c:v>92.1</c:v>
                </c:pt>
                <c:pt idx="6">
                  <c:v>92.125</c:v>
                </c:pt>
                <c:pt idx="7">
                  <c:v>92.428571428571431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61-4B70-8693-F040734A3194}"/>
            </c:ext>
          </c:extLst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AST!$E$3:$E$20</c:f>
              <c:numCache>
                <c:formatCode>0.0</c:formatCode>
                <c:ptCount val="18"/>
                <c:pt idx="0">
                  <c:v>94.370999999999995</c:v>
                </c:pt>
                <c:pt idx="1">
                  <c:v>94.528000000000006</c:v>
                </c:pt>
                <c:pt idx="2">
                  <c:v>94.561999999999998</c:v>
                </c:pt>
                <c:pt idx="3">
                  <c:v>94.816999999999993</c:v>
                </c:pt>
                <c:pt idx="4">
                  <c:v>95.435000000000002</c:v>
                </c:pt>
                <c:pt idx="5">
                  <c:v>95.653000000000006</c:v>
                </c:pt>
                <c:pt idx="6">
                  <c:v>95.494</c:v>
                </c:pt>
                <c:pt idx="7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61-4B70-8693-F040734A3194}"/>
            </c:ext>
          </c:extLst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AST!$F$3:$F$20</c:f>
              <c:numCache>
                <c:formatCode>0.0</c:formatCode>
                <c:ptCount val="18"/>
                <c:pt idx="0">
                  <c:v>94.6</c:v>
                </c:pt>
                <c:pt idx="1">
                  <c:v>94.7</c:v>
                </c:pt>
                <c:pt idx="2">
                  <c:v>94.333333333333329</c:v>
                </c:pt>
                <c:pt idx="3">
                  <c:v>94.166666666666671</c:v>
                </c:pt>
                <c:pt idx="4">
                  <c:v>94.35</c:v>
                </c:pt>
                <c:pt idx="5">
                  <c:v>94.368421052631575</c:v>
                </c:pt>
                <c:pt idx="6">
                  <c:v>94.555555555555557</c:v>
                </c:pt>
                <c:pt idx="7">
                  <c:v>94.954545454545453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61-4B70-8693-F040734A3194}"/>
            </c:ext>
          </c:extLst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AST!$G$3:$G$20</c:f>
              <c:numCache>
                <c:formatCode>0.0</c:formatCode>
                <c:ptCount val="18"/>
                <c:pt idx="0">
                  <c:v>93.888888888888872</c:v>
                </c:pt>
                <c:pt idx="1">
                  <c:v>94.259615384615373</c:v>
                </c:pt>
                <c:pt idx="2">
                  <c:v>94.317460317460316</c:v>
                </c:pt>
                <c:pt idx="3">
                  <c:v>93.961309523809533</c:v>
                </c:pt>
                <c:pt idx="4">
                  <c:v>94.135802469135797</c:v>
                </c:pt>
                <c:pt idx="5">
                  <c:v>94.347826086956516</c:v>
                </c:pt>
                <c:pt idx="6">
                  <c:v>93.999999999999986</c:v>
                </c:pt>
                <c:pt idx="7">
                  <c:v>94.206349206349202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61-4B70-8693-F040734A3194}"/>
            </c:ext>
          </c:extLst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AST!$H$3:$H$20</c:f>
              <c:numCache>
                <c:formatCode>0.0</c:formatCode>
                <c:ptCount val="18"/>
                <c:pt idx="0">
                  <c:v>95</c:v>
                </c:pt>
                <c:pt idx="1">
                  <c:v>94.738</c:v>
                </c:pt>
                <c:pt idx="2">
                  <c:v>94.796999999999997</c:v>
                </c:pt>
                <c:pt idx="3">
                  <c:v>95.081999999999994</c:v>
                </c:pt>
                <c:pt idx="4">
                  <c:v>95.388999999999996</c:v>
                </c:pt>
                <c:pt idx="5">
                  <c:v>95.78</c:v>
                </c:pt>
                <c:pt idx="6">
                  <c:v>95.573999999999998</c:v>
                </c:pt>
                <c:pt idx="7">
                  <c:v>95.614999999999995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61-4B70-8693-F040734A3194}"/>
            </c:ext>
          </c:extLst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AST!$I$3:$I$20</c:f>
              <c:numCache>
                <c:formatCode>0.0</c:formatCode>
                <c:ptCount val="18"/>
                <c:pt idx="0">
                  <c:v>94.1</c:v>
                </c:pt>
                <c:pt idx="1">
                  <c:v>94.2</c:v>
                </c:pt>
                <c:pt idx="2">
                  <c:v>94.5</c:v>
                </c:pt>
                <c:pt idx="3">
                  <c:v>93.8</c:v>
                </c:pt>
                <c:pt idx="4">
                  <c:v>94.8</c:v>
                </c:pt>
                <c:pt idx="5">
                  <c:v>95.3</c:v>
                </c:pt>
                <c:pt idx="6">
                  <c:v>94.4</c:v>
                </c:pt>
                <c:pt idx="7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961-4B70-8693-F040734A3194}"/>
            </c:ext>
          </c:extLst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AST!$J$3:$J$20</c:f>
              <c:numCache>
                <c:formatCode>0.0</c:formatCode>
                <c:ptCount val="18"/>
                <c:pt idx="0">
                  <c:v>97.71</c:v>
                </c:pt>
                <c:pt idx="1">
                  <c:v>95.88</c:v>
                </c:pt>
                <c:pt idx="2">
                  <c:v>95.36</c:v>
                </c:pt>
                <c:pt idx="3">
                  <c:v>96.01</c:v>
                </c:pt>
                <c:pt idx="4">
                  <c:v>95.39</c:v>
                </c:pt>
                <c:pt idx="5">
                  <c:v>95.31</c:v>
                </c:pt>
                <c:pt idx="6">
                  <c:v>95.17</c:v>
                </c:pt>
                <c:pt idx="7">
                  <c:v>93.98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961-4B70-8693-F040734A3194}"/>
            </c:ext>
          </c:extLst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AST!$K$3:$K$20</c:f>
              <c:numCache>
                <c:formatCode>0.0</c:formatCode>
                <c:ptCount val="18"/>
                <c:pt idx="1">
                  <c:v>97.083333333333329</c:v>
                </c:pt>
                <c:pt idx="2">
                  <c:v>97.066666666666663</c:v>
                </c:pt>
                <c:pt idx="3">
                  <c:v>97.4</c:v>
                </c:pt>
                <c:pt idx="4">
                  <c:v>97.6</c:v>
                </c:pt>
                <c:pt idx="5">
                  <c:v>95.642857142857139</c:v>
                </c:pt>
                <c:pt idx="6">
                  <c:v>97.07692307692308</c:v>
                </c:pt>
                <c:pt idx="7">
                  <c:v>97.166666666666671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961-4B70-8693-F040734A3194}"/>
            </c:ext>
          </c:extLst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AST!$L$3:$L$20</c:f>
              <c:numCache>
                <c:formatCode>General</c:formatCode>
                <c:ptCount val="18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94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961-4B70-8693-F040734A3194}"/>
            </c:ext>
          </c:extLst>
        </c:ser>
        <c:ser>
          <c:idx val="10"/>
          <c:order val="11"/>
          <c:tx>
            <c:strRef>
              <c:f>AST!$M$2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AST!$M$3:$M$20</c:f>
              <c:numCache>
                <c:formatCode>0.0</c:formatCode>
                <c:ptCount val="18"/>
                <c:pt idx="0">
                  <c:v>94.60419400352734</c:v>
                </c:pt>
                <c:pt idx="1">
                  <c:v>94.742202014652023</c:v>
                </c:pt>
                <c:pt idx="2">
                  <c:v>94.62456499582288</c:v>
                </c:pt>
                <c:pt idx="3">
                  <c:v>94.57633067848947</c:v>
                </c:pt>
                <c:pt idx="4">
                  <c:v>94.680311172266173</c:v>
                </c:pt>
                <c:pt idx="5">
                  <c:v>94.583054773149343</c:v>
                </c:pt>
                <c:pt idx="6">
                  <c:v>94.537240708068367</c:v>
                </c:pt>
                <c:pt idx="7">
                  <c:v>94.633027267911089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961-4B70-8693-F040734A3194}"/>
            </c:ext>
          </c:extLst>
        </c:ser>
        <c:ser>
          <c:idx val="11"/>
          <c:order val="12"/>
          <c:tx>
            <c:strRef>
              <c:f>AST!$N$2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AST!$N$3:$N$20</c:f>
              <c:numCache>
                <c:formatCode>0.0</c:formatCode>
                <c:ptCount val="18"/>
                <c:pt idx="0">
                  <c:v>4.1047368421052539</c:v>
                </c:pt>
                <c:pt idx="1">
                  <c:v>3.3214285714285694</c:v>
                </c:pt>
                <c:pt idx="2">
                  <c:v>3.8035087719298275</c:v>
                </c:pt>
                <c:pt idx="3">
                  <c:v>4.51111111111112</c:v>
                </c:pt>
                <c:pt idx="4">
                  <c:v>3.8035087719298275</c:v>
                </c:pt>
                <c:pt idx="5">
                  <c:v>3.6800000000000068</c:v>
                </c:pt>
                <c:pt idx="6">
                  <c:v>4.9519230769230802</c:v>
                </c:pt>
                <c:pt idx="7">
                  <c:v>4.7380952380952408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961-4B70-8693-F040734A3194}"/>
            </c:ext>
          </c:extLst>
        </c:ser>
        <c:ser>
          <c:idx val="12"/>
          <c:order val="13"/>
          <c:tx>
            <c:strRef>
              <c:f>AST!$O$2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AST!$O$3:$O$20</c:f>
              <c:numCache>
                <c:formatCode>General</c:formatCode>
                <c:ptCount val="18"/>
                <c:pt idx="0">
                  <c:v>89</c:v>
                </c:pt>
                <c:pt idx="1">
                  <c:v>89</c:v>
                </c:pt>
                <c:pt idx="2">
                  <c:v>89</c:v>
                </c:pt>
                <c:pt idx="3">
                  <c:v>89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</c:v>
                </c:pt>
                <c:pt idx="9">
                  <c:v>89</c:v>
                </c:pt>
                <c:pt idx="10">
                  <c:v>89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89</c:v>
                </c:pt>
                <c:pt idx="15">
                  <c:v>89</c:v>
                </c:pt>
                <c:pt idx="16">
                  <c:v>89</c:v>
                </c:pt>
                <c:pt idx="17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961-4B70-8693-F040734A3194}"/>
            </c:ext>
          </c:extLst>
        </c:ser>
        <c:ser>
          <c:idx val="13"/>
          <c:order val="14"/>
          <c:tx>
            <c:strRef>
              <c:f>AST!$P$2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AST!$P$3:$P$20</c:f>
              <c:numCache>
                <c:formatCode>General</c:formatCode>
                <c:ptCount val="18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961-4B70-8693-F040734A3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23904"/>
        <c:axId val="126925824"/>
      </c:lineChart>
      <c:catAx>
        <c:axId val="126923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6925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925824"/>
        <c:scaling>
          <c:orientation val="minMax"/>
          <c:max val="104"/>
          <c:min val="8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2692390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8906479652"/>
          <c:y val="0.11333391659375908"/>
          <c:w val="0.15879281827284891"/>
          <c:h val="0.840002916302129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6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ALT!$B$3:$B$20</c:f>
              <c:numCache>
                <c:formatCode>0.0</c:formatCode>
                <c:ptCount val="18"/>
                <c:pt idx="0">
                  <c:v>77.315789473684205</c:v>
                </c:pt>
                <c:pt idx="1">
                  <c:v>77.125</c:v>
                </c:pt>
                <c:pt idx="2">
                  <c:v>77.261904761904759</c:v>
                </c:pt>
                <c:pt idx="3">
                  <c:v>77.60526315789474</c:v>
                </c:pt>
                <c:pt idx="4">
                  <c:v>77.34210526315789</c:v>
                </c:pt>
                <c:pt idx="5">
                  <c:v>77.184210526315795</c:v>
                </c:pt>
                <c:pt idx="6">
                  <c:v>77.1399613899614</c:v>
                </c:pt>
                <c:pt idx="7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34-4D56-A5AA-BC7BCF99E5B1}"/>
            </c:ext>
          </c:extLst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ALT!$C$3:$C$20</c:f>
              <c:numCache>
                <c:formatCode>0.0</c:formatCode>
                <c:ptCount val="18"/>
                <c:pt idx="0">
                  <c:v>78.256626506024105</c:v>
                </c:pt>
                <c:pt idx="1">
                  <c:v>78.025333333333336</c:v>
                </c:pt>
                <c:pt idx="2">
                  <c:v>77.755555555555546</c:v>
                </c:pt>
                <c:pt idx="3">
                  <c:v>77.436708860759509</c:v>
                </c:pt>
                <c:pt idx="4">
                  <c:v>77.448235294117666</c:v>
                </c:pt>
                <c:pt idx="5">
                  <c:v>77.167368421052643</c:v>
                </c:pt>
                <c:pt idx="6">
                  <c:v>77.295744680851072</c:v>
                </c:pt>
                <c:pt idx="7">
                  <c:v>77.395061728395078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4-4D56-A5AA-BC7BCF99E5B1}"/>
            </c:ext>
          </c:extLst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ALT!$D$3:$D$20</c:f>
              <c:numCache>
                <c:formatCode>0.0</c:formatCode>
                <c:ptCount val="18"/>
                <c:pt idx="0">
                  <c:v>77.117647058823536</c:v>
                </c:pt>
                <c:pt idx="1">
                  <c:v>76.82352941176471</c:v>
                </c:pt>
                <c:pt idx="2">
                  <c:v>77.058823529411768</c:v>
                </c:pt>
                <c:pt idx="3">
                  <c:v>76.95</c:v>
                </c:pt>
                <c:pt idx="4">
                  <c:v>77.349999999999994</c:v>
                </c:pt>
                <c:pt idx="5">
                  <c:v>77</c:v>
                </c:pt>
                <c:pt idx="6">
                  <c:v>77</c:v>
                </c:pt>
                <c:pt idx="7">
                  <c:v>77.647058823529406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34-4D56-A5AA-BC7BCF99E5B1}"/>
            </c:ext>
          </c:extLst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ALT!$E$3:$E$20</c:f>
              <c:numCache>
                <c:formatCode>0.0</c:formatCode>
                <c:ptCount val="18"/>
                <c:pt idx="0">
                  <c:v>79.253</c:v>
                </c:pt>
                <c:pt idx="1">
                  <c:v>79.566999999999993</c:v>
                </c:pt>
                <c:pt idx="2">
                  <c:v>79.453999999999994</c:v>
                </c:pt>
                <c:pt idx="3">
                  <c:v>79.667000000000002</c:v>
                </c:pt>
                <c:pt idx="4">
                  <c:v>80.28</c:v>
                </c:pt>
                <c:pt idx="5">
                  <c:v>80.281999999999996</c:v>
                </c:pt>
                <c:pt idx="6">
                  <c:v>80.494</c:v>
                </c:pt>
                <c:pt idx="7">
                  <c:v>80.034999999999997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34-4D56-A5AA-BC7BCF99E5B1}"/>
            </c:ext>
          </c:extLst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ALT!$F$3:$F$20</c:f>
              <c:numCache>
                <c:formatCode>0.0</c:formatCode>
                <c:ptCount val="18"/>
                <c:pt idx="0">
                  <c:v>75.900000000000006</c:v>
                </c:pt>
                <c:pt idx="1">
                  <c:v>76</c:v>
                </c:pt>
                <c:pt idx="2">
                  <c:v>76</c:v>
                </c:pt>
                <c:pt idx="3">
                  <c:v>75.666666666666671</c:v>
                </c:pt>
                <c:pt idx="4">
                  <c:v>75.650000000000006</c:v>
                </c:pt>
                <c:pt idx="5">
                  <c:v>76.05263157894737</c:v>
                </c:pt>
                <c:pt idx="6">
                  <c:v>75.611111111111114</c:v>
                </c:pt>
                <c:pt idx="7">
                  <c:v>75.818181818181813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34-4D56-A5AA-BC7BCF99E5B1}"/>
            </c:ext>
          </c:extLst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ALT!$G$3:$G$20</c:f>
              <c:numCache>
                <c:formatCode>0.0</c:formatCode>
                <c:ptCount val="18"/>
                <c:pt idx="0">
                  <c:v>76.666666666666671</c:v>
                </c:pt>
                <c:pt idx="1">
                  <c:v>75.28086419753086</c:v>
                </c:pt>
                <c:pt idx="2">
                  <c:v>75.75333333333333</c:v>
                </c:pt>
                <c:pt idx="3">
                  <c:v>75.488095238095255</c:v>
                </c:pt>
                <c:pt idx="4">
                  <c:v>75.386904761904788</c:v>
                </c:pt>
                <c:pt idx="5">
                  <c:v>75.788461538461533</c:v>
                </c:pt>
                <c:pt idx="6">
                  <c:v>75.788888888888877</c:v>
                </c:pt>
                <c:pt idx="7">
                  <c:v>75.725000000000009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34-4D56-A5AA-BC7BCF99E5B1}"/>
            </c:ext>
          </c:extLst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ALT!$H$3:$H$20</c:f>
              <c:numCache>
                <c:formatCode>0.0</c:formatCode>
                <c:ptCount val="18"/>
                <c:pt idx="0">
                  <c:v>75.832999999999998</c:v>
                </c:pt>
                <c:pt idx="1">
                  <c:v>76.180000000000007</c:v>
                </c:pt>
                <c:pt idx="2">
                  <c:v>76.141000000000005</c:v>
                </c:pt>
                <c:pt idx="3">
                  <c:v>75.459000000000003</c:v>
                </c:pt>
                <c:pt idx="4">
                  <c:v>75.721999999999994</c:v>
                </c:pt>
                <c:pt idx="5">
                  <c:v>76</c:v>
                </c:pt>
                <c:pt idx="6">
                  <c:v>75.906999999999996</c:v>
                </c:pt>
                <c:pt idx="7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34-4D56-A5AA-BC7BCF99E5B1}"/>
            </c:ext>
          </c:extLst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ALT!$I$3:$I$20</c:f>
              <c:numCache>
                <c:formatCode>0.0</c:formatCode>
                <c:ptCount val="18"/>
                <c:pt idx="0">
                  <c:v>75.5</c:v>
                </c:pt>
                <c:pt idx="1">
                  <c:v>75.900000000000006</c:v>
                </c:pt>
                <c:pt idx="2">
                  <c:v>76.5</c:v>
                </c:pt>
                <c:pt idx="3">
                  <c:v>75.3</c:v>
                </c:pt>
                <c:pt idx="4">
                  <c:v>76.400000000000006</c:v>
                </c:pt>
                <c:pt idx="5">
                  <c:v>75.8</c:v>
                </c:pt>
                <c:pt idx="6">
                  <c:v>76.099999999999994</c:v>
                </c:pt>
                <c:pt idx="7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34-4D56-A5AA-BC7BCF99E5B1}"/>
            </c:ext>
          </c:extLst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ALT!$J$3:$J$20</c:f>
              <c:numCache>
                <c:formatCode>0.0</c:formatCode>
                <c:ptCount val="18"/>
                <c:pt idx="0">
                  <c:v>76.83</c:v>
                </c:pt>
                <c:pt idx="1">
                  <c:v>77.459999999999994</c:v>
                </c:pt>
                <c:pt idx="2">
                  <c:v>77.599999999999994</c:v>
                </c:pt>
                <c:pt idx="3">
                  <c:v>77.650000000000006</c:v>
                </c:pt>
                <c:pt idx="4">
                  <c:v>77.290000000000006</c:v>
                </c:pt>
                <c:pt idx="5">
                  <c:v>77.650000000000006</c:v>
                </c:pt>
                <c:pt idx="6">
                  <c:v>77.19</c:v>
                </c:pt>
                <c:pt idx="7">
                  <c:v>76.89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34-4D56-A5AA-BC7BCF99E5B1}"/>
            </c:ext>
          </c:extLst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ALT!$K$3:$K$20</c:f>
              <c:numCache>
                <c:formatCode>0.0</c:formatCode>
                <c:ptCount val="18"/>
                <c:pt idx="1">
                  <c:v>79.083333333333329</c:v>
                </c:pt>
                <c:pt idx="2">
                  <c:v>75.599999999999994</c:v>
                </c:pt>
                <c:pt idx="3">
                  <c:v>79.333333333333329</c:v>
                </c:pt>
                <c:pt idx="4">
                  <c:v>78.533333333333331</c:v>
                </c:pt>
                <c:pt idx="5">
                  <c:v>75.285714285714292</c:v>
                </c:pt>
                <c:pt idx="6">
                  <c:v>78.769230769230774</c:v>
                </c:pt>
                <c:pt idx="7">
                  <c:v>78.84615384615384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34-4D56-A5AA-BC7BCF99E5B1}"/>
            </c:ext>
          </c:extLst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ALT!$L$3:$L$20</c:f>
              <c:numCache>
                <c:formatCode>0</c:formatCode>
                <c:ptCount val="18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A34-4D56-A5AA-BC7BCF99E5B1}"/>
            </c:ext>
          </c:extLst>
        </c:ser>
        <c:ser>
          <c:idx val="10"/>
          <c:order val="11"/>
          <c:tx>
            <c:strRef>
              <c:f>ALT!$M$2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ALT!$M$3:$M$20</c:f>
              <c:numCache>
                <c:formatCode>0.0</c:formatCode>
                <c:ptCount val="18"/>
                <c:pt idx="0">
                  <c:v>76.963636633910951</c:v>
                </c:pt>
                <c:pt idx="1">
                  <c:v>77.144506027596236</c:v>
                </c:pt>
                <c:pt idx="2">
                  <c:v>76.912461718020538</c:v>
                </c:pt>
                <c:pt idx="3">
                  <c:v>77.055606725674949</c:v>
                </c:pt>
                <c:pt idx="4">
                  <c:v>77.140257865251357</c:v>
                </c:pt>
                <c:pt idx="5">
                  <c:v>76.821038635049163</c:v>
                </c:pt>
                <c:pt idx="6">
                  <c:v>77.12959368400432</c:v>
                </c:pt>
                <c:pt idx="7">
                  <c:v>77.115645621626015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A34-4D56-A5AA-BC7BCF99E5B1}"/>
            </c:ext>
          </c:extLst>
        </c:ser>
        <c:ser>
          <c:idx val="11"/>
          <c:order val="12"/>
          <c:tx>
            <c:strRef>
              <c:f>ALT!$N$2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ALT!$N$3:$N$20</c:f>
              <c:numCache>
                <c:formatCode>0.0</c:formatCode>
                <c:ptCount val="18"/>
                <c:pt idx="0">
                  <c:v>3.7530000000000001</c:v>
                </c:pt>
                <c:pt idx="1">
                  <c:v>4.2861358024691327</c:v>
                </c:pt>
                <c:pt idx="2">
                  <c:v>3.8539999999999992</c:v>
                </c:pt>
                <c:pt idx="3">
                  <c:v>4.3670000000000044</c:v>
                </c:pt>
                <c:pt idx="4">
                  <c:v>4.8930952380952135</c:v>
                </c:pt>
                <c:pt idx="5">
                  <c:v>4.9962857142857047</c:v>
                </c:pt>
                <c:pt idx="6">
                  <c:v>4.8828888888888855</c:v>
                </c:pt>
                <c:pt idx="7">
                  <c:v>4.6349999999999909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A34-4D56-A5AA-BC7BCF99E5B1}"/>
            </c:ext>
          </c:extLst>
        </c:ser>
        <c:ser>
          <c:idx val="12"/>
          <c:order val="13"/>
          <c:tx>
            <c:strRef>
              <c:f>ALT!$O$2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ALT!$O$3:$O$20</c:f>
              <c:numCache>
                <c:formatCode>General</c:formatCode>
                <c:ptCount val="18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  <c:pt idx="6">
                  <c:v>74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  <c:pt idx="16">
                  <c:v>74</c:v>
                </c:pt>
                <c:pt idx="17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A34-4D56-A5AA-BC7BCF99E5B1}"/>
            </c:ext>
          </c:extLst>
        </c:ser>
        <c:ser>
          <c:idx val="13"/>
          <c:order val="14"/>
          <c:tx>
            <c:strRef>
              <c:f>ALT!$P$2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ALT!$P$3:$P$20</c:f>
              <c:numCache>
                <c:formatCode>General</c:formatCode>
                <c:ptCount val="18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A34-4D56-A5AA-BC7BCF99E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25920"/>
        <c:axId val="127027456"/>
      </c:lineChart>
      <c:catAx>
        <c:axId val="127025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7027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027456"/>
        <c:scaling>
          <c:orientation val="minMax"/>
          <c:max val="86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27025920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3209566966"/>
          <c:y val="0.11333378979801439"/>
          <c:w val="0.15879276236967191"/>
          <c:h val="0.86782197101862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62796475858082E-2"/>
          <c:y val="8.5034190138611562E-2"/>
          <c:w val="0.69354365559549824"/>
          <c:h val="0.73469540279760293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K!$B$3:$B$20</c:f>
              <c:numCache>
                <c:formatCode>0.00</c:formatCode>
                <c:ptCount val="18"/>
                <c:pt idx="0">
                  <c:v>5.384210526315786</c:v>
                </c:pt>
                <c:pt idx="1">
                  <c:v>5.3881249999999978</c:v>
                </c:pt>
                <c:pt idx="2">
                  <c:v>5.3921428571428551</c:v>
                </c:pt>
                <c:pt idx="3">
                  <c:v>5.3892105263157868</c:v>
                </c:pt>
                <c:pt idx="4">
                  <c:v>5.3863157894736835</c:v>
                </c:pt>
                <c:pt idx="5">
                  <c:v>5.3939473684210508</c:v>
                </c:pt>
                <c:pt idx="6">
                  <c:v>5.3936389961389946</c:v>
                </c:pt>
                <c:pt idx="7">
                  <c:v>5.3884210526315783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4-4A59-BCBD-E150C0183D64}"/>
            </c:ext>
          </c:extLst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K!$C$3:$C$20</c:f>
              <c:numCache>
                <c:formatCode>0.00</c:formatCode>
                <c:ptCount val="18"/>
                <c:pt idx="0">
                  <c:v>5.3348275862068943</c:v>
                </c:pt>
                <c:pt idx="1">
                  <c:v>5.3393670886075943</c:v>
                </c:pt>
                <c:pt idx="2">
                  <c:v>5.3363095238095228</c:v>
                </c:pt>
                <c:pt idx="3">
                  <c:v>5.3301219512195113</c:v>
                </c:pt>
                <c:pt idx="4">
                  <c:v>5.3237777777777779</c:v>
                </c:pt>
                <c:pt idx="5">
                  <c:v>5.3217894736842108</c:v>
                </c:pt>
                <c:pt idx="6">
                  <c:v>5.3204255319148928</c:v>
                </c:pt>
                <c:pt idx="7">
                  <c:v>5.3215730337078648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4-4A59-BCBD-E150C0183D64}"/>
            </c:ext>
          </c:extLst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K!$D$3:$D$20</c:f>
              <c:numCache>
                <c:formatCode>0.00\ </c:formatCode>
                <c:ptCount val="18"/>
                <c:pt idx="0">
                  <c:v>5.4033333333333324</c:v>
                </c:pt>
                <c:pt idx="1">
                  <c:v>5.3784210526315803</c:v>
                </c:pt>
                <c:pt idx="2">
                  <c:v>5.400555555555556</c:v>
                </c:pt>
                <c:pt idx="3">
                  <c:v>5.3917647058823519</c:v>
                </c:pt>
                <c:pt idx="4">
                  <c:v>5.4025000000000007</c:v>
                </c:pt>
                <c:pt idx="5">
                  <c:v>5.3894117647058826</c:v>
                </c:pt>
                <c:pt idx="6">
                  <c:v>5.3826666666666663</c:v>
                </c:pt>
                <c:pt idx="7">
                  <c:v>5.3849999999999989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4-4A59-BCBD-E150C0183D64}"/>
            </c:ext>
          </c:extLst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K!$E$3:$E$20</c:f>
              <c:numCache>
                <c:formatCode>0.00</c:formatCode>
                <c:ptCount val="18"/>
                <c:pt idx="0">
                  <c:v>5.3620000000000001</c:v>
                </c:pt>
                <c:pt idx="1">
                  <c:v>5.35</c:v>
                </c:pt>
                <c:pt idx="2">
                  <c:v>5.3570000000000002</c:v>
                </c:pt>
                <c:pt idx="3">
                  <c:v>5.3520000000000003</c:v>
                </c:pt>
                <c:pt idx="4">
                  <c:v>5.3620000000000001</c:v>
                </c:pt>
                <c:pt idx="5">
                  <c:v>5.3520000000000003</c:v>
                </c:pt>
                <c:pt idx="6">
                  <c:v>5.3479999999999999</c:v>
                </c:pt>
                <c:pt idx="7">
                  <c:v>5.3559999999999999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24-4A59-BCBD-E150C0183D64}"/>
            </c:ext>
          </c:extLst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K!$F$3:$F$20</c:f>
              <c:numCache>
                <c:formatCode>0.00</c:formatCode>
                <c:ptCount val="18"/>
                <c:pt idx="0">
                  <c:v>5.4300000000000015</c:v>
                </c:pt>
                <c:pt idx="1">
                  <c:v>5.4400000000000022</c:v>
                </c:pt>
                <c:pt idx="2">
                  <c:v>5.4523809523809534</c:v>
                </c:pt>
                <c:pt idx="3">
                  <c:v>5.4444444444444446</c:v>
                </c:pt>
                <c:pt idx="4">
                  <c:v>5.4350000000000014</c:v>
                </c:pt>
                <c:pt idx="5">
                  <c:v>5.4421052631578952</c:v>
                </c:pt>
                <c:pt idx="6">
                  <c:v>5.4222222222222234</c:v>
                </c:pt>
                <c:pt idx="7">
                  <c:v>5.404545454545457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24-4A59-BCBD-E150C0183D64}"/>
            </c:ext>
          </c:extLst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K!$G$3:$G$20</c:f>
              <c:numCache>
                <c:formatCode>0.00</c:formatCode>
                <c:ptCount val="18"/>
                <c:pt idx="0">
                  <c:v>5.3249999999999993</c:v>
                </c:pt>
                <c:pt idx="1">
                  <c:v>5.3246153846153845</c:v>
                </c:pt>
                <c:pt idx="2">
                  <c:v>5.3352380952380951</c:v>
                </c:pt>
                <c:pt idx="3">
                  <c:v>5.3418518518518514</c:v>
                </c:pt>
                <c:pt idx="4">
                  <c:v>5.3379166666666658</c:v>
                </c:pt>
                <c:pt idx="5">
                  <c:v>5.3403846153846173</c:v>
                </c:pt>
                <c:pt idx="6">
                  <c:v>5.3248275862068963</c:v>
                </c:pt>
                <c:pt idx="7">
                  <c:v>5.3365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24-4A59-BCBD-E150C0183D64}"/>
            </c:ext>
          </c:extLst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K!$H$3:$H$20</c:f>
              <c:numCache>
                <c:formatCode>0.00</c:formatCode>
                <c:ptCount val="18"/>
                <c:pt idx="0">
                  <c:v>5.35</c:v>
                </c:pt>
                <c:pt idx="1">
                  <c:v>5.3479999999999999</c:v>
                </c:pt>
                <c:pt idx="2">
                  <c:v>5.3710000000000004</c:v>
                </c:pt>
                <c:pt idx="3">
                  <c:v>5.3659999999999997</c:v>
                </c:pt>
                <c:pt idx="4">
                  <c:v>5.3769999999999998</c:v>
                </c:pt>
                <c:pt idx="5">
                  <c:v>5.3730000000000002</c:v>
                </c:pt>
                <c:pt idx="6">
                  <c:v>5.3869999999999996</c:v>
                </c:pt>
                <c:pt idx="7">
                  <c:v>5.3639999999999999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24-4A59-BCBD-E150C0183D64}"/>
            </c:ext>
          </c:extLst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K!$I$3:$I$20</c:f>
              <c:numCache>
                <c:formatCode>0.00</c:formatCode>
                <c:ptCount val="18"/>
                <c:pt idx="0">
                  <c:v>5.32</c:v>
                </c:pt>
                <c:pt idx="1">
                  <c:v>5.31</c:v>
                </c:pt>
                <c:pt idx="2">
                  <c:v>5.3</c:v>
                </c:pt>
                <c:pt idx="3">
                  <c:v>5.32</c:v>
                </c:pt>
                <c:pt idx="4">
                  <c:v>5.37</c:v>
                </c:pt>
                <c:pt idx="5">
                  <c:v>5.31</c:v>
                </c:pt>
                <c:pt idx="6">
                  <c:v>5.31</c:v>
                </c:pt>
                <c:pt idx="7">
                  <c:v>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24-4A59-BCBD-E150C0183D64}"/>
            </c:ext>
          </c:extLst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K!$J$3:$J$20</c:f>
              <c:numCache>
                <c:formatCode>0.00</c:formatCode>
                <c:ptCount val="18"/>
                <c:pt idx="0">
                  <c:v>5.38</c:v>
                </c:pt>
                <c:pt idx="1">
                  <c:v>5.38</c:v>
                </c:pt>
                <c:pt idx="2">
                  <c:v>5.38</c:v>
                </c:pt>
                <c:pt idx="3">
                  <c:v>5.37</c:v>
                </c:pt>
                <c:pt idx="4">
                  <c:v>5.37</c:v>
                </c:pt>
                <c:pt idx="5">
                  <c:v>5.39</c:v>
                </c:pt>
                <c:pt idx="6">
                  <c:v>5.38</c:v>
                </c:pt>
                <c:pt idx="7">
                  <c:v>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724-4A59-BCBD-E150C0183D64}"/>
            </c:ext>
          </c:extLst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K!$K$3:$K$20</c:f>
              <c:numCache>
                <c:formatCode>0.00</c:formatCode>
                <c:ptCount val="18"/>
                <c:pt idx="1">
                  <c:v>5.3916666666666657</c:v>
                </c:pt>
                <c:pt idx="2">
                  <c:v>5.3933333333333335</c:v>
                </c:pt>
                <c:pt idx="3">
                  <c:v>5.4000000000000012</c:v>
                </c:pt>
                <c:pt idx="4">
                  <c:v>5.4000000000000012</c:v>
                </c:pt>
                <c:pt idx="5">
                  <c:v>5.4</c:v>
                </c:pt>
                <c:pt idx="6">
                  <c:v>5.4</c:v>
                </c:pt>
                <c:pt idx="7">
                  <c:v>5.3923076923076918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724-4A59-BCBD-E150C0183D64}"/>
            </c:ext>
          </c:extLst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K!$L$3:$L$20</c:f>
              <c:numCache>
                <c:formatCode>0.0</c:formatCode>
                <c:ptCount val="18"/>
                <c:pt idx="0">
                  <c:v>5.4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724-4A59-BCBD-E150C0183D64}"/>
            </c:ext>
          </c:extLst>
        </c:ser>
        <c:ser>
          <c:idx val="10"/>
          <c:order val="11"/>
          <c:tx>
            <c:strRef>
              <c:f>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K!$M$3:$M$20</c:f>
              <c:numCache>
                <c:formatCode>0.00</c:formatCode>
                <c:ptCount val="18"/>
                <c:pt idx="0">
                  <c:v>5.3654857162062237</c:v>
                </c:pt>
                <c:pt idx="1">
                  <c:v>5.3650195192521233</c:v>
                </c:pt>
                <c:pt idx="2">
                  <c:v>5.3717960317460314</c:v>
                </c:pt>
                <c:pt idx="3">
                  <c:v>5.3705393479713939</c:v>
                </c:pt>
                <c:pt idx="4">
                  <c:v>5.3764510233918124</c:v>
                </c:pt>
                <c:pt idx="5">
                  <c:v>5.3712638485353654</c:v>
                </c:pt>
                <c:pt idx="6">
                  <c:v>5.3668781003149677</c:v>
                </c:pt>
                <c:pt idx="7">
                  <c:v>5.3638347233192594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24-4A59-BCBD-E150C0183D64}"/>
            </c:ext>
          </c:extLst>
        </c:ser>
        <c:ser>
          <c:idx val="11"/>
          <c:order val="12"/>
          <c:tx>
            <c:strRef>
              <c:f>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K!$N$3:$N$20</c:f>
              <c:numCache>
                <c:formatCode>0.00</c:formatCode>
                <c:ptCount val="18"/>
                <c:pt idx="0">
                  <c:v>0.11000000000000121</c:v>
                </c:pt>
                <c:pt idx="1">
                  <c:v>0.13000000000000256</c:v>
                </c:pt>
                <c:pt idx="2">
                  <c:v>0.15238095238095362</c:v>
                </c:pt>
                <c:pt idx="3">
                  <c:v>0.12444444444444436</c:v>
                </c:pt>
                <c:pt idx="4">
                  <c:v>0.11122222222222344</c:v>
                </c:pt>
                <c:pt idx="5">
                  <c:v>0.13210526315789561</c:v>
                </c:pt>
                <c:pt idx="6">
                  <c:v>0.11222222222222378</c:v>
                </c:pt>
                <c:pt idx="7">
                  <c:v>9.4545454545457375E-2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724-4A59-BCBD-E150C0183D64}"/>
            </c:ext>
          </c:extLst>
        </c:ser>
        <c:ser>
          <c:idx val="12"/>
          <c:order val="13"/>
          <c:tx>
            <c:strRef>
              <c:f>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K!$O$3:$O$20</c:f>
              <c:numCache>
                <c:formatCode>General</c:formatCode>
                <c:ptCount val="18"/>
                <c:pt idx="0">
                  <c:v>5.2</c:v>
                </c:pt>
                <c:pt idx="1">
                  <c:v>5.2</c:v>
                </c:pt>
                <c:pt idx="2">
                  <c:v>5.2</c:v>
                </c:pt>
                <c:pt idx="3">
                  <c:v>5.2</c:v>
                </c:pt>
                <c:pt idx="4">
                  <c:v>5.2</c:v>
                </c:pt>
                <c:pt idx="5">
                  <c:v>5.2</c:v>
                </c:pt>
                <c:pt idx="6">
                  <c:v>5.2</c:v>
                </c:pt>
                <c:pt idx="7">
                  <c:v>5.2</c:v>
                </c:pt>
                <c:pt idx="8">
                  <c:v>5.2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5.2</c:v>
                </c:pt>
                <c:pt idx="13">
                  <c:v>5.2</c:v>
                </c:pt>
                <c:pt idx="14">
                  <c:v>5.2</c:v>
                </c:pt>
                <c:pt idx="15">
                  <c:v>5.2</c:v>
                </c:pt>
                <c:pt idx="16">
                  <c:v>5.2</c:v>
                </c:pt>
                <c:pt idx="17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724-4A59-BCBD-E150C0183D64}"/>
            </c:ext>
          </c:extLst>
        </c:ser>
        <c:ser>
          <c:idx val="13"/>
          <c:order val="14"/>
          <c:tx>
            <c:strRef>
              <c:f>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K!$P$3:$P$20</c:f>
              <c:numCache>
                <c:formatCode>General</c:formatCode>
                <c:ptCount val="18"/>
                <c:pt idx="0">
                  <c:v>5.6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5.6</c:v>
                </c:pt>
                <c:pt idx="17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724-4A59-BCBD-E150C0183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41216"/>
        <c:axId val="207243136"/>
      </c:lineChart>
      <c:catAx>
        <c:axId val="207241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243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243136"/>
        <c:scaling>
          <c:orientation val="minMax"/>
          <c:max val="5.8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24121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5726089801"/>
          <c:y val="0.11979565646381168"/>
          <c:w val="0.16141760057771026"/>
          <c:h val="0.860405627852375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745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rGT!$B$3:$B$20</c:f>
              <c:numCache>
                <c:formatCode>0.0</c:formatCode>
                <c:ptCount val="18"/>
                <c:pt idx="0">
                  <c:v>73.5</c:v>
                </c:pt>
                <c:pt idx="1">
                  <c:v>73.3125</c:v>
                </c:pt>
                <c:pt idx="2">
                  <c:v>73.11904761904762</c:v>
                </c:pt>
                <c:pt idx="3">
                  <c:v>73.10526315789474</c:v>
                </c:pt>
                <c:pt idx="4">
                  <c:v>73.236842105263165</c:v>
                </c:pt>
                <c:pt idx="5">
                  <c:v>73.236842105263165</c:v>
                </c:pt>
                <c:pt idx="6">
                  <c:v>73.194015444015449</c:v>
                </c:pt>
                <c:pt idx="7">
                  <c:v>73.263157894736835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F-4B95-A32F-B1DBE39216E2}"/>
            </c:ext>
          </c:extLst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rGT!$C$3:$C$20</c:f>
              <c:numCache>
                <c:formatCode>0.0</c:formatCode>
                <c:ptCount val="18"/>
                <c:pt idx="0">
                  <c:v>74.584523809523816</c:v>
                </c:pt>
                <c:pt idx="1">
                  <c:v>75.198666666666668</c:v>
                </c:pt>
                <c:pt idx="2">
                  <c:v>74.327160493827165</c:v>
                </c:pt>
                <c:pt idx="3">
                  <c:v>73.820253164556959</c:v>
                </c:pt>
                <c:pt idx="4">
                  <c:v>74.084090909090889</c:v>
                </c:pt>
                <c:pt idx="5">
                  <c:v>74.007142857142867</c:v>
                </c:pt>
                <c:pt idx="6">
                  <c:v>73.189361702127712</c:v>
                </c:pt>
                <c:pt idx="7">
                  <c:v>73.035802469135803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F-4B95-A32F-B1DBE39216E2}"/>
            </c:ext>
          </c:extLst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rGT!$D$3:$D$20</c:f>
              <c:numCache>
                <c:formatCode>0.0</c:formatCode>
                <c:ptCount val="18"/>
                <c:pt idx="0">
                  <c:v>72.666666666666671</c:v>
                </c:pt>
                <c:pt idx="1">
                  <c:v>72.80952380952381</c:v>
                </c:pt>
                <c:pt idx="2">
                  <c:v>73.55</c:v>
                </c:pt>
                <c:pt idx="3">
                  <c:v>73.400000000000006</c:v>
                </c:pt>
                <c:pt idx="4">
                  <c:v>72.89473684210526</c:v>
                </c:pt>
                <c:pt idx="5">
                  <c:v>72.588235294117652</c:v>
                </c:pt>
                <c:pt idx="6">
                  <c:v>73.3125</c:v>
                </c:pt>
                <c:pt idx="7">
                  <c:v>73.631578947368425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EF-4B95-A32F-B1DBE39216E2}"/>
            </c:ext>
          </c:extLst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rGT!$E$3:$E$20</c:f>
              <c:numCache>
                <c:formatCode>0.0</c:formatCode>
                <c:ptCount val="18"/>
                <c:pt idx="0">
                  <c:v>73.054000000000002</c:v>
                </c:pt>
                <c:pt idx="1">
                  <c:v>72.906000000000006</c:v>
                </c:pt>
                <c:pt idx="2">
                  <c:v>73.064999999999998</c:v>
                </c:pt>
                <c:pt idx="3">
                  <c:v>73.006</c:v>
                </c:pt>
                <c:pt idx="4">
                  <c:v>73.727999999999994</c:v>
                </c:pt>
                <c:pt idx="5">
                  <c:v>74.203999999999994</c:v>
                </c:pt>
                <c:pt idx="6">
                  <c:v>74.066000000000003</c:v>
                </c:pt>
                <c:pt idx="7">
                  <c:v>74.090999999999994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F-4B95-A32F-B1DBE39216E2}"/>
            </c:ext>
          </c:extLst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rGT!$F$3:$F$20</c:f>
              <c:numCache>
                <c:formatCode>0.0</c:formatCode>
                <c:ptCount val="18"/>
                <c:pt idx="0">
                  <c:v>73.05</c:v>
                </c:pt>
                <c:pt idx="1">
                  <c:v>72.95</c:v>
                </c:pt>
                <c:pt idx="2">
                  <c:v>73</c:v>
                </c:pt>
                <c:pt idx="3">
                  <c:v>73.055555555555557</c:v>
                </c:pt>
                <c:pt idx="4">
                  <c:v>72.95</c:v>
                </c:pt>
                <c:pt idx="5">
                  <c:v>72.684210526315795</c:v>
                </c:pt>
                <c:pt idx="6">
                  <c:v>73</c:v>
                </c:pt>
                <c:pt idx="7">
                  <c:v>72.772727272727266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EF-4B95-A32F-B1DBE39216E2}"/>
            </c:ext>
          </c:extLst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rGT!$G$3:$G$20</c:f>
              <c:numCache>
                <c:formatCode>0.0</c:formatCode>
                <c:ptCount val="18"/>
                <c:pt idx="0">
                  <c:v>74.111111111111114</c:v>
                </c:pt>
                <c:pt idx="1">
                  <c:v>74.083333333333329</c:v>
                </c:pt>
                <c:pt idx="2">
                  <c:v>74.789682539682531</c:v>
                </c:pt>
                <c:pt idx="3">
                  <c:v>74.440476190476176</c:v>
                </c:pt>
                <c:pt idx="4">
                  <c:v>75.145833333333329</c:v>
                </c:pt>
                <c:pt idx="5">
                  <c:v>74.591666666666669</c:v>
                </c:pt>
                <c:pt idx="6">
                  <c:v>74.681034482758619</c:v>
                </c:pt>
                <c:pt idx="7">
                  <c:v>74.650000000000006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EF-4B95-A32F-B1DBE39216E2}"/>
            </c:ext>
          </c:extLst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rGT!$H$3:$H$20</c:f>
              <c:numCache>
                <c:formatCode>0.0</c:formatCode>
                <c:ptCount val="18"/>
                <c:pt idx="0">
                  <c:v>73.167000000000002</c:v>
                </c:pt>
                <c:pt idx="1">
                  <c:v>73.016000000000005</c:v>
                </c:pt>
                <c:pt idx="2">
                  <c:v>72.593999999999994</c:v>
                </c:pt>
                <c:pt idx="3">
                  <c:v>73.459000000000003</c:v>
                </c:pt>
                <c:pt idx="4">
                  <c:v>72.906999999999996</c:v>
                </c:pt>
                <c:pt idx="5">
                  <c:v>73.119</c:v>
                </c:pt>
                <c:pt idx="6">
                  <c:v>72.927000000000007</c:v>
                </c:pt>
                <c:pt idx="7">
                  <c:v>72.44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EF-4B95-A32F-B1DBE39216E2}"/>
            </c:ext>
          </c:extLst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rGT!$I$3:$I$20</c:f>
              <c:numCache>
                <c:formatCode>0.0</c:formatCode>
                <c:ptCount val="18"/>
                <c:pt idx="0">
                  <c:v>72.2</c:v>
                </c:pt>
                <c:pt idx="1">
                  <c:v>73.3</c:v>
                </c:pt>
                <c:pt idx="2">
                  <c:v>73.2</c:v>
                </c:pt>
                <c:pt idx="3">
                  <c:v>73</c:v>
                </c:pt>
                <c:pt idx="4">
                  <c:v>73.3</c:v>
                </c:pt>
                <c:pt idx="5">
                  <c:v>73.8</c:v>
                </c:pt>
                <c:pt idx="6">
                  <c:v>73</c:v>
                </c:pt>
                <c:pt idx="7">
                  <c:v>72.7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EF-4B95-A32F-B1DBE39216E2}"/>
            </c:ext>
          </c:extLst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rGT!$J$3:$J$20</c:f>
              <c:numCache>
                <c:formatCode>0.0</c:formatCode>
                <c:ptCount val="18"/>
                <c:pt idx="0">
                  <c:v>73.06</c:v>
                </c:pt>
                <c:pt idx="1">
                  <c:v>73.88</c:v>
                </c:pt>
                <c:pt idx="2">
                  <c:v>74.22</c:v>
                </c:pt>
                <c:pt idx="3">
                  <c:v>74.010000000000005</c:v>
                </c:pt>
                <c:pt idx="4">
                  <c:v>73.709999999999994</c:v>
                </c:pt>
                <c:pt idx="5">
                  <c:v>73.52</c:v>
                </c:pt>
                <c:pt idx="6">
                  <c:v>73.34</c:v>
                </c:pt>
                <c:pt idx="7">
                  <c:v>72.91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EF-4B95-A32F-B1DBE39216E2}"/>
            </c:ext>
          </c:extLst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rGT!$K$3:$K$20</c:f>
              <c:numCache>
                <c:formatCode>0.0</c:formatCode>
                <c:ptCount val="18"/>
                <c:pt idx="1">
                  <c:v>74.083333333333329</c:v>
                </c:pt>
                <c:pt idx="2">
                  <c:v>75.533333333333331</c:v>
                </c:pt>
                <c:pt idx="3">
                  <c:v>74.533333333333331</c:v>
                </c:pt>
                <c:pt idx="4">
                  <c:v>73.8</c:v>
                </c:pt>
                <c:pt idx="5">
                  <c:v>76.428571428571431</c:v>
                </c:pt>
                <c:pt idx="6">
                  <c:v>74.461538461538467</c:v>
                </c:pt>
                <c:pt idx="7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EEF-4B95-A32F-B1DBE39216E2}"/>
            </c:ext>
          </c:extLst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rGT!$L$3:$L$20</c:f>
              <c:numCache>
                <c:formatCode>0</c:formatCode>
                <c:ptCount val="18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EEF-4B95-A32F-B1DBE39216E2}"/>
            </c:ext>
          </c:extLst>
        </c:ser>
        <c:ser>
          <c:idx val="10"/>
          <c:order val="11"/>
          <c:tx>
            <c:strRef>
              <c:f>rGT!$M$2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rGT!$M$3:$M$20</c:f>
              <c:numCache>
                <c:formatCode>0.0</c:formatCode>
                <c:ptCount val="18"/>
                <c:pt idx="0">
                  <c:v>73.265922398589083</c:v>
                </c:pt>
                <c:pt idx="1">
                  <c:v>73.5539357142857</c:v>
                </c:pt>
                <c:pt idx="2">
                  <c:v>73.73982239858907</c:v>
                </c:pt>
                <c:pt idx="3">
                  <c:v>73.582988140181669</c:v>
                </c:pt>
                <c:pt idx="4">
                  <c:v>73.575650318979257</c:v>
                </c:pt>
                <c:pt idx="5">
                  <c:v>73.817966887807756</c:v>
                </c:pt>
                <c:pt idx="6">
                  <c:v>73.517145009044029</c:v>
                </c:pt>
                <c:pt idx="7">
                  <c:v>73.349426658396837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EEF-4B95-A32F-B1DBE39216E2}"/>
            </c:ext>
          </c:extLst>
        </c:ser>
        <c:ser>
          <c:idx val="11"/>
          <c:order val="12"/>
          <c:tx>
            <c:strRef>
              <c:f>rGT!$N$2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rGT!$N$3:$N$20</c:f>
              <c:numCache>
                <c:formatCode>0.0</c:formatCode>
                <c:ptCount val="18"/>
                <c:pt idx="0">
                  <c:v>2.384523809523813</c:v>
                </c:pt>
                <c:pt idx="1">
                  <c:v>2.3891428571428577</c:v>
                </c:pt>
                <c:pt idx="2">
                  <c:v>2.9393333333333374</c:v>
                </c:pt>
                <c:pt idx="3">
                  <c:v>1.5333333333333314</c:v>
                </c:pt>
                <c:pt idx="4">
                  <c:v>2.2510964912280684</c:v>
                </c:pt>
                <c:pt idx="5">
                  <c:v>3.8403361344537785</c:v>
                </c:pt>
                <c:pt idx="6">
                  <c:v>1.7540344827586125</c:v>
                </c:pt>
                <c:pt idx="7">
                  <c:v>2.210000000000008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EEF-4B95-A32F-B1DBE39216E2}"/>
            </c:ext>
          </c:extLst>
        </c:ser>
        <c:ser>
          <c:idx val="12"/>
          <c:order val="13"/>
          <c:tx>
            <c:strRef>
              <c:f>rGT!$O$2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rGT!$O$3:$O$20</c:f>
              <c:numCache>
                <c:formatCode>General</c:formatCode>
                <c:ptCount val="18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69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EEF-4B95-A32F-B1DBE39216E2}"/>
            </c:ext>
          </c:extLst>
        </c:ser>
        <c:ser>
          <c:idx val="13"/>
          <c:order val="14"/>
          <c:tx>
            <c:strRef>
              <c:f>rGT!$P$2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rGT!$P$3:$P$20</c:f>
              <c:numCache>
                <c:formatCode>General</c:formatCode>
                <c:ptCount val="18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EEF-4B95-A32F-B1DBE3921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48640"/>
        <c:axId val="127254912"/>
      </c:lineChart>
      <c:catAx>
        <c:axId val="12724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7254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254912"/>
        <c:scaling>
          <c:orientation val="minMax"/>
          <c:max val="81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7248640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61544187956"/>
          <c:y val="0.12712332923702457"/>
          <c:w val="0.16162942773178987"/>
          <c:h val="0.8609118079893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06982907583763E-2"/>
          <c:y val="8.9578138412254205E-2"/>
          <c:w val="0.73287505383343721"/>
          <c:h val="0.76485948952003213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ALP!$B$3:$B$20</c:f>
              <c:numCache>
                <c:formatCode>0.0</c:formatCode>
                <c:ptCount val="18"/>
                <c:pt idx="0">
                  <c:v>98.078947368421055</c:v>
                </c:pt>
                <c:pt idx="1">
                  <c:v>97.96875</c:v>
                </c:pt>
                <c:pt idx="2">
                  <c:v>98.11904761904762</c:v>
                </c:pt>
                <c:pt idx="3">
                  <c:v>98.15789473684211</c:v>
                </c:pt>
                <c:pt idx="4">
                  <c:v>98.078947368421055</c:v>
                </c:pt>
                <c:pt idx="5">
                  <c:v>97.94736842105263</c:v>
                </c:pt>
                <c:pt idx="6">
                  <c:v>98.168918918918919</c:v>
                </c:pt>
                <c:pt idx="7">
                  <c:v>98.236842105263165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D-46C8-A46E-81D5F0BB599C}"/>
            </c:ext>
          </c:extLst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ALP!$C$3:$C$20</c:f>
              <c:numCache>
                <c:formatCode>0.0</c:formatCode>
                <c:ptCount val="18"/>
                <c:pt idx="0">
                  <c:v>99.710714285714275</c:v>
                </c:pt>
                <c:pt idx="1">
                  <c:v>100.29066666666664</c:v>
                </c:pt>
                <c:pt idx="2">
                  <c:v>99.106172839506172</c:v>
                </c:pt>
                <c:pt idx="3">
                  <c:v>99.04936708860761</c:v>
                </c:pt>
                <c:pt idx="4">
                  <c:v>98.676470588235318</c:v>
                </c:pt>
                <c:pt idx="5">
                  <c:v>98.6663157894737</c:v>
                </c:pt>
                <c:pt idx="6">
                  <c:v>98.047872340425556</c:v>
                </c:pt>
                <c:pt idx="7">
                  <c:v>98.732098765432085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D-46C8-A46E-81D5F0BB599C}"/>
            </c:ext>
          </c:extLst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ALP!$D$3:$D$20</c:f>
              <c:numCache>
                <c:formatCode>0.0</c:formatCode>
                <c:ptCount val="18"/>
                <c:pt idx="0">
                  <c:v>99.705882352941174</c:v>
                </c:pt>
                <c:pt idx="1">
                  <c:v>99.0625</c:v>
                </c:pt>
                <c:pt idx="2">
                  <c:v>98</c:v>
                </c:pt>
                <c:pt idx="3">
                  <c:v>96.833333333333329</c:v>
                </c:pt>
                <c:pt idx="4">
                  <c:v>97.78947368421052</c:v>
                </c:pt>
                <c:pt idx="5">
                  <c:v>97.666666666666671</c:v>
                </c:pt>
                <c:pt idx="6">
                  <c:v>97.733333333333334</c:v>
                </c:pt>
                <c:pt idx="7">
                  <c:v>97.705882352941174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1D-46C8-A46E-81D5F0BB599C}"/>
            </c:ext>
          </c:extLst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ALP!$E$3:$E$20</c:f>
              <c:numCache>
                <c:formatCode>0.0</c:formatCode>
                <c:ptCount val="18"/>
                <c:pt idx="0">
                  <c:v>96.951999999999998</c:v>
                </c:pt>
                <c:pt idx="1">
                  <c:v>97.055999999999997</c:v>
                </c:pt>
                <c:pt idx="2">
                  <c:v>97.116</c:v>
                </c:pt>
                <c:pt idx="3">
                  <c:v>97.311000000000007</c:v>
                </c:pt>
                <c:pt idx="4">
                  <c:v>98.349000000000004</c:v>
                </c:pt>
                <c:pt idx="5">
                  <c:v>98.391999999999996</c:v>
                </c:pt>
                <c:pt idx="6">
                  <c:v>98.488</c:v>
                </c:pt>
                <c:pt idx="7">
                  <c:v>98.784999999999997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1D-46C8-A46E-81D5F0BB599C}"/>
            </c:ext>
          </c:extLst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ALP!$F$3:$F$20</c:f>
              <c:numCache>
                <c:formatCode>0.0</c:formatCode>
                <c:ptCount val="18"/>
                <c:pt idx="0">
                  <c:v>97.9</c:v>
                </c:pt>
                <c:pt idx="1">
                  <c:v>97.9</c:v>
                </c:pt>
                <c:pt idx="2">
                  <c:v>97.80952380952381</c:v>
                </c:pt>
                <c:pt idx="3">
                  <c:v>97.833333333333329</c:v>
                </c:pt>
                <c:pt idx="4">
                  <c:v>98.5</c:v>
                </c:pt>
                <c:pt idx="5">
                  <c:v>97.631578947368425</c:v>
                </c:pt>
                <c:pt idx="6">
                  <c:v>98.222222222222229</c:v>
                </c:pt>
                <c:pt idx="7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1D-46C8-A46E-81D5F0BB599C}"/>
            </c:ext>
          </c:extLst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ALP!$G$3:$G$20</c:f>
              <c:numCache>
                <c:formatCode>0.0</c:formatCode>
                <c:ptCount val="18"/>
                <c:pt idx="0">
                  <c:v>98.416666666666671</c:v>
                </c:pt>
                <c:pt idx="1">
                  <c:v>99.339506172839506</c:v>
                </c:pt>
                <c:pt idx="2">
                  <c:v>96.928571428571431</c:v>
                </c:pt>
                <c:pt idx="3">
                  <c:v>96.393333333333345</c:v>
                </c:pt>
                <c:pt idx="4">
                  <c:v>96.904761904761912</c:v>
                </c:pt>
                <c:pt idx="5">
                  <c:v>97.064102564102555</c:v>
                </c:pt>
                <c:pt idx="6">
                  <c:v>96.62777777777778</c:v>
                </c:pt>
                <c:pt idx="7">
                  <c:v>96.333333333333329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1D-46C8-A46E-81D5F0BB599C}"/>
            </c:ext>
          </c:extLst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ALP!$H$3:$H$20</c:f>
              <c:numCache>
                <c:formatCode>0.0</c:formatCode>
                <c:ptCount val="18"/>
                <c:pt idx="0">
                  <c:v>97.5</c:v>
                </c:pt>
                <c:pt idx="1">
                  <c:v>97.704999999999998</c:v>
                </c:pt>
                <c:pt idx="2">
                  <c:v>98.031000000000006</c:v>
                </c:pt>
                <c:pt idx="3">
                  <c:v>97.805999999999997</c:v>
                </c:pt>
                <c:pt idx="4">
                  <c:v>97.685000000000002</c:v>
                </c:pt>
                <c:pt idx="5">
                  <c:v>97.864000000000004</c:v>
                </c:pt>
                <c:pt idx="6">
                  <c:v>98.63</c:v>
                </c:pt>
                <c:pt idx="7">
                  <c:v>98.4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1D-46C8-A46E-81D5F0BB599C}"/>
            </c:ext>
          </c:extLst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ALP!$I$3:$I$20</c:f>
              <c:numCache>
                <c:formatCode>0.0</c:formatCode>
                <c:ptCount val="18"/>
                <c:pt idx="0">
                  <c:v>99.1</c:v>
                </c:pt>
                <c:pt idx="1">
                  <c:v>98.5</c:v>
                </c:pt>
                <c:pt idx="2">
                  <c:v>97</c:v>
                </c:pt>
                <c:pt idx="3">
                  <c:v>97.5</c:v>
                </c:pt>
                <c:pt idx="4">
                  <c:v>97.7</c:v>
                </c:pt>
                <c:pt idx="5">
                  <c:v>99.8</c:v>
                </c:pt>
                <c:pt idx="6">
                  <c:v>99.5</c:v>
                </c:pt>
                <c:pt idx="7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1D-46C8-A46E-81D5F0BB599C}"/>
            </c:ext>
          </c:extLst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ALP!$J$3:$J$20</c:f>
              <c:numCache>
                <c:formatCode>0.0</c:formatCode>
                <c:ptCount val="18"/>
                <c:pt idx="0">
                  <c:v>99.94</c:v>
                </c:pt>
                <c:pt idx="1">
                  <c:v>99.48</c:v>
                </c:pt>
                <c:pt idx="2">
                  <c:v>98.21</c:v>
                </c:pt>
                <c:pt idx="3">
                  <c:v>98.33</c:v>
                </c:pt>
                <c:pt idx="4">
                  <c:v>99.33</c:v>
                </c:pt>
                <c:pt idx="5">
                  <c:v>98.67</c:v>
                </c:pt>
                <c:pt idx="6">
                  <c:v>98.04</c:v>
                </c:pt>
                <c:pt idx="7">
                  <c:v>96.5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01D-46C8-A46E-81D5F0BB599C}"/>
            </c:ext>
          </c:extLst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ALP!$K$3:$K$20</c:f>
              <c:numCache>
                <c:formatCode>0.0</c:formatCode>
                <c:ptCount val="18"/>
                <c:pt idx="1">
                  <c:v>96.5</c:v>
                </c:pt>
                <c:pt idx="2">
                  <c:v>97.733333333333334</c:v>
                </c:pt>
                <c:pt idx="3">
                  <c:v>97.4</c:v>
                </c:pt>
                <c:pt idx="4">
                  <c:v>96.86666666666666</c:v>
                </c:pt>
                <c:pt idx="5">
                  <c:v>97.357142857142861</c:v>
                </c:pt>
                <c:pt idx="6">
                  <c:v>97.15384615384616</c:v>
                </c:pt>
                <c:pt idx="7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01D-46C8-A46E-81D5F0BB599C}"/>
            </c:ext>
          </c:extLst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ALP!$L$3:$L$20</c:f>
              <c:numCache>
                <c:formatCode>General</c:formatCode>
                <c:ptCount val="18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01D-46C8-A46E-81D5F0BB599C}"/>
            </c:ext>
          </c:extLst>
        </c:ser>
        <c:ser>
          <c:idx val="10"/>
          <c:order val="11"/>
          <c:tx>
            <c:strRef>
              <c:f>ALP!$M$2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ALP!$M$3:$M$20</c:f>
              <c:numCache>
                <c:formatCode>0.0</c:formatCode>
                <c:ptCount val="18"/>
                <c:pt idx="0">
                  <c:v>98.589356741527027</c:v>
                </c:pt>
                <c:pt idx="1">
                  <c:v>98.380242283950622</c:v>
                </c:pt>
                <c:pt idx="2">
                  <c:v>97.805364902998235</c:v>
                </c:pt>
                <c:pt idx="3">
                  <c:v>97.661426182544986</c:v>
                </c:pt>
                <c:pt idx="4">
                  <c:v>97.988032021229557</c:v>
                </c:pt>
                <c:pt idx="5">
                  <c:v>98.10591752458069</c:v>
                </c:pt>
                <c:pt idx="6">
                  <c:v>98.061197074652398</c:v>
                </c:pt>
                <c:pt idx="7">
                  <c:v>97.869315655696965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01D-46C8-A46E-81D5F0BB599C}"/>
            </c:ext>
          </c:extLst>
        </c:ser>
        <c:ser>
          <c:idx val="11"/>
          <c:order val="12"/>
          <c:tx>
            <c:strRef>
              <c:f>ALP!$N$2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ALP!$N$3:$N$20</c:f>
              <c:numCache>
                <c:formatCode>0.0</c:formatCode>
                <c:ptCount val="18"/>
                <c:pt idx="0">
                  <c:v>2.9879999999999995</c:v>
                </c:pt>
                <c:pt idx="1">
                  <c:v>3.7906666666666382</c:v>
                </c:pt>
                <c:pt idx="2">
                  <c:v>2.1776014109347415</c:v>
                </c:pt>
                <c:pt idx="3">
                  <c:v>2.6560337552742652</c:v>
                </c:pt>
                <c:pt idx="4">
                  <c:v>2.4633333333333383</c:v>
                </c:pt>
                <c:pt idx="5">
                  <c:v>2.7358974358974422</c:v>
                </c:pt>
                <c:pt idx="6">
                  <c:v>2.87222222222222</c:v>
                </c:pt>
                <c:pt idx="7">
                  <c:v>2.6666666666666714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01D-46C8-A46E-81D5F0BB599C}"/>
            </c:ext>
          </c:extLst>
        </c:ser>
        <c:ser>
          <c:idx val="12"/>
          <c:order val="13"/>
          <c:tx>
            <c:strRef>
              <c:f>ALP!$O$2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ALP!$O$3:$O$20</c:f>
              <c:numCache>
                <c:formatCode>General</c:formatCode>
                <c:ptCount val="18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93</c:v>
                </c:pt>
                <c:pt idx="4">
                  <c:v>93</c:v>
                </c:pt>
                <c:pt idx="5">
                  <c:v>93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93</c:v>
                </c:pt>
                <c:pt idx="10">
                  <c:v>93</c:v>
                </c:pt>
                <c:pt idx="11">
                  <c:v>93</c:v>
                </c:pt>
                <c:pt idx="12">
                  <c:v>93</c:v>
                </c:pt>
                <c:pt idx="13">
                  <c:v>93</c:v>
                </c:pt>
                <c:pt idx="14">
                  <c:v>93</c:v>
                </c:pt>
                <c:pt idx="15">
                  <c:v>93</c:v>
                </c:pt>
                <c:pt idx="16">
                  <c:v>93</c:v>
                </c:pt>
                <c:pt idx="17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01D-46C8-A46E-81D5F0BB599C}"/>
            </c:ext>
          </c:extLst>
        </c:ser>
        <c:ser>
          <c:idx val="13"/>
          <c:order val="14"/>
          <c:tx>
            <c:strRef>
              <c:f>ALP!$P$2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ALP!$P$3:$P$20</c:f>
              <c:numCache>
                <c:formatCode>General</c:formatCode>
                <c:ptCount val="18"/>
                <c:pt idx="0">
                  <c:v>103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103</c:v>
                </c:pt>
                <c:pt idx="13">
                  <c:v>103</c:v>
                </c:pt>
                <c:pt idx="14">
                  <c:v>103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01D-46C8-A46E-81D5F0BB5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02720"/>
        <c:axId val="126704640"/>
      </c:lineChart>
      <c:catAx>
        <c:axId val="12670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70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704640"/>
        <c:scaling>
          <c:orientation val="minMax"/>
          <c:max val="108"/>
          <c:min val="8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702720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98429362996439"/>
          <c:y val="0.11648000936854261"/>
          <c:w val="0.15837698065519951"/>
          <c:h val="0.88351999063145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41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LD!$B$3:$B$20</c:f>
              <c:numCache>
                <c:formatCode>0.0</c:formatCode>
                <c:ptCount val="18"/>
                <c:pt idx="0">
                  <c:v>271.15789473684208</c:v>
                </c:pt>
                <c:pt idx="1">
                  <c:v>270.4375</c:v>
                </c:pt>
                <c:pt idx="2">
                  <c:v>270.57142857142856</c:v>
                </c:pt>
                <c:pt idx="3">
                  <c:v>270.0263157894737</c:v>
                </c:pt>
                <c:pt idx="4">
                  <c:v>270.86842105263156</c:v>
                </c:pt>
                <c:pt idx="5">
                  <c:v>270.07894736842104</c:v>
                </c:pt>
                <c:pt idx="6">
                  <c:v>270.35714285714289</c:v>
                </c:pt>
                <c:pt idx="7">
                  <c:v>270.07894736842104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3-4EE7-B761-9E12D90291B9}"/>
            </c:ext>
          </c:extLst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LD!$C$3:$C$20</c:f>
              <c:numCache>
                <c:formatCode>0.0</c:formatCode>
                <c:ptCount val="18"/>
                <c:pt idx="0">
                  <c:v>272.25301204819289</c:v>
                </c:pt>
                <c:pt idx="1">
                  <c:v>272.90666666666664</c:v>
                </c:pt>
                <c:pt idx="2">
                  <c:v>271.69268292682926</c:v>
                </c:pt>
                <c:pt idx="3">
                  <c:v>272.0784810126583</c:v>
                </c:pt>
                <c:pt idx="4">
                  <c:v>272.03529411764708</c:v>
                </c:pt>
                <c:pt idx="5">
                  <c:v>272.16063829787231</c:v>
                </c:pt>
                <c:pt idx="6">
                  <c:v>272.0170212765957</c:v>
                </c:pt>
                <c:pt idx="7">
                  <c:v>273.55679012345684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3-4EE7-B761-9E12D90291B9}"/>
            </c:ext>
          </c:extLst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LD!$D$3:$D$20</c:f>
              <c:numCache>
                <c:formatCode>0.0</c:formatCode>
                <c:ptCount val="18"/>
                <c:pt idx="0">
                  <c:v>274.27777777777777</c:v>
                </c:pt>
                <c:pt idx="1">
                  <c:v>273.63157894736844</c:v>
                </c:pt>
                <c:pt idx="2">
                  <c:v>272.58823529411762</c:v>
                </c:pt>
                <c:pt idx="3">
                  <c:v>271.4736842105263</c:v>
                </c:pt>
                <c:pt idx="4">
                  <c:v>273.72222222222223</c:v>
                </c:pt>
                <c:pt idx="5">
                  <c:v>275.58823529411762</c:v>
                </c:pt>
                <c:pt idx="6">
                  <c:v>273</c:v>
                </c:pt>
                <c:pt idx="7">
                  <c:v>273.35000000000002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A3-4EE7-B761-9E12D90291B9}"/>
            </c:ext>
          </c:extLst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LD!$E$3:$E$20</c:f>
              <c:numCache>
                <c:formatCode>0.0</c:formatCode>
                <c:ptCount val="18"/>
                <c:pt idx="0">
                  <c:v>268.30099999999999</c:v>
                </c:pt>
                <c:pt idx="1">
                  <c:v>268.60599999999999</c:v>
                </c:pt>
                <c:pt idx="2">
                  <c:v>268.30399999999997</c:v>
                </c:pt>
                <c:pt idx="3">
                  <c:v>268.85000000000002</c:v>
                </c:pt>
                <c:pt idx="4">
                  <c:v>269.74700000000001</c:v>
                </c:pt>
                <c:pt idx="5">
                  <c:v>271.11799999999999</c:v>
                </c:pt>
                <c:pt idx="6">
                  <c:v>270.72000000000003</c:v>
                </c:pt>
                <c:pt idx="7">
                  <c:v>270.91899999999998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A3-4EE7-B761-9E12D90291B9}"/>
            </c:ext>
          </c:extLst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LD!$F$3:$F$20</c:f>
              <c:numCache>
                <c:formatCode>0.0</c:formatCode>
                <c:ptCount val="18"/>
                <c:pt idx="0">
                  <c:v>269.85000000000002</c:v>
                </c:pt>
                <c:pt idx="1">
                  <c:v>268.5</c:v>
                </c:pt>
                <c:pt idx="2">
                  <c:v>268.47619047619048</c:v>
                </c:pt>
                <c:pt idx="3">
                  <c:v>267.77777777777777</c:v>
                </c:pt>
                <c:pt idx="4">
                  <c:v>268.2</c:v>
                </c:pt>
                <c:pt idx="5">
                  <c:v>269</c:v>
                </c:pt>
                <c:pt idx="6">
                  <c:v>268.94444444444446</c:v>
                </c:pt>
                <c:pt idx="7">
                  <c:v>269.72727272727275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A3-4EE7-B761-9E12D90291B9}"/>
            </c:ext>
          </c:extLst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LD!$G$3:$G$20</c:f>
              <c:numCache>
                <c:formatCode>0.0</c:formatCode>
                <c:ptCount val="18"/>
                <c:pt idx="0">
                  <c:v>268</c:v>
                </c:pt>
                <c:pt idx="1">
                  <c:v>268.08641975308643</c:v>
                </c:pt>
                <c:pt idx="2">
                  <c:v>270.30158730158735</c:v>
                </c:pt>
                <c:pt idx="3">
                  <c:v>269.05654761904765</c:v>
                </c:pt>
                <c:pt idx="4">
                  <c:v>267.44940476190476</c:v>
                </c:pt>
                <c:pt idx="5">
                  <c:v>269.09294871794873</c:v>
                </c:pt>
                <c:pt idx="6">
                  <c:v>269.20555555555552</c:v>
                </c:pt>
                <c:pt idx="7">
                  <c:v>269.15079365079367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A3-4EE7-B761-9E12D90291B9}"/>
            </c:ext>
          </c:extLst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LD!$H$3:$H$20</c:f>
              <c:numCache>
                <c:formatCode>0.0</c:formatCode>
                <c:ptCount val="18"/>
                <c:pt idx="0">
                  <c:v>266.83300000000003</c:v>
                </c:pt>
                <c:pt idx="1">
                  <c:v>270.11500000000001</c:v>
                </c:pt>
                <c:pt idx="2">
                  <c:v>269.89100000000002</c:v>
                </c:pt>
                <c:pt idx="3">
                  <c:v>269.52499999999998</c:v>
                </c:pt>
                <c:pt idx="4">
                  <c:v>269.20400000000001</c:v>
                </c:pt>
                <c:pt idx="5">
                  <c:v>268.59300000000002</c:v>
                </c:pt>
                <c:pt idx="6">
                  <c:v>268.50900000000001</c:v>
                </c:pt>
                <c:pt idx="7">
                  <c:v>268.80799999999999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A3-4EE7-B761-9E12D90291B9}"/>
            </c:ext>
          </c:extLst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LD!$I$3:$I$20</c:f>
              <c:numCache>
                <c:formatCode>0.0</c:formatCode>
                <c:ptCount val="18"/>
                <c:pt idx="0">
                  <c:v>267.89999999999998</c:v>
                </c:pt>
                <c:pt idx="1">
                  <c:v>268.2</c:v>
                </c:pt>
                <c:pt idx="2">
                  <c:v>269.39999999999998</c:v>
                </c:pt>
                <c:pt idx="3">
                  <c:v>272.89999999999998</c:v>
                </c:pt>
                <c:pt idx="4">
                  <c:v>270.60000000000002</c:v>
                </c:pt>
                <c:pt idx="5">
                  <c:v>271.89999999999998</c:v>
                </c:pt>
                <c:pt idx="6">
                  <c:v>270.60000000000002</c:v>
                </c:pt>
                <c:pt idx="7">
                  <c:v>268.89999999999998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A3-4EE7-B761-9E12D90291B9}"/>
            </c:ext>
          </c:extLst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LD!$J$3:$J$20</c:f>
              <c:numCache>
                <c:formatCode>0.0</c:formatCode>
                <c:ptCount val="18"/>
                <c:pt idx="0">
                  <c:v>266.12</c:v>
                </c:pt>
                <c:pt idx="1">
                  <c:v>265.31</c:v>
                </c:pt>
                <c:pt idx="2">
                  <c:v>265.58999999999997</c:v>
                </c:pt>
                <c:pt idx="3">
                  <c:v>264.8</c:v>
                </c:pt>
                <c:pt idx="4">
                  <c:v>266.83</c:v>
                </c:pt>
                <c:pt idx="5">
                  <c:v>268.17</c:v>
                </c:pt>
                <c:pt idx="6">
                  <c:v>267.31</c:v>
                </c:pt>
                <c:pt idx="7">
                  <c:v>268.41000000000003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A3-4EE7-B761-9E12D90291B9}"/>
            </c:ext>
          </c:extLst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LD!$K$3:$K$20</c:f>
              <c:numCache>
                <c:formatCode>0.0</c:formatCode>
                <c:ptCount val="18"/>
                <c:pt idx="1">
                  <c:v>272.72727272727275</c:v>
                </c:pt>
                <c:pt idx="2">
                  <c:v>265.86666666666667</c:v>
                </c:pt>
                <c:pt idx="3">
                  <c:v>273.57142857142856</c:v>
                </c:pt>
                <c:pt idx="4">
                  <c:v>272.85714285714283</c:v>
                </c:pt>
                <c:pt idx="5">
                  <c:v>267.14285714285717</c:v>
                </c:pt>
                <c:pt idx="6">
                  <c:v>273.23076923076923</c:v>
                </c:pt>
                <c:pt idx="7">
                  <c:v>272.07692307692309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A3-4EE7-B761-9E12D90291B9}"/>
            </c:ext>
          </c:extLst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LD!$L$3:$L$20</c:f>
              <c:numCache>
                <c:formatCode>0</c:formatCode>
                <c:ptCount val="18"/>
                <c:pt idx="0">
                  <c:v>271</c:v>
                </c:pt>
                <c:pt idx="1">
                  <c:v>271</c:v>
                </c:pt>
                <c:pt idx="2">
                  <c:v>271</c:v>
                </c:pt>
                <c:pt idx="3">
                  <c:v>271</c:v>
                </c:pt>
                <c:pt idx="4">
                  <c:v>271</c:v>
                </c:pt>
                <c:pt idx="5">
                  <c:v>271</c:v>
                </c:pt>
                <c:pt idx="6">
                  <c:v>271</c:v>
                </c:pt>
                <c:pt idx="7">
                  <c:v>271</c:v>
                </c:pt>
                <c:pt idx="8">
                  <c:v>271</c:v>
                </c:pt>
                <c:pt idx="9">
                  <c:v>271</c:v>
                </c:pt>
                <c:pt idx="10">
                  <c:v>271</c:v>
                </c:pt>
                <c:pt idx="11">
                  <c:v>271</c:v>
                </c:pt>
                <c:pt idx="12">
                  <c:v>271</c:v>
                </c:pt>
                <c:pt idx="13">
                  <c:v>271</c:v>
                </c:pt>
                <c:pt idx="14">
                  <c:v>271</c:v>
                </c:pt>
                <c:pt idx="15">
                  <c:v>271</c:v>
                </c:pt>
                <c:pt idx="16">
                  <c:v>271</c:v>
                </c:pt>
                <c:pt idx="17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A3-4EE7-B761-9E12D90291B9}"/>
            </c:ext>
          </c:extLst>
        </c:ser>
        <c:ser>
          <c:idx val="10"/>
          <c:order val="11"/>
          <c:tx>
            <c:strRef>
              <c:f>LD!$M$2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LD!$M$3:$M$20</c:f>
              <c:numCache>
                <c:formatCode>0.0</c:formatCode>
                <c:ptCount val="18"/>
                <c:pt idx="0">
                  <c:v>269.41029828475695</c:v>
                </c:pt>
                <c:pt idx="1">
                  <c:v>269.85204380943941</c:v>
                </c:pt>
                <c:pt idx="2">
                  <c:v>269.26817912368199</c:v>
                </c:pt>
                <c:pt idx="3">
                  <c:v>270.00592349809125</c:v>
                </c:pt>
                <c:pt idx="4">
                  <c:v>270.15134850115481</c:v>
                </c:pt>
                <c:pt idx="5">
                  <c:v>270.28446268212167</c:v>
                </c:pt>
                <c:pt idx="6">
                  <c:v>270.38939333645078</c:v>
                </c:pt>
                <c:pt idx="7">
                  <c:v>270.49777269468666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A3-4EE7-B761-9E12D90291B9}"/>
            </c:ext>
          </c:extLst>
        </c:ser>
        <c:ser>
          <c:idx val="11"/>
          <c:order val="12"/>
          <c:tx>
            <c:strRef>
              <c:f>LD!$N$2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LD!$N$3:$N$20</c:f>
              <c:numCache>
                <c:formatCode>0.0</c:formatCode>
                <c:ptCount val="18"/>
                <c:pt idx="0">
                  <c:v>8.1577777777777669</c:v>
                </c:pt>
                <c:pt idx="1">
                  <c:v>8.3215789473684367</c:v>
                </c:pt>
                <c:pt idx="2">
                  <c:v>6.9982352941176487</c:v>
                </c:pt>
                <c:pt idx="3">
                  <c:v>8.7714285714285438</c:v>
                </c:pt>
                <c:pt idx="4">
                  <c:v>6.8922222222222445</c:v>
                </c:pt>
                <c:pt idx="5">
                  <c:v>8.4453781512604564</c:v>
                </c:pt>
                <c:pt idx="6">
                  <c:v>5.9207692307692241</c:v>
                </c:pt>
                <c:pt idx="7">
                  <c:v>5.1467901234568103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A3-4EE7-B761-9E12D90291B9}"/>
            </c:ext>
          </c:extLst>
        </c:ser>
        <c:ser>
          <c:idx val="12"/>
          <c:order val="13"/>
          <c:tx>
            <c:strRef>
              <c:f>LD!$O$2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LD!$O$3:$O$20</c:f>
              <c:numCache>
                <c:formatCode>General</c:formatCode>
                <c:ptCount val="18"/>
                <c:pt idx="0">
                  <c:v>257</c:v>
                </c:pt>
                <c:pt idx="1">
                  <c:v>257</c:v>
                </c:pt>
                <c:pt idx="2">
                  <c:v>257</c:v>
                </c:pt>
                <c:pt idx="3">
                  <c:v>257</c:v>
                </c:pt>
                <c:pt idx="4">
                  <c:v>257</c:v>
                </c:pt>
                <c:pt idx="5">
                  <c:v>257</c:v>
                </c:pt>
                <c:pt idx="6">
                  <c:v>257</c:v>
                </c:pt>
                <c:pt idx="7">
                  <c:v>257</c:v>
                </c:pt>
                <c:pt idx="8">
                  <c:v>257</c:v>
                </c:pt>
                <c:pt idx="9">
                  <c:v>257</c:v>
                </c:pt>
                <c:pt idx="10">
                  <c:v>257</c:v>
                </c:pt>
                <c:pt idx="11">
                  <c:v>257</c:v>
                </c:pt>
                <c:pt idx="12">
                  <c:v>257</c:v>
                </c:pt>
                <c:pt idx="13">
                  <c:v>257</c:v>
                </c:pt>
                <c:pt idx="14">
                  <c:v>257</c:v>
                </c:pt>
                <c:pt idx="15">
                  <c:v>257</c:v>
                </c:pt>
                <c:pt idx="16">
                  <c:v>257</c:v>
                </c:pt>
                <c:pt idx="17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A3-4EE7-B761-9E12D90291B9}"/>
            </c:ext>
          </c:extLst>
        </c:ser>
        <c:ser>
          <c:idx val="13"/>
          <c:order val="14"/>
          <c:tx>
            <c:strRef>
              <c:f>LD!$P$2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LD!$P$3:$P$20</c:f>
              <c:numCache>
                <c:formatCode>General</c:formatCode>
                <c:ptCount val="18"/>
                <c:pt idx="0">
                  <c:v>285</c:v>
                </c:pt>
                <c:pt idx="1">
                  <c:v>285</c:v>
                </c:pt>
                <c:pt idx="2">
                  <c:v>285</c:v>
                </c:pt>
                <c:pt idx="3">
                  <c:v>285</c:v>
                </c:pt>
                <c:pt idx="4">
                  <c:v>285</c:v>
                </c:pt>
                <c:pt idx="5">
                  <c:v>285</c:v>
                </c:pt>
                <c:pt idx="6">
                  <c:v>285</c:v>
                </c:pt>
                <c:pt idx="7">
                  <c:v>285</c:v>
                </c:pt>
                <c:pt idx="8">
                  <c:v>285</c:v>
                </c:pt>
                <c:pt idx="9">
                  <c:v>285</c:v>
                </c:pt>
                <c:pt idx="10">
                  <c:v>285</c:v>
                </c:pt>
                <c:pt idx="11">
                  <c:v>285</c:v>
                </c:pt>
                <c:pt idx="12">
                  <c:v>285</c:v>
                </c:pt>
                <c:pt idx="13">
                  <c:v>285</c:v>
                </c:pt>
                <c:pt idx="14">
                  <c:v>285</c:v>
                </c:pt>
                <c:pt idx="15">
                  <c:v>285</c:v>
                </c:pt>
                <c:pt idx="16">
                  <c:v>285</c:v>
                </c:pt>
                <c:pt idx="17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9A3-4EE7-B761-9E12D9029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17376"/>
        <c:axId val="127719296"/>
      </c:lineChart>
      <c:catAx>
        <c:axId val="127717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7719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719296"/>
        <c:scaling>
          <c:orientation val="minMax"/>
          <c:max val="299"/>
          <c:min val="24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27717376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32064463259"/>
          <c:y val="0.11333379787703528"/>
          <c:w val="0.15879265091863504"/>
          <c:h val="0.84000278726221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63931739965E-2"/>
          <c:y val="8.5245901639344229E-2"/>
          <c:w val="0.69712838171632496"/>
          <c:h val="0.72786885245904198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CPK!$B$3:$B$20</c:f>
              <c:numCache>
                <c:formatCode>0.0</c:formatCode>
                <c:ptCount val="18"/>
                <c:pt idx="0">
                  <c:v>308.86842105263156</c:v>
                </c:pt>
                <c:pt idx="1">
                  <c:v>309.09375</c:v>
                </c:pt>
                <c:pt idx="2">
                  <c:v>308.64285714285717</c:v>
                </c:pt>
                <c:pt idx="3">
                  <c:v>307.5263157894737</c:v>
                </c:pt>
                <c:pt idx="4">
                  <c:v>307.07894736842104</c:v>
                </c:pt>
                <c:pt idx="5">
                  <c:v>308.31578947368422</c:v>
                </c:pt>
                <c:pt idx="6">
                  <c:v>307.9488416988417</c:v>
                </c:pt>
                <c:pt idx="7">
                  <c:v>308.31578947368422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D-4E2C-BCF4-0198D19726B6}"/>
            </c:ext>
          </c:extLst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CPK!$C$3:$C$20</c:f>
              <c:numCache>
                <c:formatCode>0.0</c:formatCode>
                <c:ptCount val="18"/>
                <c:pt idx="0">
                  <c:v>305.57142857142856</c:v>
                </c:pt>
                <c:pt idx="1">
                  <c:v>305.45733333333339</c:v>
                </c:pt>
                <c:pt idx="2">
                  <c:v>303.08048780487815</c:v>
                </c:pt>
                <c:pt idx="3">
                  <c:v>304.96202531645577</c:v>
                </c:pt>
                <c:pt idx="4">
                  <c:v>304.07159090909096</c:v>
                </c:pt>
                <c:pt idx="5">
                  <c:v>306.45319148936159</c:v>
                </c:pt>
                <c:pt idx="6">
                  <c:v>307.30638297872338</c:v>
                </c:pt>
                <c:pt idx="7">
                  <c:v>307.22530120481935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D-4E2C-BCF4-0198D19726B6}"/>
            </c:ext>
          </c:extLst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CPK!$D$3:$D$20</c:f>
              <c:numCache>
                <c:formatCode>0.0</c:formatCode>
                <c:ptCount val="18"/>
                <c:pt idx="0">
                  <c:v>307.88888888888891</c:v>
                </c:pt>
                <c:pt idx="1">
                  <c:v>306.76190476190476</c:v>
                </c:pt>
                <c:pt idx="2">
                  <c:v>307.375</c:v>
                </c:pt>
                <c:pt idx="3">
                  <c:v>303.8125</c:v>
                </c:pt>
                <c:pt idx="4">
                  <c:v>307.1764705882353</c:v>
                </c:pt>
                <c:pt idx="5">
                  <c:v>306.9375</c:v>
                </c:pt>
                <c:pt idx="6">
                  <c:v>306.25</c:v>
                </c:pt>
                <c:pt idx="7">
                  <c:v>303.5263157894737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BD-4E2C-BCF4-0198D19726B6}"/>
            </c:ext>
          </c:extLst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CPK!$E$3:$E$20</c:f>
              <c:numCache>
                <c:formatCode>0.0</c:formatCode>
                <c:ptCount val="18"/>
                <c:pt idx="0">
                  <c:v>302.04300000000001</c:v>
                </c:pt>
                <c:pt idx="1">
                  <c:v>300.5</c:v>
                </c:pt>
                <c:pt idx="2">
                  <c:v>300.77999999999997</c:v>
                </c:pt>
                <c:pt idx="3">
                  <c:v>299.93299999999999</c:v>
                </c:pt>
                <c:pt idx="4">
                  <c:v>300.40300000000002</c:v>
                </c:pt>
                <c:pt idx="5">
                  <c:v>303.07499999999999</c:v>
                </c:pt>
                <c:pt idx="6">
                  <c:v>303.08300000000003</c:v>
                </c:pt>
                <c:pt idx="7">
                  <c:v>303.452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BD-4E2C-BCF4-0198D19726B6}"/>
            </c:ext>
          </c:extLst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CPK!$F$3:$F$20</c:f>
              <c:numCache>
                <c:formatCode>0.0</c:formatCode>
                <c:ptCount val="18"/>
                <c:pt idx="0">
                  <c:v>307.35000000000002</c:v>
                </c:pt>
                <c:pt idx="1">
                  <c:v>306.64999999999998</c:v>
                </c:pt>
                <c:pt idx="2">
                  <c:v>306.38095238095241</c:v>
                </c:pt>
                <c:pt idx="3">
                  <c:v>306.94444444444446</c:v>
                </c:pt>
                <c:pt idx="4">
                  <c:v>306.89999999999998</c:v>
                </c:pt>
                <c:pt idx="5">
                  <c:v>306.5263157894737</c:v>
                </c:pt>
                <c:pt idx="6">
                  <c:v>306.77777777777777</c:v>
                </c:pt>
                <c:pt idx="7">
                  <c:v>307.31818181818181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BD-4E2C-BCF4-0198D19726B6}"/>
            </c:ext>
          </c:extLst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CPK!$G$3:$G$20</c:f>
              <c:numCache>
                <c:formatCode>0.0</c:formatCode>
                <c:ptCount val="18"/>
                <c:pt idx="0">
                  <c:v>304.5</c:v>
                </c:pt>
                <c:pt idx="1">
                  <c:v>305.51851851851853</c:v>
                </c:pt>
                <c:pt idx="2">
                  <c:v>305.65079365079367</c:v>
                </c:pt>
                <c:pt idx="3">
                  <c:v>304.83333333333331</c:v>
                </c:pt>
                <c:pt idx="4">
                  <c:v>307.02678571428572</c:v>
                </c:pt>
                <c:pt idx="5">
                  <c:v>309.24999999999994</c:v>
                </c:pt>
                <c:pt idx="6">
                  <c:v>309.5</c:v>
                </c:pt>
                <c:pt idx="7">
                  <c:v>308.67857142857144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BD-4E2C-BCF4-0198D19726B6}"/>
            </c:ext>
          </c:extLst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CPK!$H$3:$H$20</c:f>
              <c:numCache>
                <c:formatCode>0.0</c:formatCode>
                <c:ptCount val="18"/>
                <c:pt idx="0">
                  <c:v>304.33300000000003</c:v>
                </c:pt>
                <c:pt idx="1">
                  <c:v>303.86900000000003</c:v>
                </c:pt>
                <c:pt idx="2">
                  <c:v>304.125</c:v>
                </c:pt>
                <c:pt idx="3">
                  <c:v>305.23</c:v>
                </c:pt>
                <c:pt idx="4">
                  <c:v>306.29599999999999</c:v>
                </c:pt>
                <c:pt idx="5">
                  <c:v>308.11900000000003</c:v>
                </c:pt>
                <c:pt idx="6">
                  <c:v>309.98099999999999</c:v>
                </c:pt>
                <c:pt idx="7">
                  <c:v>309.88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BD-4E2C-BCF4-0198D19726B6}"/>
            </c:ext>
          </c:extLst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CPK!$I$3:$I$20</c:f>
              <c:numCache>
                <c:formatCode>0.0</c:formatCode>
                <c:ptCount val="18"/>
                <c:pt idx="0">
                  <c:v>309.60000000000002</c:v>
                </c:pt>
                <c:pt idx="1">
                  <c:v>306.8</c:v>
                </c:pt>
                <c:pt idx="2">
                  <c:v>308.39999999999998</c:v>
                </c:pt>
                <c:pt idx="3">
                  <c:v>308.8</c:v>
                </c:pt>
                <c:pt idx="4">
                  <c:v>311.7</c:v>
                </c:pt>
                <c:pt idx="5">
                  <c:v>304.2</c:v>
                </c:pt>
                <c:pt idx="6">
                  <c:v>306.3</c:v>
                </c:pt>
                <c:pt idx="7">
                  <c:v>304.5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BD-4E2C-BCF4-0198D19726B6}"/>
            </c:ext>
          </c:extLst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CPK!$J$3:$J$20</c:f>
              <c:numCache>
                <c:formatCode>0.0</c:formatCode>
                <c:ptCount val="18"/>
                <c:pt idx="0">
                  <c:v>307.19</c:v>
                </c:pt>
                <c:pt idx="1">
                  <c:v>305.04000000000002</c:v>
                </c:pt>
                <c:pt idx="2">
                  <c:v>305.06</c:v>
                </c:pt>
                <c:pt idx="3">
                  <c:v>306.7</c:v>
                </c:pt>
                <c:pt idx="4">
                  <c:v>307.04000000000002</c:v>
                </c:pt>
                <c:pt idx="5">
                  <c:v>307.06</c:v>
                </c:pt>
                <c:pt idx="6">
                  <c:v>304.83999999999997</c:v>
                </c:pt>
                <c:pt idx="7">
                  <c:v>299.57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8BD-4E2C-BCF4-0198D19726B6}"/>
            </c:ext>
          </c:extLst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CPK!$K$3:$K$20</c:f>
              <c:numCache>
                <c:formatCode>0.0</c:formatCode>
                <c:ptCount val="18"/>
                <c:pt idx="1">
                  <c:v>309.41666666666669</c:v>
                </c:pt>
                <c:pt idx="2">
                  <c:v>311.8</c:v>
                </c:pt>
                <c:pt idx="3">
                  <c:v>308.64285714285717</c:v>
                </c:pt>
                <c:pt idx="4">
                  <c:v>309.06666666666666</c:v>
                </c:pt>
                <c:pt idx="5">
                  <c:v>309.14285714285717</c:v>
                </c:pt>
                <c:pt idx="6">
                  <c:v>309.23076923076923</c:v>
                </c:pt>
                <c:pt idx="7">
                  <c:v>307.30769230769232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8BD-4E2C-BCF4-0198D19726B6}"/>
            </c:ext>
          </c:extLst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CPK!$L$3:$L$20</c:f>
              <c:numCache>
                <c:formatCode>0</c:formatCode>
                <c:ptCount val="18"/>
                <c:pt idx="0">
                  <c:v>307</c:v>
                </c:pt>
                <c:pt idx="1">
                  <c:v>307</c:v>
                </c:pt>
                <c:pt idx="2">
                  <c:v>307</c:v>
                </c:pt>
                <c:pt idx="3">
                  <c:v>307</c:v>
                </c:pt>
                <c:pt idx="4">
                  <c:v>307</c:v>
                </c:pt>
                <c:pt idx="5">
                  <c:v>307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8BD-4E2C-BCF4-0198D19726B6}"/>
            </c:ext>
          </c:extLst>
        </c:ser>
        <c:ser>
          <c:idx val="10"/>
          <c:order val="11"/>
          <c:tx>
            <c:strRef>
              <c:f>CPK!$M$2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CPK!$M$3:$M$20</c:f>
              <c:numCache>
                <c:formatCode>0.0</c:formatCode>
                <c:ptCount val="18"/>
                <c:pt idx="0">
                  <c:v>306.37163761254988</c:v>
                </c:pt>
                <c:pt idx="1">
                  <c:v>305.91071732804232</c:v>
                </c:pt>
                <c:pt idx="2">
                  <c:v>306.12950909794819</c:v>
                </c:pt>
                <c:pt idx="3">
                  <c:v>305.73844760265644</c:v>
                </c:pt>
                <c:pt idx="4">
                  <c:v>306.67594612466991</c:v>
                </c:pt>
                <c:pt idx="5">
                  <c:v>306.90796538953771</c:v>
                </c:pt>
                <c:pt idx="6">
                  <c:v>307.12177716861123</c:v>
                </c:pt>
                <c:pt idx="7">
                  <c:v>305.97738520224232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8BD-4E2C-BCF4-0198D19726B6}"/>
            </c:ext>
          </c:extLst>
        </c:ser>
        <c:ser>
          <c:idx val="11"/>
          <c:order val="12"/>
          <c:tx>
            <c:strRef>
              <c:f>CPK!$N$2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CPK!$N$3:$N$20</c:f>
              <c:numCache>
                <c:formatCode>0.0</c:formatCode>
                <c:ptCount val="18"/>
                <c:pt idx="0">
                  <c:v>7.5570000000000164</c:v>
                </c:pt>
                <c:pt idx="1">
                  <c:v>8.9166666666666856</c:v>
                </c:pt>
                <c:pt idx="2">
                  <c:v>11.020000000000039</c:v>
                </c:pt>
                <c:pt idx="3">
                  <c:v>8.8670000000000186</c:v>
                </c:pt>
                <c:pt idx="4">
                  <c:v>11.296999999999969</c:v>
                </c:pt>
                <c:pt idx="5">
                  <c:v>6.1749999999999545</c:v>
                </c:pt>
                <c:pt idx="6">
                  <c:v>6.8979999999999677</c:v>
                </c:pt>
                <c:pt idx="7">
                  <c:v>10.310000000000002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8BD-4E2C-BCF4-0198D19726B6}"/>
            </c:ext>
          </c:extLst>
        </c:ser>
        <c:ser>
          <c:idx val="12"/>
          <c:order val="13"/>
          <c:tx>
            <c:strRef>
              <c:f>CPK!$O$2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CPK!$O$3:$O$20</c:f>
              <c:numCache>
                <c:formatCode>General</c:formatCode>
                <c:ptCount val="18"/>
                <c:pt idx="0">
                  <c:v>291</c:v>
                </c:pt>
                <c:pt idx="1">
                  <c:v>291</c:v>
                </c:pt>
                <c:pt idx="2">
                  <c:v>291</c:v>
                </c:pt>
                <c:pt idx="3">
                  <c:v>291</c:v>
                </c:pt>
                <c:pt idx="4">
                  <c:v>291</c:v>
                </c:pt>
                <c:pt idx="5">
                  <c:v>291</c:v>
                </c:pt>
                <c:pt idx="6">
                  <c:v>291</c:v>
                </c:pt>
                <c:pt idx="7">
                  <c:v>291</c:v>
                </c:pt>
                <c:pt idx="8">
                  <c:v>291</c:v>
                </c:pt>
                <c:pt idx="9">
                  <c:v>291</c:v>
                </c:pt>
                <c:pt idx="10">
                  <c:v>291</c:v>
                </c:pt>
                <c:pt idx="11">
                  <c:v>291</c:v>
                </c:pt>
                <c:pt idx="12">
                  <c:v>291</c:v>
                </c:pt>
                <c:pt idx="13">
                  <c:v>291</c:v>
                </c:pt>
                <c:pt idx="14">
                  <c:v>291</c:v>
                </c:pt>
                <c:pt idx="15">
                  <c:v>291</c:v>
                </c:pt>
                <c:pt idx="16">
                  <c:v>291</c:v>
                </c:pt>
                <c:pt idx="17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8BD-4E2C-BCF4-0198D19726B6}"/>
            </c:ext>
          </c:extLst>
        </c:ser>
        <c:ser>
          <c:idx val="13"/>
          <c:order val="14"/>
          <c:tx>
            <c:strRef>
              <c:f>CPK!$P$2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CPK!$P$3:$P$20</c:f>
              <c:numCache>
                <c:formatCode>General</c:formatCode>
                <c:ptCount val="18"/>
                <c:pt idx="0">
                  <c:v>323</c:v>
                </c:pt>
                <c:pt idx="1">
                  <c:v>323</c:v>
                </c:pt>
                <c:pt idx="2">
                  <c:v>323</c:v>
                </c:pt>
                <c:pt idx="3">
                  <c:v>323</c:v>
                </c:pt>
                <c:pt idx="4">
                  <c:v>323</c:v>
                </c:pt>
                <c:pt idx="5">
                  <c:v>323</c:v>
                </c:pt>
                <c:pt idx="6">
                  <c:v>323</c:v>
                </c:pt>
                <c:pt idx="7">
                  <c:v>323</c:v>
                </c:pt>
                <c:pt idx="8">
                  <c:v>323</c:v>
                </c:pt>
                <c:pt idx="9">
                  <c:v>323</c:v>
                </c:pt>
                <c:pt idx="10">
                  <c:v>323</c:v>
                </c:pt>
                <c:pt idx="11">
                  <c:v>323</c:v>
                </c:pt>
                <c:pt idx="12">
                  <c:v>323</c:v>
                </c:pt>
                <c:pt idx="13">
                  <c:v>323</c:v>
                </c:pt>
                <c:pt idx="14">
                  <c:v>323</c:v>
                </c:pt>
                <c:pt idx="15">
                  <c:v>323</c:v>
                </c:pt>
                <c:pt idx="16">
                  <c:v>323</c:v>
                </c:pt>
                <c:pt idx="17">
                  <c:v>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8BD-4E2C-BCF4-0198D1972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63712"/>
        <c:axId val="127365888"/>
      </c:lineChart>
      <c:catAx>
        <c:axId val="12736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36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365888"/>
        <c:scaling>
          <c:orientation val="minMax"/>
          <c:max val="339"/>
          <c:min val="2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7363712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853837890516856"/>
          <c:y val="0.1377049033643522"/>
          <c:w val="0.16057454843460967"/>
          <c:h val="0.83278692436172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AMY!$B$3:$B$20</c:f>
              <c:numCache>
                <c:formatCode>0.0</c:formatCode>
                <c:ptCount val="18"/>
                <c:pt idx="0">
                  <c:v>228.34210526315789</c:v>
                </c:pt>
                <c:pt idx="1">
                  <c:v>228.65625</c:v>
                </c:pt>
                <c:pt idx="2">
                  <c:v>228.28571428571428</c:v>
                </c:pt>
                <c:pt idx="3">
                  <c:v>228.36842105263159</c:v>
                </c:pt>
                <c:pt idx="4">
                  <c:v>228.47368421052633</c:v>
                </c:pt>
                <c:pt idx="5">
                  <c:v>228.10526315789474</c:v>
                </c:pt>
                <c:pt idx="6">
                  <c:v>228.00289575289577</c:v>
                </c:pt>
                <c:pt idx="7">
                  <c:v>227.86842105263159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5F-4196-8C76-492F5E5DE8C8}"/>
            </c:ext>
          </c:extLst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AMY!$C$3:$C$20</c:f>
              <c:numCache>
                <c:formatCode>0.0</c:formatCode>
                <c:ptCount val="18"/>
                <c:pt idx="0">
                  <c:v>231.69638554216863</c:v>
                </c:pt>
                <c:pt idx="1">
                  <c:v>231.96621621621617</c:v>
                </c:pt>
                <c:pt idx="2">
                  <c:v>225.86585365853659</c:v>
                </c:pt>
                <c:pt idx="3">
                  <c:v>224.68860759493668</c:v>
                </c:pt>
                <c:pt idx="4">
                  <c:v>227.30823529411757</c:v>
                </c:pt>
                <c:pt idx="5">
                  <c:v>227.0968085106384</c:v>
                </c:pt>
                <c:pt idx="6">
                  <c:v>226.26595744680856</c:v>
                </c:pt>
                <c:pt idx="7">
                  <c:v>229.32098765432107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F-4196-8C76-492F5E5DE8C8}"/>
            </c:ext>
          </c:extLst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AMY!$D$3:$D$20</c:f>
              <c:numCache>
                <c:formatCode>0.0</c:formatCode>
                <c:ptCount val="18"/>
                <c:pt idx="0">
                  <c:v>225.33333333333334</c:v>
                </c:pt>
                <c:pt idx="1">
                  <c:v>224.47619047619048</c:v>
                </c:pt>
                <c:pt idx="2">
                  <c:v>224.88235294117646</c:v>
                </c:pt>
                <c:pt idx="3">
                  <c:v>225.47368421052633</c:v>
                </c:pt>
                <c:pt idx="4">
                  <c:v>224</c:v>
                </c:pt>
                <c:pt idx="5">
                  <c:v>222.88235294117646</c:v>
                </c:pt>
                <c:pt idx="6">
                  <c:v>222.75</c:v>
                </c:pt>
                <c:pt idx="7">
                  <c:v>223.33333333333334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5F-4196-8C76-492F5E5DE8C8}"/>
            </c:ext>
          </c:extLst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AMY!$E$3:$E$20</c:f>
              <c:numCache>
                <c:formatCode>0.0</c:formatCode>
                <c:ptCount val="18"/>
                <c:pt idx="0">
                  <c:v>228.358</c:v>
                </c:pt>
                <c:pt idx="1">
                  <c:v>228.13300000000001</c:v>
                </c:pt>
                <c:pt idx="2">
                  <c:v>228.59399999999999</c:v>
                </c:pt>
                <c:pt idx="3">
                  <c:v>229.43600000000001</c:v>
                </c:pt>
                <c:pt idx="4">
                  <c:v>230.911</c:v>
                </c:pt>
                <c:pt idx="5">
                  <c:v>230.726</c:v>
                </c:pt>
                <c:pt idx="6">
                  <c:v>230.71700000000001</c:v>
                </c:pt>
                <c:pt idx="7">
                  <c:v>230.84399999999999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5F-4196-8C76-492F5E5DE8C8}"/>
            </c:ext>
          </c:extLst>
        </c:ser>
        <c:ser>
          <c:idx val="5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66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AMY!$F$3:$F$20</c:f>
              <c:numCache>
                <c:formatCode>0.0</c:formatCode>
                <c:ptCount val="18"/>
                <c:pt idx="0">
                  <c:v>227.9</c:v>
                </c:pt>
                <c:pt idx="1">
                  <c:v>227.7</c:v>
                </c:pt>
                <c:pt idx="2">
                  <c:v>227.8095238095238</c:v>
                </c:pt>
                <c:pt idx="3">
                  <c:v>227.83333333333334</c:v>
                </c:pt>
                <c:pt idx="4">
                  <c:v>227.95</c:v>
                </c:pt>
                <c:pt idx="5">
                  <c:v>228.47368421052633</c:v>
                </c:pt>
                <c:pt idx="6">
                  <c:v>228.16666666666666</c:v>
                </c:pt>
                <c:pt idx="7">
                  <c:v>228.04545454545453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5F-4196-8C76-492F5E5DE8C8}"/>
            </c:ext>
          </c:extLst>
        </c:ser>
        <c:ser>
          <c:idx val="6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AMY!$G$3:$G$20</c:f>
              <c:numCache>
                <c:formatCode>0.0</c:formatCode>
                <c:ptCount val="18"/>
                <c:pt idx="0">
                  <c:v>225.75</c:v>
                </c:pt>
                <c:pt idx="1">
                  <c:v>228.53703703703704</c:v>
                </c:pt>
                <c:pt idx="2">
                  <c:v>226.8730158730159</c:v>
                </c:pt>
                <c:pt idx="3">
                  <c:v>226.39285714285714</c:v>
                </c:pt>
                <c:pt idx="4">
                  <c:v>227.98214285714289</c:v>
                </c:pt>
                <c:pt idx="5">
                  <c:v>227.7948717948718</c:v>
                </c:pt>
                <c:pt idx="6">
                  <c:v>225.82777777777775</c:v>
                </c:pt>
                <c:pt idx="7">
                  <c:v>227.33333333333334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5F-4196-8C76-492F5E5DE8C8}"/>
            </c:ext>
          </c:extLst>
        </c:ser>
        <c:ser>
          <c:idx val="7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AMY!$H$3:$H$20</c:f>
              <c:numCache>
                <c:formatCode>0.0</c:formatCode>
                <c:ptCount val="18"/>
                <c:pt idx="0">
                  <c:v>233.5</c:v>
                </c:pt>
                <c:pt idx="1">
                  <c:v>231.274</c:v>
                </c:pt>
                <c:pt idx="2">
                  <c:v>232.48400000000001</c:v>
                </c:pt>
                <c:pt idx="3">
                  <c:v>231.35499999999999</c:v>
                </c:pt>
                <c:pt idx="4">
                  <c:v>232.48099999999999</c:v>
                </c:pt>
                <c:pt idx="5">
                  <c:v>233.81399999999999</c:v>
                </c:pt>
                <c:pt idx="6">
                  <c:v>229.94499999999999</c:v>
                </c:pt>
                <c:pt idx="7">
                  <c:v>232.56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5F-4196-8C76-492F5E5DE8C8}"/>
            </c:ext>
          </c:extLst>
        </c:ser>
        <c:ser>
          <c:idx val="8"/>
          <c:order val="7"/>
          <c:tx>
            <c:strRef>
              <c:f>AMY!$I$2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AMY!$I$3:$I$20</c:f>
              <c:numCache>
                <c:formatCode>0.0</c:formatCode>
                <c:ptCount val="18"/>
                <c:pt idx="0">
                  <c:v>227.7</c:v>
                </c:pt>
                <c:pt idx="1">
                  <c:v>227.4</c:v>
                </c:pt>
                <c:pt idx="2">
                  <c:v>226.8</c:v>
                </c:pt>
                <c:pt idx="3">
                  <c:v>229.3</c:v>
                </c:pt>
                <c:pt idx="4">
                  <c:v>229</c:v>
                </c:pt>
                <c:pt idx="5">
                  <c:v>229.7</c:v>
                </c:pt>
                <c:pt idx="6">
                  <c:v>229.6</c:v>
                </c:pt>
                <c:pt idx="7">
                  <c:v>229.2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5F-4196-8C76-492F5E5DE8C8}"/>
            </c:ext>
          </c:extLst>
        </c:ser>
        <c:ser>
          <c:idx val="3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AMY!$J$3:$J$20</c:f>
              <c:numCache>
                <c:formatCode>0.0</c:formatCode>
                <c:ptCount val="18"/>
                <c:pt idx="0">
                  <c:v>225.65</c:v>
                </c:pt>
                <c:pt idx="1">
                  <c:v>225.85</c:v>
                </c:pt>
                <c:pt idx="2">
                  <c:v>225.65</c:v>
                </c:pt>
                <c:pt idx="3">
                  <c:v>225.85</c:v>
                </c:pt>
                <c:pt idx="4">
                  <c:v>225.94</c:v>
                </c:pt>
                <c:pt idx="5">
                  <c:v>226.92</c:v>
                </c:pt>
                <c:pt idx="6">
                  <c:v>226.07</c:v>
                </c:pt>
                <c:pt idx="7">
                  <c:v>223.22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E5F-4196-8C76-492F5E5DE8C8}"/>
            </c:ext>
          </c:extLst>
        </c:ser>
        <c:ser>
          <c:idx val="14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AMY!$K$3:$K$20</c:f>
              <c:numCache>
                <c:formatCode>0.0</c:formatCode>
                <c:ptCount val="18"/>
                <c:pt idx="1">
                  <c:v>230.16666666666666</c:v>
                </c:pt>
                <c:pt idx="2">
                  <c:v>232.4</c:v>
                </c:pt>
                <c:pt idx="3">
                  <c:v>231.2</c:v>
                </c:pt>
                <c:pt idx="4">
                  <c:v>231</c:v>
                </c:pt>
                <c:pt idx="5">
                  <c:v>233.57142857142858</c:v>
                </c:pt>
                <c:pt idx="6">
                  <c:v>231.46153846153845</c:v>
                </c:pt>
                <c:pt idx="7">
                  <c:v>231.46153846153845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E5F-4196-8C76-492F5E5DE8C8}"/>
            </c:ext>
          </c:extLst>
        </c:ser>
        <c:ser>
          <c:idx val="9"/>
          <c:order val="10"/>
          <c:tx>
            <c:strRef>
              <c:f>AMY!$L$2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AMY!$L$3:$L$20</c:f>
              <c:numCache>
                <c:formatCode>General</c:formatCode>
                <c:ptCount val="18"/>
                <c:pt idx="0">
                  <c:v>228</c:v>
                </c:pt>
                <c:pt idx="1">
                  <c:v>228</c:v>
                </c:pt>
                <c:pt idx="2">
                  <c:v>228</c:v>
                </c:pt>
                <c:pt idx="3">
                  <c:v>228</c:v>
                </c:pt>
                <c:pt idx="4">
                  <c:v>228</c:v>
                </c:pt>
                <c:pt idx="5">
                  <c:v>228</c:v>
                </c:pt>
                <c:pt idx="6">
                  <c:v>228</c:v>
                </c:pt>
                <c:pt idx="7">
                  <c:v>228</c:v>
                </c:pt>
                <c:pt idx="8">
                  <c:v>228</c:v>
                </c:pt>
                <c:pt idx="9">
                  <c:v>228</c:v>
                </c:pt>
                <c:pt idx="10">
                  <c:v>228</c:v>
                </c:pt>
                <c:pt idx="11">
                  <c:v>228</c:v>
                </c:pt>
                <c:pt idx="12">
                  <c:v>228</c:v>
                </c:pt>
                <c:pt idx="13">
                  <c:v>228</c:v>
                </c:pt>
                <c:pt idx="14">
                  <c:v>228</c:v>
                </c:pt>
                <c:pt idx="15">
                  <c:v>228</c:v>
                </c:pt>
                <c:pt idx="16">
                  <c:v>228</c:v>
                </c:pt>
                <c:pt idx="17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E5F-4196-8C76-492F5E5DE8C8}"/>
            </c:ext>
          </c:extLst>
        </c:ser>
        <c:ser>
          <c:idx val="10"/>
          <c:order val="11"/>
          <c:tx>
            <c:strRef>
              <c:f>AMY!$M$2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AMY!$M$3:$M$20</c:f>
              <c:numCache>
                <c:formatCode>0.0</c:formatCode>
                <c:ptCount val="18"/>
                <c:pt idx="0">
                  <c:v>228.24775823762891</c:v>
                </c:pt>
                <c:pt idx="1">
                  <c:v>228.41593603961101</c:v>
                </c:pt>
                <c:pt idx="2">
                  <c:v>227.9644460567967</c:v>
                </c:pt>
                <c:pt idx="3">
                  <c:v>227.98979033342849</c:v>
                </c:pt>
                <c:pt idx="4">
                  <c:v>228.50460623617869</c:v>
                </c:pt>
                <c:pt idx="5">
                  <c:v>228.90844091865361</c:v>
                </c:pt>
                <c:pt idx="6">
                  <c:v>227.88068361056872</c:v>
                </c:pt>
                <c:pt idx="7">
                  <c:v>228.31870683806125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E5F-4196-8C76-492F5E5DE8C8}"/>
            </c:ext>
          </c:extLst>
        </c:ser>
        <c:ser>
          <c:idx val="11"/>
          <c:order val="12"/>
          <c:tx>
            <c:strRef>
              <c:f>AMY!$N$2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AMY!$N$3:$N$20</c:f>
              <c:numCache>
                <c:formatCode>0.0</c:formatCode>
                <c:ptCount val="18"/>
                <c:pt idx="0">
                  <c:v>8.1666666666666572</c:v>
                </c:pt>
                <c:pt idx="1">
                  <c:v>7.4900257400256862</c:v>
                </c:pt>
                <c:pt idx="2">
                  <c:v>7.601647058823545</c:v>
                </c:pt>
                <c:pt idx="3">
                  <c:v>6.6663924050633057</c:v>
                </c:pt>
                <c:pt idx="4">
                  <c:v>8.4809999999999945</c:v>
                </c:pt>
                <c:pt idx="5">
                  <c:v>10.931647058823529</c:v>
                </c:pt>
                <c:pt idx="6">
                  <c:v>8.7115384615384528</c:v>
                </c:pt>
                <c:pt idx="7">
                  <c:v>9.3400000000000034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5F-4196-8C76-492F5E5DE8C8}"/>
            </c:ext>
          </c:extLst>
        </c:ser>
        <c:ser>
          <c:idx val="12"/>
          <c:order val="13"/>
          <c:tx>
            <c:strRef>
              <c:f>AMY!$O$2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AMY!$O$3:$O$20</c:f>
              <c:numCache>
                <c:formatCode>General</c:formatCode>
                <c:ptCount val="18"/>
                <c:pt idx="0">
                  <c:v>216</c:v>
                </c:pt>
                <c:pt idx="1">
                  <c:v>216</c:v>
                </c:pt>
                <c:pt idx="2">
                  <c:v>216</c:v>
                </c:pt>
                <c:pt idx="3">
                  <c:v>216</c:v>
                </c:pt>
                <c:pt idx="4">
                  <c:v>216</c:v>
                </c:pt>
                <c:pt idx="5">
                  <c:v>216</c:v>
                </c:pt>
                <c:pt idx="6">
                  <c:v>216</c:v>
                </c:pt>
                <c:pt idx="7">
                  <c:v>216</c:v>
                </c:pt>
                <c:pt idx="8">
                  <c:v>216</c:v>
                </c:pt>
                <c:pt idx="9">
                  <c:v>216</c:v>
                </c:pt>
                <c:pt idx="10">
                  <c:v>216</c:v>
                </c:pt>
                <c:pt idx="11">
                  <c:v>216</c:v>
                </c:pt>
                <c:pt idx="12">
                  <c:v>216</c:v>
                </c:pt>
                <c:pt idx="13">
                  <c:v>216</c:v>
                </c:pt>
                <c:pt idx="14">
                  <c:v>216</c:v>
                </c:pt>
                <c:pt idx="15">
                  <c:v>216</c:v>
                </c:pt>
                <c:pt idx="16">
                  <c:v>216</c:v>
                </c:pt>
                <c:pt idx="17">
                  <c:v>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E5F-4196-8C76-492F5E5DE8C8}"/>
            </c:ext>
          </c:extLst>
        </c:ser>
        <c:ser>
          <c:idx val="13"/>
          <c:order val="14"/>
          <c:tx>
            <c:strRef>
              <c:f>AMY!$P$2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AMY!$P$3:$P$20</c:f>
              <c:numCache>
                <c:formatCode>General</c:formatCode>
                <c:ptCount val="18"/>
                <c:pt idx="0">
                  <c:v>240</c:v>
                </c:pt>
                <c:pt idx="1">
                  <c:v>240</c:v>
                </c:pt>
                <c:pt idx="2">
                  <c:v>240</c:v>
                </c:pt>
                <c:pt idx="3">
                  <c:v>240</c:v>
                </c:pt>
                <c:pt idx="4">
                  <c:v>240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E5F-4196-8C76-492F5E5DE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04096"/>
        <c:axId val="126406016"/>
      </c:lineChart>
      <c:catAx>
        <c:axId val="126404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406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406016"/>
        <c:scaling>
          <c:orientation val="minMax"/>
          <c:max val="252"/>
          <c:min val="2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404096"/>
        <c:crosses val="autoZero"/>
        <c:crossBetween val="between"/>
        <c:majorUnit val="1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4978259566"/>
          <c:y val="0.11533876579381064"/>
          <c:w val="0.16162939179528171"/>
          <c:h val="0.8688652871879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56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CHE!$B$3:$B$20</c:f>
              <c:numCache>
                <c:formatCode>0.0</c:formatCode>
                <c:ptCount val="18"/>
                <c:pt idx="0">
                  <c:v>310.23684210526318</c:v>
                </c:pt>
                <c:pt idx="1">
                  <c:v>310.25</c:v>
                </c:pt>
                <c:pt idx="2">
                  <c:v>309.33333333333331</c:v>
                </c:pt>
                <c:pt idx="3">
                  <c:v>309.4736842105263</c:v>
                </c:pt>
                <c:pt idx="4">
                  <c:v>309.5</c:v>
                </c:pt>
                <c:pt idx="5">
                  <c:v>309.42105263157896</c:v>
                </c:pt>
                <c:pt idx="6">
                  <c:v>311.00772200772201</c:v>
                </c:pt>
                <c:pt idx="7">
                  <c:v>311.21052631578948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2B-486A-BE97-0E367BF1B44D}"/>
            </c:ext>
          </c:extLst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CHE!$C$3:$C$20</c:f>
              <c:numCache>
                <c:formatCode>0.0</c:formatCode>
                <c:ptCount val="18"/>
                <c:pt idx="0">
                  <c:v>314.59880952380951</c:v>
                </c:pt>
                <c:pt idx="1">
                  <c:v>301.83076923076925</c:v>
                </c:pt>
                <c:pt idx="2">
                  <c:v>307.64634146341461</c:v>
                </c:pt>
                <c:pt idx="3">
                  <c:v>306.41012658227845</c:v>
                </c:pt>
                <c:pt idx="4">
                  <c:v>307.57294117647058</c:v>
                </c:pt>
                <c:pt idx="5">
                  <c:v>306.84042553191489</c:v>
                </c:pt>
                <c:pt idx="6">
                  <c:v>305.6085106382979</c:v>
                </c:pt>
                <c:pt idx="7">
                  <c:v>308.82469135802467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2B-486A-BE97-0E367BF1B44D}"/>
            </c:ext>
          </c:extLst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CHE!$D$3:$D$20</c:f>
              <c:numCache>
                <c:formatCode>0.0</c:formatCode>
                <c:ptCount val="18"/>
                <c:pt idx="0">
                  <c:v>306</c:v>
                </c:pt>
                <c:pt idx="1">
                  <c:v>306.89999999999998</c:v>
                </c:pt>
                <c:pt idx="2">
                  <c:v>307.77777777777777</c:v>
                </c:pt>
                <c:pt idx="3">
                  <c:v>306.77777777777777</c:v>
                </c:pt>
                <c:pt idx="4">
                  <c:v>306.25</c:v>
                </c:pt>
                <c:pt idx="5">
                  <c:v>305.5</c:v>
                </c:pt>
                <c:pt idx="6">
                  <c:v>306</c:v>
                </c:pt>
                <c:pt idx="7">
                  <c:v>308.5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2B-486A-BE97-0E367BF1B44D}"/>
            </c:ext>
          </c:extLst>
        </c:ser>
        <c:ser>
          <c:idx val="4"/>
          <c:order val="3"/>
          <c:tx>
            <c:strRef>
              <c:f>CHE!$E$2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CHE!$E$3:$E$20</c:f>
              <c:numCache>
                <c:formatCode>0.0</c:formatCode>
                <c:ptCount val="18"/>
                <c:pt idx="0">
                  <c:v>310.25799999999998</c:v>
                </c:pt>
                <c:pt idx="1">
                  <c:v>309.83300000000003</c:v>
                </c:pt>
                <c:pt idx="2">
                  <c:v>311.685</c:v>
                </c:pt>
                <c:pt idx="3">
                  <c:v>312.84199999999998</c:v>
                </c:pt>
                <c:pt idx="4">
                  <c:v>313.52100000000002</c:v>
                </c:pt>
                <c:pt idx="5">
                  <c:v>313.815</c:v>
                </c:pt>
                <c:pt idx="6">
                  <c:v>313.44600000000003</c:v>
                </c:pt>
                <c:pt idx="7">
                  <c:v>312.69900000000001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2B-486A-BE97-0E367BF1B44D}"/>
            </c:ext>
          </c:extLst>
        </c:ser>
        <c:ser>
          <c:idx val="5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CHE!$F$3:$F$20</c:f>
              <c:numCache>
                <c:formatCode>0.0</c:formatCode>
                <c:ptCount val="18"/>
                <c:pt idx="0">
                  <c:v>306.8</c:v>
                </c:pt>
                <c:pt idx="1">
                  <c:v>306.05</c:v>
                </c:pt>
                <c:pt idx="2">
                  <c:v>307.23809523809524</c:v>
                </c:pt>
                <c:pt idx="3">
                  <c:v>306.5</c:v>
                </c:pt>
                <c:pt idx="4">
                  <c:v>306.45</c:v>
                </c:pt>
                <c:pt idx="5">
                  <c:v>307.4736842105263</c:v>
                </c:pt>
                <c:pt idx="6">
                  <c:v>307.38888888888891</c:v>
                </c:pt>
                <c:pt idx="7">
                  <c:v>307.09090909090907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2B-486A-BE97-0E367BF1B44D}"/>
            </c:ext>
          </c:extLst>
        </c:ser>
        <c:ser>
          <c:idx val="6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CHE!$G$3:$G$20</c:f>
              <c:numCache>
                <c:formatCode>0.0</c:formatCode>
                <c:ptCount val="18"/>
                <c:pt idx="0">
                  <c:v>305.5</c:v>
                </c:pt>
                <c:pt idx="1">
                  <c:v>307.46296296296299</c:v>
                </c:pt>
                <c:pt idx="2">
                  <c:v>309.26190476190476</c:v>
                </c:pt>
                <c:pt idx="3">
                  <c:v>309.38095238095241</c:v>
                </c:pt>
                <c:pt idx="4">
                  <c:v>308.51488095238102</c:v>
                </c:pt>
                <c:pt idx="5">
                  <c:v>307.45333333333332</c:v>
                </c:pt>
                <c:pt idx="6">
                  <c:v>308.76666666666665</c:v>
                </c:pt>
                <c:pt idx="7">
                  <c:v>308.16666666666669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2B-486A-BE97-0E367BF1B44D}"/>
            </c:ext>
          </c:extLst>
        </c:ser>
        <c:ser>
          <c:idx val="7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CHE!$H$3:$H$20</c:f>
              <c:numCache>
                <c:formatCode>0.0</c:formatCode>
                <c:ptCount val="18"/>
                <c:pt idx="0">
                  <c:v>314.66699999999997</c:v>
                </c:pt>
                <c:pt idx="1">
                  <c:v>313.21300000000002</c:v>
                </c:pt>
                <c:pt idx="2">
                  <c:v>314</c:v>
                </c:pt>
                <c:pt idx="3">
                  <c:v>313.16399999999999</c:v>
                </c:pt>
                <c:pt idx="4">
                  <c:v>312.87</c:v>
                </c:pt>
                <c:pt idx="5">
                  <c:v>315.23700000000002</c:v>
                </c:pt>
                <c:pt idx="6">
                  <c:v>315.98200000000003</c:v>
                </c:pt>
                <c:pt idx="7">
                  <c:v>316.32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2B-486A-BE97-0E367BF1B44D}"/>
            </c:ext>
          </c:extLst>
        </c:ser>
        <c:ser>
          <c:idx val="8"/>
          <c:order val="7"/>
          <c:tx>
            <c:strRef>
              <c:f>CHE!$I$2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CHE!$I$3:$I$20</c:f>
              <c:numCache>
                <c:formatCode>0.0</c:formatCode>
                <c:ptCount val="18"/>
                <c:pt idx="0">
                  <c:v>306.39999999999998</c:v>
                </c:pt>
                <c:pt idx="1">
                  <c:v>307.7</c:v>
                </c:pt>
                <c:pt idx="2">
                  <c:v>307.3</c:v>
                </c:pt>
                <c:pt idx="3">
                  <c:v>304.60000000000002</c:v>
                </c:pt>
                <c:pt idx="4">
                  <c:v>306.7</c:v>
                </c:pt>
                <c:pt idx="5">
                  <c:v>310.39999999999998</c:v>
                </c:pt>
                <c:pt idx="6">
                  <c:v>309.2</c:v>
                </c:pt>
                <c:pt idx="7">
                  <c:v>309.5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72B-486A-BE97-0E367BF1B44D}"/>
            </c:ext>
          </c:extLst>
        </c:ser>
        <c:ser>
          <c:idx val="3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CHE!$J$3:$J$20</c:f>
              <c:numCache>
                <c:formatCode>0.0</c:formatCode>
                <c:ptCount val="18"/>
                <c:pt idx="0">
                  <c:v>311.60000000000002</c:v>
                </c:pt>
                <c:pt idx="1">
                  <c:v>308.48</c:v>
                </c:pt>
                <c:pt idx="2">
                  <c:v>310.24</c:v>
                </c:pt>
                <c:pt idx="3">
                  <c:v>314.22000000000003</c:v>
                </c:pt>
                <c:pt idx="4">
                  <c:v>315.39</c:v>
                </c:pt>
                <c:pt idx="5">
                  <c:v>314.63</c:v>
                </c:pt>
                <c:pt idx="6">
                  <c:v>312.41000000000003</c:v>
                </c:pt>
                <c:pt idx="7">
                  <c:v>307.17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72B-486A-BE97-0E367BF1B44D}"/>
            </c:ext>
          </c:extLst>
        </c:ser>
        <c:ser>
          <c:idx val="1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CHE!$K$3:$K$20</c:f>
              <c:numCache>
                <c:formatCode>0.0</c:formatCode>
                <c:ptCount val="18"/>
                <c:pt idx="1">
                  <c:v>310.08333333333331</c:v>
                </c:pt>
                <c:pt idx="2">
                  <c:v>309.5</c:v>
                </c:pt>
                <c:pt idx="3">
                  <c:v>314.86666666666667</c:v>
                </c:pt>
                <c:pt idx="4">
                  <c:v>312</c:v>
                </c:pt>
                <c:pt idx="5">
                  <c:v>309.71428571428572</c:v>
                </c:pt>
                <c:pt idx="6">
                  <c:v>313</c:v>
                </c:pt>
                <c:pt idx="7">
                  <c:v>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72B-486A-BE97-0E367BF1B44D}"/>
            </c:ext>
          </c:extLst>
        </c:ser>
        <c:ser>
          <c:idx val="9"/>
          <c:order val="10"/>
          <c:tx>
            <c:strRef>
              <c:f>CHE!$L$2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CHE!$L$3:$L$20</c:f>
              <c:numCache>
                <c:formatCode>General</c:formatCode>
                <c:ptCount val="18"/>
                <c:pt idx="0">
                  <c:v>309</c:v>
                </c:pt>
                <c:pt idx="1">
                  <c:v>309</c:v>
                </c:pt>
                <c:pt idx="2">
                  <c:v>309</c:v>
                </c:pt>
                <c:pt idx="3">
                  <c:v>309</c:v>
                </c:pt>
                <c:pt idx="4">
                  <c:v>309</c:v>
                </c:pt>
                <c:pt idx="5">
                  <c:v>309</c:v>
                </c:pt>
                <c:pt idx="6">
                  <c:v>309</c:v>
                </c:pt>
                <c:pt idx="7">
                  <c:v>309</c:v>
                </c:pt>
                <c:pt idx="8">
                  <c:v>309</c:v>
                </c:pt>
                <c:pt idx="9">
                  <c:v>309</c:v>
                </c:pt>
                <c:pt idx="10">
                  <c:v>309</c:v>
                </c:pt>
                <c:pt idx="11">
                  <c:v>309</c:v>
                </c:pt>
                <c:pt idx="12">
                  <c:v>309</c:v>
                </c:pt>
                <c:pt idx="13">
                  <c:v>309</c:v>
                </c:pt>
                <c:pt idx="14">
                  <c:v>309</c:v>
                </c:pt>
                <c:pt idx="15">
                  <c:v>309</c:v>
                </c:pt>
                <c:pt idx="16">
                  <c:v>309</c:v>
                </c:pt>
                <c:pt idx="17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72B-486A-BE97-0E367BF1B44D}"/>
            </c:ext>
          </c:extLst>
        </c:ser>
        <c:ser>
          <c:idx val="10"/>
          <c:order val="11"/>
          <c:tx>
            <c:strRef>
              <c:f>CHE!$M$2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CHE!$M$3:$M$20</c:f>
              <c:numCache>
                <c:formatCode>0.0</c:formatCode>
                <c:ptCount val="18"/>
                <c:pt idx="0">
                  <c:v>309.56229462545252</c:v>
                </c:pt>
                <c:pt idx="1">
                  <c:v>308.18030655270655</c:v>
                </c:pt>
                <c:pt idx="2">
                  <c:v>309.39824525745263</c:v>
                </c:pt>
                <c:pt idx="3">
                  <c:v>309.82352076182013</c:v>
                </c:pt>
                <c:pt idx="4">
                  <c:v>309.87688221288511</c:v>
                </c:pt>
                <c:pt idx="5">
                  <c:v>310.04847814216396</c:v>
                </c:pt>
                <c:pt idx="6">
                  <c:v>310.28097882015749</c:v>
                </c:pt>
                <c:pt idx="7">
                  <c:v>310.14817934313902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72B-486A-BE97-0E367BF1B44D}"/>
            </c:ext>
          </c:extLst>
        </c:ser>
        <c:ser>
          <c:idx val="11"/>
          <c:order val="12"/>
          <c:tx>
            <c:strRef>
              <c:f>CHE!$N$2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CHE!$N$3:$N$20</c:f>
              <c:numCache>
                <c:formatCode>0.0</c:formatCode>
                <c:ptCount val="18"/>
                <c:pt idx="0">
                  <c:v>9.1669999999999732</c:v>
                </c:pt>
                <c:pt idx="1">
                  <c:v>11.382230769230773</c:v>
                </c:pt>
                <c:pt idx="2">
                  <c:v>6.7619047619047592</c:v>
                </c:pt>
                <c:pt idx="3">
                  <c:v>10.266666666666652</c:v>
                </c:pt>
                <c:pt idx="4">
                  <c:v>9.1399999999999864</c:v>
                </c:pt>
                <c:pt idx="5">
                  <c:v>9.7370000000000232</c:v>
                </c:pt>
                <c:pt idx="6">
                  <c:v>10.373489361702127</c:v>
                </c:pt>
                <c:pt idx="7">
                  <c:v>9.2290909090909281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72B-486A-BE97-0E367BF1B44D}"/>
            </c:ext>
          </c:extLst>
        </c:ser>
        <c:ser>
          <c:idx val="12"/>
          <c:order val="13"/>
          <c:tx>
            <c:strRef>
              <c:f>CHE!$O$2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CHE!$O$3:$O$20</c:f>
              <c:numCache>
                <c:formatCode>General</c:formatCode>
                <c:ptCount val="18"/>
                <c:pt idx="0">
                  <c:v>293</c:v>
                </c:pt>
                <c:pt idx="1">
                  <c:v>293</c:v>
                </c:pt>
                <c:pt idx="2">
                  <c:v>293</c:v>
                </c:pt>
                <c:pt idx="3">
                  <c:v>293</c:v>
                </c:pt>
                <c:pt idx="4">
                  <c:v>293</c:v>
                </c:pt>
                <c:pt idx="5">
                  <c:v>293</c:v>
                </c:pt>
                <c:pt idx="6">
                  <c:v>293</c:v>
                </c:pt>
                <c:pt idx="7">
                  <c:v>293</c:v>
                </c:pt>
                <c:pt idx="8">
                  <c:v>293</c:v>
                </c:pt>
                <c:pt idx="9">
                  <c:v>293</c:v>
                </c:pt>
                <c:pt idx="10">
                  <c:v>293</c:v>
                </c:pt>
                <c:pt idx="11">
                  <c:v>293</c:v>
                </c:pt>
                <c:pt idx="12">
                  <c:v>293</c:v>
                </c:pt>
                <c:pt idx="13">
                  <c:v>293</c:v>
                </c:pt>
                <c:pt idx="14">
                  <c:v>293</c:v>
                </c:pt>
                <c:pt idx="15">
                  <c:v>293</c:v>
                </c:pt>
                <c:pt idx="16">
                  <c:v>293</c:v>
                </c:pt>
                <c:pt idx="17">
                  <c:v>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72B-486A-BE97-0E367BF1B44D}"/>
            </c:ext>
          </c:extLst>
        </c:ser>
        <c:ser>
          <c:idx val="13"/>
          <c:order val="14"/>
          <c:tx>
            <c:strRef>
              <c:f>CHE!$P$2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CHE!$P$3:$P$20</c:f>
              <c:numCache>
                <c:formatCode>General</c:formatCode>
                <c:ptCount val="18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72B-486A-BE97-0E367BF1B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64224"/>
        <c:axId val="128166144"/>
      </c:lineChart>
      <c:catAx>
        <c:axId val="128164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8166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166144"/>
        <c:scaling>
          <c:orientation val="minMax"/>
          <c:max val="341"/>
          <c:min val="27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8164224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3148909428"/>
          <c:y val="0.15409831398194354"/>
          <c:w val="0.16162958863368362"/>
          <c:h val="0.8262292806619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Fe!$B$3:$B$20</c:f>
              <c:numCache>
                <c:formatCode>0.0</c:formatCode>
                <c:ptCount val="18"/>
                <c:pt idx="0">
                  <c:v>153.02631578947367</c:v>
                </c:pt>
                <c:pt idx="1">
                  <c:v>153.28125</c:v>
                </c:pt>
                <c:pt idx="2">
                  <c:v>153.28571428571428</c:v>
                </c:pt>
                <c:pt idx="3">
                  <c:v>153.34210526315789</c:v>
                </c:pt>
                <c:pt idx="4">
                  <c:v>153.28947368421052</c:v>
                </c:pt>
                <c:pt idx="5">
                  <c:v>153.26315789473685</c:v>
                </c:pt>
                <c:pt idx="6">
                  <c:v>153.33108108108109</c:v>
                </c:pt>
                <c:pt idx="7">
                  <c:v>153.36842105263159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B1-49B9-B0DD-36F4BFB2B53C}"/>
            </c:ext>
          </c:extLst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Fe!$C$3:$C$20</c:f>
              <c:numCache>
                <c:formatCode>0.0</c:formatCode>
                <c:ptCount val="18"/>
                <c:pt idx="0">
                  <c:v>153.71807228915659</c:v>
                </c:pt>
                <c:pt idx="1">
                  <c:v>154.30933333333337</c:v>
                </c:pt>
                <c:pt idx="2">
                  <c:v>153.8259259259259</c:v>
                </c:pt>
                <c:pt idx="3">
                  <c:v>153.90759493670882</c:v>
                </c:pt>
                <c:pt idx="4">
                  <c:v>153.79651162790688</c:v>
                </c:pt>
                <c:pt idx="5">
                  <c:v>153.54947368421048</c:v>
                </c:pt>
                <c:pt idx="6">
                  <c:v>153.1361702127659</c:v>
                </c:pt>
                <c:pt idx="7">
                  <c:v>153.86219512195129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B1-49B9-B0DD-36F4BFB2B53C}"/>
            </c:ext>
          </c:extLst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Fe!$D$3:$D$20</c:f>
              <c:numCache>
                <c:formatCode>0.0</c:formatCode>
                <c:ptCount val="18"/>
                <c:pt idx="0">
                  <c:v>150.84210526315789</c:v>
                </c:pt>
                <c:pt idx="1">
                  <c:v>149</c:v>
                </c:pt>
                <c:pt idx="2">
                  <c:v>152.33333333333334</c:v>
                </c:pt>
                <c:pt idx="3">
                  <c:v>151.25</c:v>
                </c:pt>
                <c:pt idx="4">
                  <c:v>150.86666666666667</c:v>
                </c:pt>
                <c:pt idx="5">
                  <c:v>150</c:v>
                </c:pt>
                <c:pt idx="6">
                  <c:v>151.6875</c:v>
                </c:pt>
                <c:pt idx="7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B1-49B9-B0DD-36F4BFB2B53C}"/>
            </c:ext>
          </c:extLst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Fe!$E$3:$E$20</c:f>
              <c:numCache>
                <c:formatCode>0.0</c:formatCode>
                <c:ptCount val="18"/>
                <c:pt idx="0">
                  <c:v>152.565</c:v>
                </c:pt>
                <c:pt idx="1">
                  <c:v>152.631</c:v>
                </c:pt>
                <c:pt idx="2">
                  <c:v>151.96799999999999</c:v>
                </c:pt>
                <c:pt idx="3">
                  <c:v>151.767</c:v>
                </c:pt>
                <c:pt idx="4">
                  <c:v>152.048</c:v>
                </c:pt>
                <c:pt idx="5">
                  <c:v>153.22900000000001</c:v>
                </c:pt>
                <c:pt idx="6">
                  <c:v>153.161</c:v>
                </c:pt>
                <c:pt idx="7">
                  <c:v>153.48099999999999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B1-49B9-B0DD-36F4BFB2B53C}"/>
            </c:ext>
          </c:extLst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Fe!$F$3:$F$20</c:f>
              <c:numCache>
                <c:formatCode>0.0</c:formatCode>
                <c:ptCount val="18"/>
                <c:pt idx="0">
                  <c:v>150.80000000000001</c:v>
                </c:pt>
                <c:pt idx="1">
                  <c:v>150.25</c:v>
                </c:pt>
                <c:pt idx="2">
                  <c:v>151.28571428571428</c:v>
                </c:pt>
                <c:pt idx="3">
                  <c:v>151.11111111111111</c:v>
                </c:pt>
                <c:pt idx="4">
                  <c:v>151.05000000000001</c:v>
                </c:pt>
                <c:pt idx="5">
                  <c:v>150.78947368421052</c:v>
                </c:pt>
                <c:pt idx="6">
                  <c:v>152.5</c:v>
                </c:pt>
                <c:pt idx="7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B1-49B9-B0DD-36F4BFB2B53C}"/>
            </c:ext>
          </c:extLst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Fe!$G$3:$G$20</c:f>
              <c:numCache>
                <c:formatCode>0.0</c:formatCode>
                <c:ptCount val="18"/>
                <c:pt idx="0">
                  <c:v>157</c:v>
                </c:pt>
                <c:pt idx="1">
                  <c:v>158.25308641975309</c:v>
                </c:pt>
                <c:pt idx="2">
                  <c:v>153.8095238095238</c:v>
                </c:pt>
                <c:pt idx="3">
                  <c:v>154.14285714285714</c:v>
                </c:pt>
                <c:pt idx="4">
                  <c:v>154.21428571428572</c:v>
                </c:pt>
                <c:pt idx="5">
                  <c:v>154.19230769230768</c:v>
                </c:pt>
                <c:pt idx="6">
                  <c:v>154.14285714285714</c:v>
                </c:pt>
                <c:pt idx="7">
                  <c:v>155.21428571428572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B1-49B9-B0DD-36F4BFB2B53C}"/>
            </c:ext>
          </c:extLst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Fe!$H$3:$H$20</c:f>
              <c:numCache>
                <c:formatCode>0.0</c:formatCode>
                <c:ptCount val="18"/>
                <c:pt idx="0">
                  <c:v>150.333</c:v>
                </c:pt>
                <c:pt idx="1">
                  <c:v>151.70500000000001</c:v>
                </c:pt>
                <c:pt idx="2">
                  <c:v>152.547</c:v>
                </c:pt>
                <c:pt idx="3">
                  <c:v>152.279</c:v>
                </c:pt>
                <c:pt idx="4">
                  <c:v>151.13</c:v>
                </c:pt>
                <c:pt idx="5">
                  <c:v>151.94900000000001</c:v>
                </c:pt>
                <c:pt idx="6">
                  <c:v>152.27799999999999</c:v>
                </c:pt>
                <c:pt idx="7">
                  <c:v>152.32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B1-49B9-B0DD-36F4BFB2B53C}"/>
            </c:ext>
          </c:extLst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Fe!$I$3:$I$20</c:f>
              <c:numCache>
                <c:formatCode>0.0</c:formatCode>
                <c:ptCount val="18"/>
                <c:pt idx="0">
                  <c:v>150.5</c:v>
                </c:pt>
                <c:pt idx="1">
                  <c:v>150.80000000000001</c:v>
                </c:pt>
                <c:pt idx="2">
                  <c:v>149.5</c:v>
                </c:pt>
                <c:pt idx="3">
                  <c:v>148.80000000000001</c:v>
                </c:pt>
                <c:pt idx="4">
                  <c:v>148.30000000000001</c:v>
                </c:pt>
                <c:pt idx="5">
                  <c:v>152.30000000000001</c:v>
                </c:pt>
                <c:pt idx="6">
                  <c:v>152.6</c:v>
                </c:pt>
                <c:pt idx="7">
                  <c:v>152.80000000000001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B1-49B9-B0DD-36F4BFB2B53C}"/>
            </c:ext>
          </c:extLst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Fe!$J$3:$J$20</c:f>
              <c:numCache>
                <c:formatCode>0.0</c:formatCode>
                <c:ptCount val="18"/>
                <c:pt idx="0">
                  <c:v>151.96</c:v>
                </c:pt>
                <c:pt idx="1">
                  <c:v>150.63</c:v>
                </c:pt>
                <c:pt idx="2">
                  <c:v>150.15</c:v>
                </c:pt>
                <c:pt idx="3">
                  <c:v>150.4</c:v>
                </c:pt>
                <c:pt idx="4">
                  <c:v>150.6</c:v>
                </c:pt>
                <c:pt idx="5">
                  <c:v>149.77000000000001</c:v>
                </c:pt>
                <c:pt idx="6">
                  <c:v>151.02000000000001</c:v>
                </c:pt>
                <c:pt idx="7">
                  <c:v>151.28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4B1-49B9-B0DD-36F4BFB2B53C}"/>
            </c:ext>
          </c:extLst>
        </c:ser>
        <c:ser>
          <c:idx val="9"/>
          <c:order val="9"/>
          <c:tx>
            <c:strRef>
              <c:f>Fe!$L$2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Fe!$L$3:$L$20</c:f>
              <c:numCache>
                <c:formatCode>0</c:formatCode>
                <c:ptCount val="18"/>
                <c:pt idx="0">
                  <c:v>153</c:v>
                </c:pt>
                <c:pt idx="1">
                  <c:v>153</c:v>
                </c:pt>
                <c:pt idx="2">
                  <c:v>153</c:v>
                </c:pt>
                <c:pt idx="3">
                  <c:v>153</c:v>
                </c:pt>
                <c:pt idx="4">
                  <c:v>153</c:v>
                </c:pt>
                <c:pt idx="5">
                  <c:v>153</c:v>
                </c:pt>
                <c:pt idx="6">
                  <c:v>153</c:v>
                </c:pt>
                <c:pt idx="7">
                  <c:v>153</c:v>
                </c:pt>
                <c:pt idx="8">
                  <c:v>153</c:v>
                </c:pt>
                <c:pt idx="9">
                  <c:v>153</c:v>
                </c:pt>
                <c:pt idx="10">
                  <c:v>153</c:v>
                </c:pt>
                <c:pt idx="11">
                  <c:v>153</c:v>
                </c:pt>
                <c:pt idx="12">
                  <c:v>153</c:v>
                </c:pt>
                <c:pt idx="13">
                  <c:v>153</c:v>
                </c:pt>
                <c:pt idx="14">
                  <c:v>153</c:v>
                </c:pt>
                <c:pt idx="15">
                  <c:v>153</c:v>
                </c:pt>
                <c:pt idx="16">
                  <c:v>153</c:v>
                </c:pt>
                <c:pt idx="17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4B1-49B9-B0DD-36F4BFB2B53C}"/>
            </c:ext>
          </c:extLst>
        </c:ser>
        <c:ser>
          <c:idx val="10"/>
          <c:order val="10"/>
          <c:tx>
            <c:strRef>
              <c:f>Fe!$M$2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Fe!$M$3:$M$20</c:f>
              <c:numCache>
                <c:formatCode>0.0</c:formatCode>
                <c:ptCount val="18"/>
                <c:pt idx="0">
                  <c:v>152.30494370464314</c:v>
                </c:pt>
                <c:pt idx="1">
                  <c:v>152.31774108367628</c:v>
                </c:pt>
                <c:pt idx="2">
                  <c:v>152.07835684891242</c:v>
                </c:pt>
                <c:pt idx="3">
                  <c:v>151.8888520504261</c:v>
                </c:pt>
                <c:pt idx="4">
                  <c:v>151.69943752145221</c:v>
                </c:pt>
                <c:pt idx="5">
                  <c:v>152.11582366171839</c:v>
                </c:pt>
                <c:pt idx="6">
                  <c:v>152.65073427074489</c:v>
                </c:pt>
                <c:pt idx="7">
                  <c:v>152.81398909876316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B1-49B9-B0DD-36F4BFB2B53C}"/>
            </c:ext>
          </c:extLst>
        </c:ser>
        <c:ser>
          <c:idx val="11"/>
          <c:order val="11"/>
          <c:tx>
            <c:strRef>
              <c:f>Fe!$N$2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Fe!$N$3:$N$20</c:f>
              <c:numCache>
                <c:formatCode>0.0</c:formatCode>
                <c:ptCount val="18"/>
                <c:pt idx="0">
                  <c:v>6.6670000000000016</c:v>
                </c:pt>
                <c:pt idx="1">
                  <c:v>9.2530864197530889</c:v>
                </c:pt>
                <c:pt idx="2">
                  <c:v>4.3259259259259011</c:v>
                </c:pt>
                <c:pt idx="3">
                  <c:v>5.3428571428571274</c:v>
                </c:pt>
                <c:pt idx="4">
                  <c:v>5.914285714285711</c:v>
                </c:pt>
                <c:pt idx="5">
                  <c:v>4.422307692307669</c:v>
                </c:pt>
                <c:pt idx="6">
                  <c:v>3.1228571428571286</c:v>
                </c:pt>
                <c:pt idx="7">
                  <c:v>4.2142857142857224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4B1-49B9-B0DD-36F4BFB2B53C}"/>
            </c:ext>
          </c:extLst>
        </c:ser>
        <c:ser>
          <c:idx val="12"/>
          <c:order val="12"/>
          <c:tx>
            <c:strRef>
              <c:f>Fe!$O$2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Fe!$O$3:$O$20</c:f>
              <c:numCache>
                <c:formatCode>0</c:formatCode>
                <c:ptCount val="18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4B1-49B9-B0DD-36F4BFB2B53C}"/>
            </c:ext>
          </c:extLst>
        </c:ser>
        <c:ser>
          <c:idx val="13"/>
          <c:order val="13"/>
          <c:tx>
            <c:strRef>
              <c:f>Fe!$P$2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Fe!$P$3:$P$20</c:f>
              <c:numCache>
                <c:formatCode>0</c:formatCode>
                <c:ptCount val="18"/>
                <c:pt idx="0">
                  <c:v>161</c:v>
                </c:pt>
                <c:pt idx="1">
                  <c:v>161</c:v>
                </c:pt>
                <c:pt idx="2">
                  <c:v>161</c:v>
                </c:pt>
                <c:pt idx="3">
                  <c:v>161</c:v>
                </c:pt>
                <c:pt idx="4">
                  <c:v>161</c:v>
                </c:pt>
                <c:pt idx="5">
                  <c:v>161</c:v>
                </c:pt>
                <c:pt idx="6">
                  <c:v>161</c:v>
                </c:pt>
                <c:pt idx="7">
                  <c:v>161</c:v>
                </c:pt>
                <c:pt idx="8">
                  <c:v>161</c:v>
                </c:pt>
                <c:pt idx="9">
                  <c:v>161</c:v>
                </c:pt>
                <c:pt idx="10">
                  <c:v>161</c:v>
                </c:pt>
                <c:pt idx="11">
                  <c:v>161</c:v>
                </c:pt>
                <c:pt idx="12">
                  <c:v>161</c:v>
                </c:pt>
                <c:pt idx="13">
                  <c:v>161</c:v>
                </c:pt>
                <c:pt idx="14">
                  <c:v>161</c:v>
                </c:pt>
                <c:pt idx="15">
                  <c:v>161</c:v>
                </c:pt>
                <c:pt idx="16">
                  <c:v>161</c:v>
                </c:pt>
                <c:pt idx="17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4B1-49B9-B0DD-36F4BFB2B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35840"/>
        <c:axId val="127927424"/>
      </c:lineChart>
      <c:catAx>
        <c:axId val="12803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792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927424"/>
        <c:scaling>
          <c:orientation val="minMax"/>
          <c:max val="169"/>
          <c:min val="13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035840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81758645856571177"/>
          <c:y val="0.14098328763218199"/>
          <c:w val="0.16141759824617996"/>
          <c:h val="0.85609349078256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Mg!$B$3:$B$20</c:f>
              <c:numCache>
                <c:formatCode>0.00</c:formatCode>
                <c:ptCount val="18"/>
                <c:pt idx="0">
                  <c:v>2.6210526315789462</c:v>
                </c:pt>
                <c:pt idx="1">
                  <c:v>2.609375</c:v>
                </c:pt>
                <c:pt idx="2">
                  <c:v>2.6023809523809516</c:v>
                </c:pt>
                <c:pt idx="3">
                  <c:v>2.5868421052631567</c:v>
                </c:pt>
                <c:pt idx="4">
                  <c:v>2.6026315789473671</c:v>
                </c:pt>
                <c:pt idx="5">
                  <c:v>2.6157894736842091</c:v>
                </c:pt>
                <c:pt idx="6">
                  <c:v>2.61119691119691</c:v>
                </c:pt>
                <c:pt idx="7">
                  <c:v>2.6078947368421042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5-43BB-83AB-FB1EED27055E}"/>
            </c:ext>
          </c:extLst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Mg!$C$3:$C$20</c:f>
              <c:numCache>
                <c:formatCode>0.00</c:formatCode>
                <c:ptCount val="18"/>
                <c:pt idx="0">
                  <c:v>2.6987804878048767</c:v>
                </c:pt>
                <c:pt idx="1">
                  <c:v>2.728266666666666</c:v>
                </c:pt>
                <c:pt idx="2">
                  <c:v>2.6603703703703698</c:v>
                </c:pt>
                <c:pt idx="3">
                  <c:v>2.6232911392405081</c:v>
                </c:pt>
                <c:pt idx="4">
                  <c:v>2.6487058823529401</c:v>
                </c:pt>
                <c:pt idx="5">
                  <c:v>2.6698936170212755</c:v>
                </c:pt>
                <c:pt idx="6">
                  <c:v>2.6548936170212758</c:v>
                </c:pt>
                <c:pt idx="7">
                  <c:v>2.6380246913580239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5-43BB-83AB-FB1EED27055E}"/>
            </c:ext>
          </c:extLst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Mg!$D$3:$D$20</c:f>
              <c:numCache>
                <c:formatCode>0.00\ </c:formatCode>
                <c:ptCount val="18"/>
                <c:pt idx="0">
                  <c:v>2.6900000000000008</c:v>
                </c:pt>
                <c:pt idx="1">
                  <c:v>2.6647058823529419</c:v>
                </c:pt>
                <c:pt idx="2">
                  <c:v>2.6142857142857152</c:v>
                </c:pt>
                <c:pt idx="3">
                  <c:v>2.5900000000000007</c:v>
                </c:pt>
                <c:pt idx="4">
                  <c:v>2.6909090909090918</c:v>
                </c:pt>
                <c:pt idx="5">
                  <c:v>2.6823529411764717</c:v>
                </c:pt>
                <c:pt idx="6">
                  <c:v>2.611111111111112</c:v>
                </c:pt>
                <c:pt idx="7">
                  <c:v>2.590476190476191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F5-43BB-83AB-FB1EED27055E}"/>
            </c:ext>
          </c:extLst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  <c:pt idx="0">
                  <c:v>2.593</c:v>
                </c:pt>
                <c:pt idx="1">
                  <c:v>2.5840000000000001</c:v>
                </c:pt>
                <c:pt idx="2">
                  <c:v>2.5709999999999997</c:v>
                </c:pt>
                <c:pt idx="3">
                  <c:v>2.5670000000000002</c:v>
                </c:pt>
                <c:pt idx="4">
                  <c:v>2.5449999999999999</c:v>
                </c:pt>
                <c:pt idx="5">
                  <c:v>2.5220000000000002</c:v>
                </c:pt>
                <c:pt idx="6">
                  <c:v>2.5249999999999999</c:v>
                </c:pt>
                <c:pt idx="7">
                  <c:v>2.5609999999999999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F5-43BB-83AB-FB1EED27055E}"/>
            </c:ext>
          </c:extLst>
        </c:ser>
        <c:ser>
          <c:idx val="6"/>
          <c:order val="4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Mg!$G$3:$G$20</c:f>
              <c:numCache>
                <c:formatCode>0.00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F5-43BB-83AB-FB1EED27055E}"/>
            </c:ext>
          </c:extLst>
        </c:ser>
        <c:ser>
          <c:idx val="15"/>
          <c:order val="5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  <c:pt idx="0">
                  <c:v>2.593</c:v>
                </c:pt>
                <c:pt idx="1">
                  <c:v>2.5840000000000001</c:v>
                </c:pt>
                <c:pt idx="2">
                  <c:v>2.5709999999999997</c:v>
                </c:pt>
                <c:pt idx="3">
                  <c:v>2.5670000000000002</c:v>
                </c:pt>
                <c:pt idx="4">
                  <c:v>2.5449999999999999</c:v>
                </c:pt>
                <c:pt idx="5">
                  <c:v>2.5220000000000002</c:v>
                </c:pt>
                <c:pt idx="6">
                  <c:v>2.5249999999999999</c:v>
                </c:pt>
                <c:pt idx="7">
                  <c:v>2.5609999999999999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F5-43BB-83AB-FB1EED27055E}"/>
            </c:ext>
          </c:extLst>
        </c:ser>
        <c:ser>
          <c:idx val="5"/>
          <c:order val="6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circle"/>
            <c:size val="7"/>
            <c:spPr>
              <a:solidFill>
                <a:srgbClr val="663300"/>
              </a:solidFill>
              <a:ln w="12700">
                <a:solidFill>
                  <a:srgbClr val="663300"/>
                </a:solidFill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Mg!$F$3:$F$20</c:f>
              <c:numCache>
                <c:formatCode>0.00</c:formatCode>
                <c:ptCount val="18"/>
                <c:pt idx="0">
                  <c:v>2.7000000000000011</c:v>
                </c:pt>
                <c:pt idx="1">
                  <c:v>2.7000000000000011</c:v>
                </c:pt>
                <c:pt idx="2">
                  <c:v>2.61904761904762</c:v>
                </c:pt>
                <c:pt idx="3">
                  <c:v>2.6333333333333342</c:v>
                </c:pt>
                <c:pt idx="4">
                  <c:v>2.6300000000000012</c:v>
                </c:pt>
                <c:pt idx="5">
                  <c:v>2.626315789473685</c:v>
                </c:pt>
                <c:pt idx="6">
                  <c:v>2.6777777777777789</c:v>
                </c:pt>
                <c:pt idx="7">
                  <c:v>2.6681818181818193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0B-4350-B09F-7ED2B382CDE3}"/>
            </c:ext>
          </c:extLst>
        </c:ser>
        <c:ser>
          <c:idx val="7"/>
          <c:order val="7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Mg!$H$3:$H$20</c:f>
              <c:numCache>
                <c:formatCode>0.00</c:formatCode>
                <c:ptCount val="18"/>
                <c:pt idx="0">
                  <c:v>2.62</c:v>
                </c:pt>
                <c:pt idx="1">
                  <c:v>2.61</c:v>
                </c:pt>
                <c:pt idx="2">
                  <c:v>2.621</c:v>
                </c:pt>
                <c:pt idx="3">
                  <c:v>2.6440000000000001</c:v>
                </c:pt>
                <c:pt idx="4">
                  <c:v>2.66</c:v>
                </c:pt>
                <c:pt idx="5">
                  <c:v>2.66</c:v>
                </c:pt>
                <c:pt idx="6">
                  <c:v>2.6669999999999998</c:v>
                </c:pt>
                <c:pt idx="7">
                  <c:v>2.6549999999999998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0B-4350-B09F-7ED2B382CDE3}"/>
            </c:ext>
          </c:extLst>
        </c:ser>
        <c:ser>
          <c:idx val="8"/>
          <c:order val="8"/>
          <c:tx>
            <c:strRef>
              <c:f>Mg!$I$2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Mg!$I$3:$I$20</c:f>
              <c:numCache>
                <c:formatCode>0.00</c:formatCode>
                <c:ptCount val="18"/>
                <c:pt idx="0">
                  <c:v>2.61</c:v>
                </c:pt>
                <c:pt idx="1">
                  <c:v>2.61</c:v>
                </c:pt>
                <c:pt idx="2">
                  <c:v>2.63</c:v>
                </c:pt>
                <c:pt idx="3">
                  <c:v>2.59</c:v>
                </c:pt>
                <c:pt idx="4">
                  <c:v>2.62</c:v>
                </c:pt>
                <c:pt idx="5">
                  <c:v>2.61</c:v>
                </c:pt>
                <c:pt idx="6">
                  <c:v>2.65</c:v>
                </c:pt>
                <c:pt idx="7">
                  <c:v>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5F5-43BB-83AB-FB1EED27055E}"/>
            </c:ext>
          </c:extLst>
        </c:ser>
        <c:ser>
          <c:idx val="3"/>
          <c:order val="9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Mg!$J$3:$J$20</c:f>
              <c:numCache>
                <c:formatCode>0.00</c:formatCode>
                <c:ptCount val="18"/>
                <c:pt idx="0">
                  <c:v>2.64</c:v>
                </c:pt>
                <c:pt idx="1">
                  <c:v>2.62</c:v>
                </c:pt>
                <c:pt idx="2">
                  <c:v>2.59</c:v>
                </c:pt>
                <c:pt idx="3">
                  <c:v>2.59</c:v>
                </c:pt>
                <c:pt idx="4">
                  <c:v>2.58</c:v>
                </c:pt>
                <c:pt idx="5">
                  <c:v>2.6</c:v>
                </c:pt>
                <c:pt idx="6">
                  <c:v>2.58</c:v>
                </c:pt>
                <c:pt idx="7">
                  <c:v>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5F5-43BB-83AB-FB1EED27055E}"/>
            </c:ext>
          </c:extLst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Mg!$L$3:$L$20</c:f>
              <c:numCache>
                <c:formatCode>0.0</c:formatCode>
                <c:ptCount val="18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5F5-43BB-83AB-FB1EED27055E}"/>
            </c:ext>
          </c:extLst>
        </c:ser>
        <c:ser>
          <c:idx val="10"/>
          <c:order val="11"/>
          <c:tx>
            <c:strRef>
              <c:f>Mg!$M$2</c:f>
              <c:strCache>
                <c:ptCount val="1"/>
                <c:pt idx="0">
                  <c:v>8病院平均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Mg!$M$3:$M$20</c:f>
              <c:numCache>
                <c:formatCode>0.00</c:formatCode>
                <c:ptCount val="18"/>
                <c:pt idx="0">
                  <c:v>2.646604139922978</c:v>
                </c:pt>
                <c:pt idx="1">
                  <c:v>2.6407934436274512</c:v>
                </c:pt>
                <c:pt idx="2">
                  <c:v>2.6135105820105822</c:v>
                </c:pt>
                <c:pt idx="3">
                  <c:v>2.6030583222296251</c:v>
                </c:pt>
                <c:pt idx="4">
                  <c:v>2.6221558190261751</c:v>
                </c:pt>
                <c:pt idx="5">
                  <c:v>2.6232939776694555</c:v>
                </c:pt>
                <c:pt idx="6">
                  <c:v>2.6221224271383843</c:v>
                </c:pt>
                <c:pt idx="7">
                  <c:v>2.6200721796072672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5F5-43BB-83AB-FB1EED27055E}"/>
            </c:ext>
          </c:extLst>
        </c:ser>
        <c:ser>
          <c:idx val="11"/>
          <c:order val="12"/>
          <c:tx>
            <c:strRef>
              <c:f>Mg!$N$2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Mg!$N$3:$N$20</c:f>
              <c:numCache>
                <c:formatCode>0.00</c:formatCode>
                <c:ptCount val="18"/>
                <c:pt idx="0">
                  <c:v>0.10700000000000109</c:v>
                </c:pt>
                <c:pt idx="1">
                  <c:v>0.14426666666666588</c:v>
                </c:pt>
                <c:pt idx="2">
                  <c:v>8.93703703703701E-2</c:v>
                </c:pt>
                <c:pt idx="3">
                  <c:v>7.6999999999999957E-2</c:v>
                </c:pt>
                <c:pt idx="4">
                  <c:v>0.14590909090909188</c:v>
                </c:pt>
                <c:pt idx="5">
                  <c:v>0.16035294117647148</c:v>
                </c:pt>
                <c:pt idx="6">
                  <c:v>0.15277777777777901</c:v>
                </c:pt>
                <c:pt idx="7">
                  <c:v>0.10718181818181938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5F5-43BB-83AB-FB1EED27055E}"/>
            </c:ext>
          </c:extLst>
        </c:ser>
        <c:ser>
          <c:idx val="12"/>
          <c:order val="13"/>
          <c:tx>
            <c:strRef>
              <c:f>Mg!$O$2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Mg!$O$3:$O$20</c:f>
              <c:numCache>
                <c:formatCode>0.0</c:formatCode>
                <c:ptCount val="1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5F5-43BB-83AB-FB1EED27055E}"/>
            </c:ext>
          </c:extLst>
        </c:ser>
        <c:ser>
          <c:idx val="13"/>
          <c:order val="14"/>
          <c:tx>
            <c:strRef>
              <c:f>Mg!$P$2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Mg!$P$3:$P$20</c:f>
              <c:numCache>
                <c:formatCode>0.0</c:formatCode>
                <c:ptCount val="18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5F5-43BB-83AB-FB1EED270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00992"/>
        <c:axId val="128103168"/>
      </c:lineChart>
      <c:catAx>
        <c:axId val="128100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103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103168"/>
        <c:scaling>
          <c:orientation val="minMax"/>
          <c:max val="3.1"/>
          <c:min val="2.299999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10099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1163512069"/>
          <c:y val="0.1053750477036087"/>
          <c:w val="0.1403769297502854"/>
          <c:h val="0.880103155258676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22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IP!$B$3:$B$20</c:f>
              <c:numCache>
                <c:formatCode>0.00</c:formatCode>
                <c:ptCount val="18"/>
                <c:pt idx="0">
                  <c:v>5.9947368421052634</c:v>
                </c:pt>
                <c:pt idx="1">
                  <c:v>5.9968750000000002</c:v>
                </c:pt>
                <c:pt idx="2">
                  <c:v>5.9952380952380953</c:v>
                </c:pt>
                <c:pt idx="3">
                  <c:v>5.9973684210526317</c:v>
                </c:pt>
                <c:pt idx="4">
                  <c:v>6</c:v>
                </c:pt>
                <c:pt idx="5">
                  <c:v>5.9947368421052634</c:v>
                </c:pt>
                <c:pt idx="6">
                  <c:v>6</c:v>
                </c:pt>
                <c:pt idx="7">
                  <c:v>5.992105263157895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9-4C31-923C-E7CD1A0CC4C2}"/>
            </c:ext>
          </c:extLst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IP!$C$3:$C$20</c:f>
              <c:numCache>
                <c:formatCode>0.00</c:formatCode>
                <c:ptCount val="18"/>
                <c:pt idx="0">
                  <c:v>6.1060240963855419</c:v>
                </c:pt>
                <c:pt idx="1">
                  <c:v>6.1156578947368425</c:v>
                </c:pt>
                <c:pt idx="2">
                  <c:v>6.0892592592592596</c:v>
                </c:pt>
                <c:pt idx="3">
                  <c:v>6.0691139240506322</c:v>
                </c:pt>
                <c:pt idx="4">
                  <c:v>6.0532941176470603</c:v>
                </c:pt>
                <c:pt idx="5">
                  <c:v>6.048617021276594</c:v>
                </c:pt>
                <c:pt idx="6">
                  <c:v>6.0370212765957412</c:v>
                </c:pt>
                <c:pt idx="7">
                  <c:v>6.0709756097560978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9-4C31-923C-E7CD1A0CC4C2}"/>
            </c:ext>
          </c:extLst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IP!$D$3:$D$20</c:f>
              <c:numCache>
                <c:formatCode>0.00\ </c:formatCode>
                <c:ptCount val="18"/>
                <c:pt idx="0">
                  <c:v>6.01</c:v>
                </c:pt>
                <c:pt idx="1">
                  <c:v>5.9684210526315802</c:v>
                </c:pt>
                <c:pt idx="2">
                  <c:v>5.9842105263157892</c:v>
                </c:pt>
                <c:pt idx="3">
                  <c:v>5.988235294117648</c:v>
                </c:pt>
                <c:pt idx="4">
                  <c:v>5.9176470588235306</c:v>
                </c:pt>
                <c:pt idx="5">
                  <c:v>5.8842105263157904</c:v>
                </c:pt>
                <c:pt idx="6">
                  <c:v>5.9111111111111123</c:v>
                </c:pt>
                <c:pt idx="7">
                  <c:v>5.9000000000000012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C9-4C31-923C-E7CD1A0CC4C2}"/>
            </c:ext>
          </c:extLst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IP!$E$3:$E$20</c:f>
              <c:numCache>
                <c:formatCode>0.00</c:formatCode>
                <c:ptCount val="18"/>
                <c:pt idx="0">
                  <c:v>6.0640000000000001</c:v>
                </c:pt>
                <c:pt idx="1">
                  <c:v>6.0439999999999996</c:v>
                </c:pt>
                <c:pt idx="2">
                  <c:v>6.0670000000000002</c:v>
                </c:pt>
                <c:pt idx="3">
                  <c:v>6.0880000000000001</c:v>
                </c:pt>
                <c:pt idx="4">
                  <c:v>6.1180000000000003</c:v>
                </c:pt>
                <c:pt idx="5">
                  <c:v>6.1289999999999996</c:v>
                </c:pt>
                <c:pt idx="6">
                  <c:v>6.0629999999999997</c:v>
                </c:pt>
                <c:pt idx="7">
                  <c:v>6.0469999999999997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C9-4C31-923C-E7CD1A0CC4C2}"/>
            </c:ext>
          </c:extLst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IP!$F$3:$F$20</c:f>
              <c:numCache>
                <c:formatCode>0.00</c:formatCode>
                <c:ptCount val="18"/>
                <c:pt idx="0">
                  <c:v>6.0050000000000008</c:v>
                </c:pt>
                <c:pt idx="1">
                  <c:v>6</c:v>
                </c:pt>
                <c:pt idx="2">
                  <c:v>5.9571428571428582</c:v>
                </c:pt>
                <c:pt idx="3">
                  <c:v>5.95</c:v>
                </c:pt>
                <c:pt idx="4">
                  <c:v>5.9450000000000021</c:v>
                </c:pt>
                <c:pt idx="5">
                  <c:v>5.9368421052631595</c:v>
                </c:pt>
                <c:pt idx="6">
                  <c:v>5.85</c:v>
                </c:pt>
                <c:pt idx="7">
                  <c:v>5.8772727272727288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C9-4C31-923C-E7CD1A0CC4C2}"/>
            </c:ext>
          </c:extLst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IP!$G$3:$G$20</c:f>
              <c:numCache>
                <c:formatCode>0.00</c:formatCode>
                <c:ptCount val="18"/>
                <c:pt idx="0">
                  <c:v>5.9333333333333336</c:v>
                </c:pt>
                <c:pt idx="1">
                  <c:v>5.9624999999999995</c:v>
                </c:pt>
                <c:pt idx="2">
                  <c:v>5.9825396825396826</c:v>
                </c:pt>
                <c:pt idx="3">
                  <c:v>5.9803571428571445</c:v>
                </c:pt>
                <c:pt idx="4">
                  <c:v>6.0196428571428564</c:v>
                </c:pt>
                <c:pt idx="5">
                  <c:v>6.0230769230769221</c:v>
                </c:pt>
                <c:pt idx="6">
                  <c:v>5.993333333333335</c:v>
                </c:pt>
                <c:pt idx="7">
                  <c:v>6.0016666666666669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C9-4C31-923C-E7CD1A0CC4C2}"/>
            </c:ext>
          </c:extLst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IP!$H$3:$H$20</c:f>
              <c:numCache>
                <c:formatCode>0.00</c:formatCode>
                <c:ptCount val="18"/>
                <c:pt idx="0">
                  <c:v>6.05</c:v>
                </c:pt>
                <c:pt idx="1">
                  <c:v>5.9980000000000002</c:v>
                </c:pt>
                <c:pt idx="2">
                  <c:v>6.0170000000000003</c:v>
                </c:pt>
                <c:pt idx="3">
                  <c:v>5.9740000000000002</c:v>
                </c:pt>
                <c:pt idx="4">
                  <c:v>5.9930000000000003</c:v>
                </c:pt>
                <c:pt idx="5">
                  <c:v>5.9390000000000001</c:v>
                </c:pt>
                <c:pt idx="6">
                  <c:v>5.9429999999999996</c:v>
                </c:pt>
                <c:pt idx="7">
                  <c:v>5.9080000000000004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C9-4C31-923C-E7CD1A0CC4C2}"/>
            </c:ext>
          </c:extLst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IP!$I$3:$I$20</c:f>
              <c:numCache>
                <c:formatCode>0.00</c:formatCode>
                <c:ptCount val="18"/>
                <c:pt idx="0">
                  <c:v>5.92</c:v>
                </c:pt>
                <c:pt idx="1">
                  <c:v>5.94</c:v>
                </c:pt>
                <c:pt idx="2">
                  <c:v>5.9</c:v>
                </c:pt>
                <c:pt idx="3">
                  <c:v>5.9</c:v>
                </c:pt>
                <c:pt idx="4">
                  <c:v>5.95</c:v>
                </c:pt>
                <c:pt idx="5">
                  <c:v>6.04</c:v>
                </c:pt>
                <c:pt idx="6">
                  <c:v>6.01</c:v>
                </c:pt>
                <c:pt idx="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3C9-4C31-923C-E7CD1A0CC4C2}"/>
            </c:ext>
          </c:extLst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IP!$J$3:$J$20</c:f>
              <c:numCache>
                <c:formatCode>0.00</c:formatCode>
                <c:ptCount val="18"/>
                <c:pt idx="0">
                  <c:v>6.09</c:v>
                </c:pt>
                <c:pt idx="1">
                  <c:v>5.99</c:v>
                </c:pt>
                <c:pt idx="2">
                  <c:v>5.9</c:v>
                </c:pt>
                <c:pt idx="3">
                  <c:v>5.95</c:v>
                </c:pt>
                <c:pt idx="4">
                  <c:v>5.92</c:v>
                </c:pt>
                <c:pt idx="5">
                  <c:v>5.89</c:v>
                </c:pt>
                <c:pt idx="6">
                  <c:v>5.9</c:v>
                </c:pt>
                <c:pt idx="7">
                  <c:v>6.03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3C9-4C31-923C-E7CD1A0CC4C2}"/>
            </c:ext>
          </c:extLst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IP!$K$3:$K$20</c:f>
              <c:numCache>
                <c:formatCode>0.00</c:formatCode>
                <c:ptCount val="18"/>
                <c:pt idx="1">
                  <c:v>5.9833333333333343</c:v>
                </c:pt>
                <c:pt idx="2">
                  <c:v>6.06</c:v>
                </c:pt>
                <c:pt idx="3">
                  <c:v>6.0666666666666664</c:v>
                </c:pt>
                <c:pt idx="4">
                  <c:v>6.0799999999999983</c:v>
                </c:pt>
                <c:pt idx="5">
                  <c:v>6.0714285714285703</c:v>
                </c:pt>
                <c:pt idx="6">
                  <c:v>6.0923076923076929</c:v>
                </c:pt>
                <c:pt idx="7">
                  <c:v>6.0153846153846153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3C9-4C31-923C-E7CD1A0CC4C2}"/>
            </c:ext>
          </c:extLst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IP!$L$3:$L$20</c:f>
              <c:numCache>
                <c:formatCode>0.0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3C9-4C31-923C-E7CD1A0CC4C2}"/>
            </c:ext>
          </c:extLst>
        </c:ser>
        <c:ser>
          <c:idx val="10"/>
          <c:order val="11"/>
          <c:tx>
            <c:strRef>
              <c:f>IP!$M$2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IP!$M$3:$M$20</c:f>
              <c:numCache>
                <c:formatCode>0.00</c:formatCode>
                <c:ptCount val="18"/>
                <c:pt idx="0">
                  <c:v>6.0192326968693486</c:v>
                </c:pt>
                <c:pt idx="1">
                  <c:v>5.9998787280701755</c:v>
                </c:pt>
                <c:pt idx="2">
                  <c:v>5.9952390420495689</c:v>
                </c:pt>
                <c:pt idx="3">
                  <c:v>5.9963741448744727</c:v>
                </c:pt>
                <c:pt idx="4">
                  <c:v>5.9996584033613454</c:v>
                </c:pt>
                <c:pt idx="5">
                  <c:v>5.9956911989466297</c:v>
                </c:pt>
                <c:pt idx="6">
                  <c:v>5.979977341334787</c:v>
                </c:pt>
                <c:pt idx="7">
                  <c:v>5.9842404882238016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3C9-4C31-923C-E7CD1A0CC4C2}"/>
            </c:ext>
          </c:extLst>
        </c:ser>
        <c:ser>
          <c:idx val="11"/>
          <c:order val="12"/>
          <c:tx>
            <c:strRef>
              <c:f>IP!$N$2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IP!$N$3:$N$20</c:f>
              <c:numCache>
                <c:formatCode>0.00</c:formatCode>
                <c:ptCount val="18"/>
                <c:pt idx="0">
                  <c:v>0.18602409638554196</c:v>
                </c:pt>
                <c:pt idx="1">
                  <c:v>0.17565789473684212</c:v>
                </c:pt>
                <c:pt idx="2">
                  <c:v>0.18925925925925924</c:v>
                </c:pt>
                <c:pt idx="3">
                  <c:v>0.18799999999999972</c:v>
                </c:pt>
                <c:pt idx="4">
                  <c:v>0.20035294117646973</c:v>
                </c:pt>
                <c:pt idx="5">
                  <c:v>0.24478947368420911</c:v>
                </c:pt>
                <c:pt idx="6">
                  <c:v>0.24230769230769322</c:v>
                </c:pt>
                <c:pt idx="7">
                  <c:v>0.19370288248336909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3C9-4C31-923C-E7CD1A0CC4C2}"/>
            </c:ext>
          </c:extLst>
        </c:ser>
        <c:ser>
          <c:idx val="12"/>
          <c:order val="13"/>
          <c:tx>
            <c:strRef>
              <c:f>IP!$O$2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IP!$O$3:$O$20</c:f>
              <c:numCache>
                <c:formatCode>0.0</c:formatCode>
                <c:ptCount val="18"/>
                <c:pt idx="0">
                  <c:v>5.8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5.8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5.8</c:v>
                </c:pt>
                <c:pt idx="14">
                  <c:v>5.8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3C9-4C31-923C-E7CD1A0CC4C2}"/>
            </c:ext>
          </c:extLst>
        </c:ser>
        <c:ser>
          <c:idx val="13"/>
          <c:order val="14"/>
          <c:tx>
            <c:strRef>
              <c:f>IP!$P$2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IP!$P$3:$P$20</c:f>
              <c:numCache>
                <c:formatCode>0.0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3C9-4C31-923C-E7CD1A0CC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5808"/>
        <c:axId val="128255104"/>
      </c:lineChart>
      <c:catAx>
        <c:axId val="12837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255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255104"/>
        <c:scaling>
          <c:orientation val="minMax"/>
          <c:max val="6.4"/>
          <c:min val="5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37580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6123948736"/>
          <c:y val="0.10709148346820886"/>
          <c:w val="0.16141754385964904"/>
          <c:h val="0.87241023311452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11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IgG!$B$3:$B$20</c:f>
              <c:numCache>
                <c:formatCode>0.0</c:formatCode>
                <c:ptCount val="18"/>
                <c:pt idx="0">
                  <c:v>974.26315789473688</c:v>
                </c:pt>
                <c:pt idx="1">
                  <c:v>976</c:v>
                </c:pt>
                <c:pt idx="2">
                  <c:v>978.35714285714289</c:v>
                </c:pt>
                <c:pt idx="3">
                  <c:v>979.26315789473688</c:v>
                </c:pt>
                <c:pt idx="4">
                  <c:v>982.73684210526312</c:v>
                </c:pt>
                <c:pt idx="5">
                  <c:v>975.36842105263156</c:v>
                </c:pt>
                <c:pt idx="6">
                  <c:v>973.11293436293442</c:v>
                </c:pt>
                <c:pt idx="7">
                  <c:v>975.63157894736844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3A-4719-AA0A-55289A12D0E1}"/>
            </c:ext>
          </c:extLst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IgG!$C$3:$C$20</c:f>
              <c:numCache>
                <c:formatCode>0.0</c:formatCode>
                <c:ptCount val="18"/>
                <c:pt idx="0">
                  <c:v>991.27951807228897</c:v>
                </c:pt>
                <c:pt idx="1">
                  <c:v>991.47246376811597</c:v>
                </c:pt>
                <c:pt idx="2">
                  <c:v>966.71234567901217</c:v>
                </c:pt>
                <c:pt idx="3">
                  <c:v>962.71139240506284</c:v>
                </c:pt>
                <c:pt idx="4">
                  <c:v>953.05227272727279</c:v>
                </c:pt>
                <c:pt idx="5">
                  <c:v>950.7091954022992</c:v>
                </c:pt>
                <c:pt idx="6">
                  <c:v>950.60561797752848</c:v>
                </c:pt>
                <c:pt idx="7">
                  <c:v>963.22962962962936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3A-4719-AA0A-55289A12D0E1}"/>
            </c:ext>
          </c:extLst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IgG!$D$3:$D$20</c:f>
              <c:numCache>
                <c:formatCode>0.0</c:formatCode>
                <c:ptCount val="18"/>
                <c:pt idx="0">
                  <c:v>991.25294117647081</c:v>
                </c:pt>
                <c:pt idx="1">
                  <c:v>984.9499999999997</c:v>
                </c:pt>
                <c:pt idx="2">
                  <c:v>976.43888888888875</c:v>
                </c:pt>
                <c:pt idx="3">
                  <c:v>969.55882352941171</c:v>
                </c:pt>
                <c:pt idx="4">
                  <c:v>962.20526315789482</c:v>
                </c:pt>
                <c:pt idx="5">
                  <c:v>979.89333333333343</c:v>
                </c:pt>
                <c:pt idx="6">
                  <c:v>978.23571428571438</c:v>
                </c:pt>
                <c:pt idx="7">
                  <c:v>979.81111111111102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3A-4719-AA0A-55289A12D0E1}"/>
            </c:ext>
          </c:extLst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IgG!$E$3:$E$20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3A-4719-AA0A-55289A12D0E1}"/>
            </c:ext>
          </c:extLst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IgG!$F$3:$F$20</c:f>
              <c:numCache>
                <c:formatCode>0.0</c:formatCode>
                <c:ptCount val="18"/>
                <c:pt idx="0">
                  <c:v>970.35</c:v>
                </c:pt>
                <c:pt idx="1">
                  <c:v>968.3</c:v>
                </c:pt>
                <c:pt idx="2">
                  <c:v>967.33333333333337</c:v>
                </c:pt>
                <c:pt idx="3">
                  <c:v>969.05555555555554</c:v>
                </c:pt>
                <c:pt idx="4">
                  <c:v>970</c:v>
                </c:pt>
                <c:pt idx="5">
                  <c:v>965.73684210526312</c:v>
                </c:pt>
                <c:pt idx="6">
                  <c:v>965.11111111111109</c:v>
                </c:pt>
                <c:pt idx="7">
                  <c:v>967.09090909090912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3A-4719-AA0A-55289A12D0E1}"/>
            </c:ext>
          </c:extLst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IgG!$G$3:$G$20</c:f>
              <c:numCache>
                <c:formatCode>0.0</c:formatCode>
                <c:ptCount val="18"/>
                <c:pt idx="0">
                  <c:v>980.33333333333337</c:v>
                </c:pt>
                <c:pt idx="1">
                  <c:v>994.38271604938268</c:v>
                </c:pt>
                <c:pt idx="2">
                  <c:v>966.91269841269832</c:v>
                </c:pt>
                <c:pt idx="3">
                  <c:v>961.19047619047615</c:v>
                </c:pt>
                <c:pt idx="4">
                  <c:v>961.94047619047615</c:v>
                </c:pt>
                <c:pt idx="5">
                  <c:v>952.19230769230774</c:v>
                </c:pt>
                <c:pt idx="6">
                  <c:v>946.58888888888885</c:v>
                </c:pt>
                <c:pt idx="7">
                  <c:v>962.08730158730168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3A-4719-AA0A-55289A12D0E1}"/>
            </c:ext>
          </c:extLst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3A-4719-AA0A-55289A12D0E1}"/>
            </c:ext>
          </c:extLst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IgG!$I$3:$I$20</c:f>
              <c:numCache>
                <c:formatCode>0.0</c:formatCode>
                <c:ptCount val="18"/>
                <c:pt idx="0">
                  <c:v>970.5</c:v>
                </c:pt>
                <c:pt idx="1">
                  <c:v>969.7</c:v>
                </c:pt>
                <c:pt idx="2">
                  <c:v>965.3</c:v>
                </c:pt>
                <c:pt idx="3">
                  <c:v>973</c:v>
                </c:pt>
                <c:pt idx="4">
                  <c:v>969.4</c:v>
                </c:pt>
                <c:pt idx="5">
                  <c:v>968.8</c:v>
                </c:pt>
                <c:pt idx="6">
                  <c:v>971.9</c:v>
                </c:pt>
                <c:pt idx="7">
                  <c:v>968.3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C3A-4719-AA0A-55289A12D0E1}"/>
            </c:ext>
          </c:extLst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IgG!$J$3:$J$20</c:f>
              <c:numCache>
                <c:formatCode>0.0</c:formatCode>
                <c:ptCount val="18"/>
                <c:pt idx="0">
                  <c:v>972.6</c:v>
                </c:pt>
                <c:pt idx="1">
                  <c:v>971.67</c:v>
                </c:pt>
                <c:pt idx="2">
                  <c:v>973.42</c:v>
                </c:pt>
                <c:pt idx="3">
                  <c:v>971.02</c:v>
                </c:pt>
                <c:pt idx="4">
                  <c:v>970.27</c:v>
                </c:pt>
                <c:pt idx="5">
                  <c:v>970.29</c:v>
                </c:pt>
                <c:pt idx="6">
                  <c:v>970.86</c:v>
                </c:pt>
                <c:pt idx="7">
                  <c:v>975.37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C3A-4719-AA0A-55289A12D0E1}"/>
            </c:ext>
          </c:extLst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C3A-4719-AA0A-55289A12D0E1}"/>
            </c:ext>
          </c:extLst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IgG!$L$3:$L$20</c:f>
              <c:numCache>
                <c:formatCode>0</c:formatCode>
                <c:ptCount val="18"/>
                <c:pt idx="0">
                  <c:v>971</c:v>
                </c:pt>
                <c:pt idx="1">
                  <c:v>971</c:v>
                </c:pt>
                <c:pt idx="2">
                  <c:v>971</c:v>
                </c:pt>
                <c:pt idx="3">
                  <c:v>971</c:v>
                </c:pt>
                <c:pt idx="4">
                  <c:v>971</c:v>
                </c:pt>
                <c:pt idx="5">
                  <c:v>971</c:v>
                </c:pt>
                <c:pt idx="6">
                  <c:v>971</c:v>
                </c:pt>
                <c:pt idx="7">
                  <c:v>971</c:v>
                </c:pt>
                <c:pt idx="8">
                  <c:v>971</c:v>
                </c:pt>
                <c:pt idx="9">
                  <c:v>971</c:v>
                </c:pt>
                <c:pt idx="10">
                  <c:v>971</c:v>
                </c:pt>
                <c:pt idx="11">
                  <c:v>971</c:v>
                </c:pt>
                <c:pt idx="12">
                  <c:v>971</c:v>
                </c:pt>
                <c:pt idx="13">
                  <c:v>971</c:v>
                </c:pt>
                <c:pt idx="14">
                  <c:v>971</c:v>
                </c:pt>
                <c:pt idx="15">
                  <c:v>971</c:v>
                </c:pt>
                <c:pt idx="16">
                  <c:v>971</c:v>
                </c:pt>
                <c:pt idx="17">
                  <c:v>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C3A-4719-AA0A-55289A12D0E1}"/>
            </c:ext>
          </c:extLst>
        </c:ser>
        <c:ser>
          <c:idx val="10"/>
          <c:order val="11"/>
          <c:tx>
            <c:strRef>
              <c:f>IgG!$M$2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IgG!$M$3:$M$20</c:f>
              <c:numCache>
                <c:formatCode>0.0</c:formatCode>
                <c:ptCount val="18"/>
                <c:pt idx="0">
                  <c:v>978.6541357824043</c:v>
                </c:pt>
                <c:pt idx="1">
                  <c:v>979.49645425964263</c:v>
                </c:pt>
                <c:pt idx="2">
                  <c:v>970.63920131015368</c:v>
                </c:pt>
                <c:pt idx="3">
                  <c:v>969.3999150821777</c:v>
                </c:pt>
                <c:pt idx="4">
                  <c:v>967.08640774012952</c:v>
                </c:pt>
                <c:pt idx="5">
                  <c:v>966.14144279797642</c:v>
                </c:pt>
                <c:pt idx="6">
                  <c:v>965.20203808945371</c:v>
                </c:pt>
                <c:pt idx="7">
                  <c:v>970.21721862376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C3A-4719-AA0A-55289A12D0E1}"/>
            </c:ext>
          </c:extLst>
        </c:ser>
        <c:ser>
          <c:idx val="11"/>
          <c:order val="12"/>
          <c:tx>
            <c:strRef>
              <c:f>IgG!$N$2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IgG!$N$3:$N$20</c:f>
              <c:numCache>
                <c:formatCode>0.0</c:formatCode>
                <c:ptCount val="18"/>
                <c:pt idx="0">
                  <c:v>20.929518072288943</c:v>
                </c:pt>
                <c:pt idx="1">
                  <c:v>26.082716049382725</c:v>
                </c:pt>
                <c:pt idx="2">
                  <c:v>13.057142857142935</c:v>
                </c:pt>
                <c:pt idx="3">
                  <c:v>18.072681704260731</c:v>
                </c:pt>
                <c:pt idx="4">
                  <c:v>29.684569377990329</c:v>
                </c:pt>
                <c:pt idx="5">
                  <c:v>29.184137931034229</c:v>
                </c:pt>
                <c:pt idx="6">
                  <c:v>31.646825396825534</c:v>
                </c:pt>
                <c:pt idx="7">
                  <c:v>17.723809523809336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C3A-4719-AA0A-55289A12D0E1}"/>
            </c:ext>
          </c:extLst>
        </c:ser>
        <c:ser>
          <c:idx val="12"/>
          <c:order val="13"/>
          <c:tx>
            <c:strRef>
              <c:f>IgG!$O$2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IgG!$O$3:$O$20</c:f>
              <c:numCache>
                <c:formatCode>0</c:formatCode>
                <c:ptCount val="18"/>
                <c:pt idx="0">
                  <c:v>922</c:v>
                </c:pt>
                <c:pt idx="1">
                  <c:v>922</c:v>
                </c:pt>
                <c:pt idx="2">
                  <c:v>922</c:v>
                </c:pt>
                <c:pt idx="3">
                  <c:v>922</c:v>
                </c:pt>
                <c:pt idx="4">
                  <c:v>922</c:v>
                </c:pt>
                <c:pt idx="5">
                  <c:v>922</c:v>
                </c:pt>
                <c:pt idx="6">
                  <c:v>922</c:v>
                </c:pt>
                <c:pt idx="7">
                  <c:v>922</c:v>
                </c:pt>
                <c:pt idx="8">
                  <c:v>922</c:v>
                </c:pt>
                <c:pt idx="9">
                  <c:v>922</c:v>
                </c:pt>
                <c:pt idx="10">
                  <c:v>922</c:v>
                </c:pt>
                <c:pt idx="11">
                  <c:v>922</c:v>
                </c:pt>
                <c:pt idx="12">
                  <c:v>922</c:v>
                </c:pt>
                <c:pt idx="13">
                  <c:v>922</c:v>
                </c:pt>
                <c:pt idx="14">
                  <c:v>922</c:v>
                </c:pt>
                <c:pt idx="15">
                  <c:v>922</c:v>
                </c:pt>
                <c:pt idx="16">
                  <c:v>922</c:v>
                </c:pt>
                <c:pt idx="17">
                  <c:v>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C3A-4719-AA0A-55289A12D0E1}"/>
            </c:ext>
          </c:extLst>
        </c:ser>
        <c:ser>
          <c:idx val="13"/>
          <c:order val="14"/>
          <c:tx>
            <c:strRef>
              <c:f>IgG!$P$2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IgG!$P$3:$P$20</c:f>
              <c:numCache>
                <c:formatCode>0</c:formatCode>
                <c:ptCount val="18"/>
                <c:pt idx="0">
                  <c:v>1020</c:v>
                </c:pt>
                <c:pt idx="1">
                  <c:v>1020</c:v>
                </c:pt>
                <c:pt idx="2">
                  <c:v>1020</c:v>
                </c:pt>
                <c:pt idx="3">
                  <c:v>1020</c:v>
                </c:pt>
                <c:pt idx="4">
                  <c:v>1020</c:v>
                </c:pt>
                <c:pt idx="5">
                  <c:v>1020</c:v>
                </c:pt>
                <c:pt idx="6">
                  <c:v>1020</c:v>
                </c:pt>
                <c:pt idx="7">
                  <c:v>1020</c:v>
                </c:pt>
                <c:pt idx="8">
                  <c:v>1020</c:v>
                </c:pt>
                <c:pt idx="9">
                  <c:v>1020</c:v>
                </c:pt>
                <c:pt idx="10">
                  <c:v>1020</c:v>
                </c:pt>
                <c:pt idx="11">
                  <c:v>1020</c:v>
                </c:pt>
                <c:pt idx="12">
                  <c:v>1020</c:v>
                </c:pt>
                <c:pt idx="13">
                  <c:v>1020</c:v>
                </c:pt>
                <c:pt idx="14">
                  <c:v>1020</c:v>
                </c:pt>
                <c:pt idx="15">
                  <c:v>1020</c:v>
                </c:pt>
                <c:pt idx="16">
                  <c:v>1020</c:v>
                </c:pt>
                <c:pt idx="17">
                  <c:v>1020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C3A-4719-AA0A-55289A12D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43328"/>
        <c:axId val="126288640"/>
      </c:lineChart>
      <c:catAx>
        <c:axId val="127843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628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288640"/>
        <c:scaling>
          <c:orientation val="minMax"/>
          <c:max val="1069"/>
          <c:min val="87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7843328"/>
        <c:crosses val="autoZero"/>
        <c:crossBetween val="between"/>
        <c:majorUnit val="49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8417619856"/>
          <c:y val="0.14098328763218199"/>
          <c:w val="0.16141764753633359"/>
          <c:h val="0.8590165934415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1190827686564"/>
          <c:y val="7.6923192492777168E-2"/>
          <c:w val="0.58572294272039527"/>
          <c:h val="0.78461656342632657"/>
        </c:manualLayout>
      </c:layout>
      <c:lineChart>
        <c:grouping val="standard"/>
        <c:varyColors val="0"/>
        <c:ser>
          <c:idx val="2"/>
          <c:order val="0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CL!$C$3:$C$20</c:f>
              <c:numCache>
                <c:formatCode>0.0</c:formatCode>
                <c:ptCount val="18"/>
                <c:pt idx="0">
                  <c:v>106.7229885057471</c:v>
                </c:pt>
                <c:pt idx="1">
                  <c:v>106.33164556962026</c:v>
                </c:pt>
                <c:pt idx="2">
                  <c:v>106.05952380952381</c:v>
                </c:pt>
                <c:pt idx="3">
                  <c:v>106.0060975609756</c:v>
                </c:pt>
                <c:pt idx="4">
                  <c:v>106.89666666666663</c:v>
                </c:pt>
                <c:pt idx="5">
                  <c:v>107.01368421052625</c:v>
                </c:pt>
                <c:pt idx="6">
                  <c:v>106.7074468085106</c:v>
                </c:pt>
                <c:pt idx="7">
                  <c:v>106.72068965517245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3-49D9-9CB9-91EB0F666340}"/>
            </c:ext>
          </c:extLst>
        </c:ser>
        <c:ser>
          <c:idx val="8"/>
          <c:order val="1"/>
          <c:tx>
            <c:strRef>
              <c:f>CL!$E$2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CL!$E$3:$E$20</c:f>
              <c:numCache>
                <c:formatCode>0.0</c:formatCode>
                <c:ptCount val="18"/>
                <c:pt idx="0">
                  <c:v>105.518</c:v>
                </c:pt>
                <c:pt idx="1">
                  <c:v>105.938</c:v>
                </c:pt>
                <c:pt idx="2">
                  <c:v>105.22499999999999</c:v>
                </c:pt>
                <c:pt idx="3">
                  <c:v>106.283</c:v>
                </c:pt>
                <c:pt idx="4">
                  <c:v>106.364</c:v>
                </c:pt>
                <c:pt idx="5">
                  <c:v>106.65900000000001</c:v>
                </c:pt>
                <c:pt idx="6">
                  <c:v>105.788</c:v>
                </c:pt>
                <c:pt idx="7">
                  <c:v>105.867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73-49D9-9CB9-91EB0F666340}"/>
            </c:ext>
          </c:extLst>
        </c:ser>
        <c:ser>
          <c:idx val="0"/>
          <c:order val="2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CL!$G$3:$G$20</c:f>
              <c:numCache>
                <c:formatCode>0.0</c:formatCode>
                <c:ptCount val="18"/>
                <c:pt idx="0">
                  <c:v>106.31666666666668</c:v>
                </c:pt>
                <c:pt idx="1">
                  <c:v>107.212</c:v>
                </c:pt>
                <c:pt idx="2">
                  <c:v>106.5809523809524</c:v>
                </c:pt>
                <c:pt idx="3">
                  <c:v>106.51481481481486</c:v>
                </c:pt>
                <c:pt idx="4">
                  <c:v>106.2923076923077</c:v>
                </c:pt>
                <c:pt idx="5">
                  <c:v>106.29166666666669</c:v>
                </c:pt>
                <c:pt idx="6">
                  <c:v>106.74814814814815</c:v>
                </c:pt>
                <c:pt idx="7">
                  <c:v>106.18571428571428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73-49D9-9CB9-91EB0F666340}"/>
            </c:ext>
          </c:extLst>
        </c:ser>
        <c:ser>
          <c:idx val="1"/>
          <c:order val="3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CL!$H$3:$H$20</c:f>
              <c:numCache>
                <c:formatCode>0.0</c:formatCode>
                <c:ptCount val="18"/>
                <c:pt idx="0">
                  <c:v>106.833</c:v>
                </c:pt>
                <c:pt idx="1">
                  <c:v>107.01600000000001</c:v>
                </c:pt>
                <c:pt idx="2">
                  <c:v>107.185</c:v>
                </c:pt>
                <c:pt idx="3">
                  <c:v>106.51600000000001</c:v>
                </c:pt>
                <c:pt idx="4">
                  <c:v>105.804</c:v>
                </c:pt>
                <c:pt idx="5">
                  <c:v>105.883</c:v>
                </c:pt>
                <c:pt idx="6">
                  <c:v>106.453</c:v>
                </c:pt>
                <c:pt idx="7">
                  <c:v>105.88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73-49D9-9CB9-91EB0F666340}"/>
            </c:ext>
          </c:extLst>
        </c:ser>
        <c:ser>
          <c:idx val="7"/>
          <c:order val="4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</c:spPr>
          </c:marker>
          <c:val>
            <c:numRef>
              <c:f>CL!$I$3:$I$20</c:f>
              <c:numCache>
                <c:formatCode>0.0</c:formatCode>
                <c:ptCount val="18"/>
                <c:pt idx="0">
                  <c:v>106.3</c:v>
                </c:pt>
                <c:pt idx="1">
                  <c:v>106.7</c:v>
                </c:pt>
                <c:pt idx="2">
                  <c:v>107.4</c:v>
                </c:pt>
                <c:pt idx="3">
                  <c:v>107.5</c:v>
                </c:pt>
                <c:pt idx="4">
                  <c:v>107.1</c:v>
                </c:pt>
                <c:pt idx="5">
                  <c:v>106.6</c:v>
                </c:pt>
                <c:pt idx="6">
                  <c:v>107</c:v>
                </c:pt>
                <c:pt idx="7">
                  <c:v>106.8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73-49D9-9CB9-91EB0F666340}"/>
            </c:ext>
          </c:extLst>
        </c:ser>
        <c:ser>
          <c:idx val="3"/>
          <c:order val="5"/>
          <c:tx>
            <c:strRef>
              <c:f>CL!$O$2</c:f>
              <c:strCache>
                <c:ptCount val="1"/>
                <c:pt idx="0">
                  <c:v>日立認証値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cap="sq">
                <a:solidFill>
                  <a:srgbClr val="FF0000"/>
                </a:solidFill>
                <a:round/>
              </a:ln>
            </c:spPr>
          </c:marker>
          <c:val>
            <c:numRef>
              <c:f>CL!$O$3:$O$20</c:f>
              <c:numCache>
                <c:formatCode>0</c:formatCode>
                <c:ptCount val="18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3">
                  <c:v>107</c:v>
                </c:pt>
                <c:pt idx="4">
                  <c:v>107</c:v>
                </c:pt>
                <c:pt idx="5">
                  <c:v>107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</c:v>
                </c:pt>
                <c:pt idx="11">
                  <c:v>107</c:v>
                </c:pt>
                <c:pt idx="12">
                  <c:v>107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107</c:v>
                </c:pt>
                <c:pt idx="17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73-49D9-9CB9-91EB0F666340}"/>
            </c:ext>
          </c:extLst>
        </c:ser>
        <c:ser>
          <c:idx val="4"/>
          <c:order val="6"/>
          <c:tx>
            <c:strRef>
              <c:f>CL!$P$2</c:f>
              <c:strCache>
                <c:ptCount val="1"/>
                <c:pt idx="0">
                  <c:v>日立平均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</c:spPr>
          </c:marker>
          <c:val>
            <c:numRef>
              <c:f>CL!$P$3:$P$20</c:f>
              <c:numCache>
                <c:formatCode>0.0</c:formatCode>
                <c:ptCount val="18"/>
                <c:pt idx="0">
                  <c:v>106.33813103448274</c:v>
                </c:pt>
                <c:pt idx="1">
                  <c:v>106.63952911392406</c:v>
                </c:pt>
                <c:pt idx="2">
                  <c:v>106.49009523809525</c:v>
                </c:pt>
                <c:pt idx="3">
                  <c:v>106.56398247515808</c:v>
                </c:pt>
                <c:pt idx="4">
                  <c:v>106.49139487179487</c:v>
                </c:pt>
                <c:pt idx="5">
                  <c:v>106.48947017543858</c:v>
                </c:pt>
                <c:pt idx="6">
                  <c:v>106.53931899133174</c:v>
                </c:pt>
                <c:pt idx="7">
                  <c:v>106.29068078817734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73-49D9-9CB9-91EB0F666340}"/>
            </c:ext>
          </c:extLst>
        </c:ser>
        <c:ser>
          <c:idx val="5"/>
          <c:order val="7"/>
          <c:tx>
            <c:strRef>
              <c:f>CL!$T$2</c:f>
              <c:strCache>
                <c:ptCount val="1"/>
                <c:pt idx="0">
                  <c:v>日立下限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CL!$T$3:$T$20</c:f>
              <c:numCache>
                <c:formatCode>General</c:formatCode>
                <c:ptCount val="18"/>
                <c:pt idx="0">
                  <c:v>104</c:v>
                </c:pt>
                <c:pt idx="1">
                  <c:v>104</c:v>
                </c:pt>
                <c:pt idx="2">
                  <c:v>104</c:v>
                </c:pt>
                <c:pt idx="3">
                  <c:v>104</c:v>
                </c:pt>
                <c:pt idx="4">
                  <c:v>104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104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73-49D9-9CB9-91EB0F666340}"/>
            </c:ext>
          </c:extLst>
        </c:ser>
        <c:ser>
          <c:idx val="6"/>
          <c:order val="8"/>
          <c:tx>
            <c:strRef>
              <c:f>CL!$U$2</c:f>
              <c:strCache>
                <c:ptCount val="1"/>
                <c:pt idx="0">
                  <c:v>日立上限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CL!$U$3:$U$20</c:f>
              <c:numCache>
                <c:formatCode>General</c:formatCode>
                <c:ptCount val="18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873-49D9-9CB9-91EB0F666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60512"/>
        <c:axId val="206966784"/>
      </c:lineChart>
      <c:catAx>
        <c:axId val="206960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6966784"/>
        <c:crosses val="autoZero"/>
        <c:auto val="0"/>
        <c:lblAlgn val="ctr"/>
        <c:lblOffset val="100"/>
        <c:noMultiLvlLbl val="0"/>
      </c:catAx>
      <c:valAx>
        <c:axId val="206966784"/>
        <c:scaling>
          <c:orientation val="minMax"/>
          <c:max val="113"/>
          <c:min val="1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696051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0864900192229"/>
          <c:y val="0.10933023399012839"/>
          <c:w val="0.22589103559209869"/>
          <c:h val="0.814744881849607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5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IgA!$B$3:$B$20</c:f>
              <c:numCache>
                <c:formatCode>0.0</c:formatCode>
                <c:ptCount val="18"/>
                <c:pt idx="0">
                  <c:v>208.84210526315789</c:v>
                </c:pt>
                <c:pt idx="1">
                  <c:v>209.90625</c:v>
                </c:pt>
                <c:pt idx="2">
                  <c:v>210.47619047619048</c:v>
                </c:pt>
                <c:pt idx="3">
                  <c:v>210.36842105263159</c:v>
                </c:pt>
                <c:pt idx="4">
                  <c:v>210.63157894736841</c:v>
                </c:pt>
                <c:pt idx="5">
                  <c:v>211.23684210526315</c:v>
                </c:pt>
                <c:pt idx="6">
                  <c:v>210.28088803088804</c:v>
                </c:pt>
                <c:pt idx="7">
                  <c:v>210.92105263157896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78-446C-B23B-017E0AC08130}"/>
            </c:ext>
          </c:extLst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IgA!$C$3:$C$20</c:f>
              <c:numCache>
                <c:formatCode>0.0</c:formatCode>
                <c:ptCount val="18"/>
                <c:pt idx="0">
                  <c:v>207.57469879518061</c:v>
                </c:pt>
                <c:pt idx="1">
                  <c:v>207.3987012987013</c:v>
                </c:pt>
                <c:pt idx="2">
                  <c:v>207.55679012345672</c:v>
                </c:pt>
                <c:pt idx="3">
                  <c:v>209.80000000000007</c:v>
                </c:pt>
                <c:pt idx="4">
                  <c:v>212.88372093023256</c:v>
                </c:pt>
                <c:pt idx="5">
                  <c:v>215.2413793103448</c:v>
                </c:pt>
                <c:pt idx="6">
                  <c:v>213.86404494382012</c:v>
                </c:pt>
                <c:pt idx="7">
                  <c:v>205.45625000000004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8-446C-B23B-017E0AC08130}"/>
            </c:ext>
          </c:extLst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IgA!$D$3:$D$20</c:f>
              <c:numCache>
                <c:formatCode>0.0</c:formatCode>
                <c:ptCount val="18"/>
                <c:pt idx="0">
                  <c:v>206.56875000000005</c:v>
                </c:pt>
                <c:pt idx="1">
                  <c:v>209.16470588235296</c:v>
                </c:pt>
                <c:pt idx="2">
                  <c:v>211.75294117647059</c:v>
                </c:pt>
                <c:pt idx="3">
                  <c:v>214.36999999999998</c:v>
                </c:pt>
                <c:pt idx="4">
                  <c:v>218.68235294117648</c:v>
                </c:pt>
                <c:pt idx="5">
                  <c:v>205.49999999999997</c:v>
                </c:pt>
                <c:pt idx="6">
                  <c:v>207.13125000000002</c:v>
                </c:pt>
                <c:pt idx="7">
                  <c:v>210.05000000000004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78-446C-B23B-017E0AC08130}"/>
            </c:ext>
          </c:extLst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IgA!$E$3:$E$20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78-446C-B23B-017E0AC08130}"/>
            </c:ext>
          </c:extLst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IgA!$F$3:$F$20</c:f>
              <c:numCache>
                <c:formatCode>0.0</c:formatCode>
                <c:ptCount val="18"/>
                <c:pt idx="0">
                  <c:v>209.15</c:v>
                </c:pt>
                <c:pt idx="1">
                  <c:v>209.4</c:v>
                </c:pt>
                <c:pt idx="2">
                  <c:v>209.8095238095238</c:v>
                </c:pt>
                <c:pt idx="3">
                  <c:v>210</c:v>
                </c:pt>
                <c:pt idx="4">
                  <c:v>210.85</c:v>
                </c:pt>
                <c:pt idx="5">
                  <c:v>207.84210526315789</c:v>
                </c:pt>
                <c:pt idx="6">
                  <c:v>211.27777777777777</c:v>
                </c:pt>
                <c:pt idx="7">
                  <c:v>213.59090909090909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78-446C-B23B-017E0AC08130}"/>
            </c:ext>
          </c:extLst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IgA!$G$3:$G$20</c:f>
              <c:numCache>
                <c:formatCode>0.0</c:formatCode>
                <c:ptCount val="18"/>
                <c:pt idx="0">
                  <c:v>204.66666666666666</c:v>
                </c:pt>
                <c:pt idx="1">
                  <c:v>206.98765432098767</c:v>
                </c:pt>
                <c:pt idx="2">
                  <c:v>204.7</c:v>
                </c:pt>
                <c:pt idx="3">
                  <c:v>204.05555555555554</c:v>
                </c:pt>
                <c:pt idx="4">
                  <c:v>206.46153846153845</c:v>
                </c:pt>
                <c:pt idx="5">
                  <c:v>210.36538461538461</c:v>
                </c:pt>
                <c:pt idx="6">
                  <c:v>208.23888888888888</c:v>
                </c:pt>
                <c:pt idx="7">
                  <c:v>209.9047619047619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78-446C-B23B-017E0AC08130}"/>
            </c:ext>
          </c:extLst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78-446C-B23B-017E0AC08130}"/>
            </c:ext>
          </c:extLst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IgA!$I$3:$I$20</c:f>
              <c:numCache>
                <c:formatCode>0.0</c:formatCode>
                <c:ptCount val="18"/>
                <c:pt idx="0">
                  <c:v>207</c:v>
                </c:pt>
                <c:pt idx="1">
                  <c:v>206</c:v>
                </c:pt>
                <c:pt idx="2">
                  <c:v>205.2</c:v>
                </c:pt>
                <c:pt idx="3">
                  <c:v>206.8</c:v>
                </c:pt>
                <c:pt idx="4">
                  <c:v>205.8</c:v>
                </c:pt>
                <c:pt idx="5">
                  <c:v>209</c:v>
                </c:pt>
                <c:pt idx="6">
                  <c:v>205.2</c:v>
                </c:pt>
                <c:pt idx="7">
                  <c:v>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78-446C-B23B-017E0AC08130}"/>
            </c:ext>
          </c:extLst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IgA!$J$3:$J$20</c:f>
              <c:numCache>
                <c:formatCode>0.0</c:formatCode>
                <c:ptCount val="18"/>
                <c:pt idx="0">
                  <c:v>199.31</c:v>
                </c:pt>
                <c:pt idx="1">
                  <c:v>201.1</c:v>
                </c:pt>
                <c:pt idx="2">
                  <c:v>200.12</c:v>
                </c:pt>
                <c:pt idx="3">
                  <c:v>206.46</c:v>
                </c:pt>
                <c:pt idx="4">
                  <c:v>208.64</c:v>
                </c:pt>
                <c:pt idx="5">
                  <c:v>210.38</c:v>
                </c:pt>
                <c:pt idx="6">
                  <c:v>212.23</c:v>
                </c:pt>
                <c:pt idx="7">
                  <c:v>217.35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78-446C-B23B-017E0AC08130}"/>
            </c:ext>
          </c:extLst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78-446C-B23B-017E0AC08130}"/>
            </c:ext>
          </c:extLst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IgA!$L$3:$L$20</c:f>
              <c:numCache>
                <c:formatCode>0</c:formatCode>
                <c:ptCount val="18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A78-446C-B23B-017E0AC08130}"/>
            </c:ext>
          </c:extLst>
        </c:ser>
        <c:ser>
          <c:idx val="10"/>
          <c:order val="11"/>
          <c:tx>
            <c:strRef>
              <c:f>IgA!$M$2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IgA!$M$3:$M$20</c:f>
              <c:numCache>
                <c:formatCode>0.0</c:formatCode>
                <c:ptCount val="18"/>
                <c:pt idx="0">
                  <c:v>206.15888867500072</c:v>
                </c:pt>
                <c:pt idx="1">
                  <c:v>207.13675878600597</c:v>
                </c:pt>
                <c:pt idx="2">
                  <c:v>207.08792079794881</c:v>
                </c:pt>
                <c:pt idx="3">
                  <c:v>208.83628237259816</c:v>
                </c:pt>
                <c:pt idx="4">
                  <c:v>210.56417018290227</c:v>
                </c:pt>
                <c:pt idx="5">
                  <c:v>209.93795875630718</c:v>
                </c:pt>
                <c:pt idx="6">
                  <c:v>209.74612137733925</c:v>
                </c:pt>
                <c:pt idx="7">
                  <c:v>210.4675676610357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A78-446C-B23B-017E0AC08130}"/>
            </c:ext>
          </c:extLst>
        </c:ser>
        <c:ser>
          <c:idx val="11"/>
          <c:order val="12"/>
          <c:tx>
            <c:strRef>
              <c:f>IgA!$N$2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IgA!$N$3:$N$20</c:f>
              <c:numCache>
                <c:formatCode>0.0</c:formatCode>
                <c:ptCount val="18"/>
                <c:pt idx="0">
                  <c:v>9.8400000000000034</c:v>
                </c:pt>
                <c:pt idx="1">
                  <c:v>8.8062500000000057</c:v>
                </c:pt>
                <c:pt idx="2">
                  <c:v>11.632941176470581</c:v>
                </c:pt>
                <c:pt idx="3">
                  <c:v>10.314444444444433</c:v>
                </c:pt>
                <c:pt idx="4">
                  <c:v>12.882352941176464</c:v>
                </c:pt>
                <c:pt idx="5">
                  <c:v>9.7413793103448256</c:v>
                </c:pt>
                <c:pt idx="6">
                  <c:v>8.6640449438201301</c:v>
                </c:pt>
                <c:pt idx="7">
                  <c:v>11.893749999999955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A78-446C-B23B-017E0AC08130}"/>
            </c:ext>
          </c:extLst>
        </c:ser>
        <c:ser>
          <c:idx val="12"/>
          <c:order val="13"/>
          <c:tx>
            <c:strRef>
              <c:f>IgA!$O$2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IgA!$O$3:$O$20</c:f>
              <c:numCache>
                <c:formatCode>0</c:formatCode>
                <c:ptCount val="18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A78-446C-B23B-017E0AC08130}"/>
            </c:ext>
          </c:extLst>
        </c:ser>
        <c:ser>
          <c:idx val="13"/>
          <c:order val="14"/>
          <c:tx>
            <c:strRef>
              <c:f>IgA!$P$2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IgA!$P$3:$P$20</c:f>
              <c:numCache>
                <c:formatCode>0</c:formatCode>
                <c:ptCount val="18"/>
                <c:pt idx="0">
                  <c:v>231</c:v>
                </c:pt>
                <c:pt idx="1">
                  <c:v>231</c:v>
                </c:pt>
                <c:pt idx="2">
                  <c:v>231</c:v>
                </c:pt>
                <c:pt idx="3">
                  <c:v>231</c:v>
                </c:pt>
                <c:pt idx="4">
                  <c:v>231</c:v>
                </c:pt>
                <c:pt idx="5">
                  <c:v>231</c:v>
                </c:pt>
                <c:pt idx="6">
                  <c:v>231</c:v>
                </c:pt>
                <c:pt idx="7">
                  <c:v>231</c:v>
                </c:pt>
                <c:pt idx="8">
                  <c:v>231</c:v>
                </c:pt>
                <c:pt idx="9">
                  <c:v>231</c:v>
                </c:pt>
                <c:pt idx="10">
                  <c:v>231</c:v>
                </c:pt>
                <c:pt idx="11">
                  <c:v>231</c:v>
                </c:pt>
                <c:pt idx="12">
                  <c:v>231</c:v>
                </c:pt>
                <c:pt idx="13">
                  <c:v>231</c:v>
                </c:pt>
                <c:pt idx="14">
                  <c:v>231</c:v>
                </c:pt>
                <c:pt idx="15">
                  <c:v>231</c:v>
                </c:pt>
                <c:pt idx="16">
                  <c:v>231</c:v>
                </c:pt>
                <c:pt idx="17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A78-446C-B23B-017E0AC08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84576"/>
        <c:axId val="128986496"/>
      </c:lineChart>
      <c:catAx>
        <c:axId val="12898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986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986496"/>
        <c:scaling>
          <c:orientation val="minMax"/>
          <c:max val="252"/>
          <c:min val="16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984576"/>
        <c:crosses val="autoZero"/>
        <c:crossBetween val="between"/>
        <c:majorUnit val="2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513286204"/>
          <c:y val="0.11731506934414238"/>
          <c:w val="0.16141759652306603"/>
          <c:h val="0.87617916103682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IgM!$B$3:$B$20</c:f>
              <c:numCache>
                <c:formatCode>0.0</c:formatCode>
                <c:ptCount val="18"/>
                <c:pt idx="0">
                  <c:v>89.184210526315795</c:v>
                </c:pt>
                <c:pt idx="1">
                  <c:v>89.15625</c:v>
                </c:pt>
                <c:pt idx="2">
                  <c:v>89.023809523809518</c:v>
                </c:pt>
                <c:pt idx="3">
                  <c:v>89.526315789473685</c:v>
                </c:pt>
                <c:pt idx="4">
                  <c:v>89.763157894736835</c:v>
                </c:pt>
                <c:pt idx="5">
                  <c:v>89.236842105263165</c:v>
                </c:pt>
                <c:pt idx="6">
                  <c:v>89.501930501930502</c:v>
                </c:pt>
                <c:pt idx="7">
                  <c:v>89.026315789473685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03-47AC-9C47-20A1E7F13F10}"/>
            </c:ext>
          </c:extLst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IgM!$C$3:$C$20</c:f>
              <c:numCache>
                <c:formatCode>0.0</c:formatCode>
                <c:ptCount val="18"/>
                <c:pt idx="0">
                  <c:v>86.303614457831316</c:v>
                </c:pt>
                <c:pt idx="1">
                  <c:v>85.116</c:v>
                </c:pt>
                <c:pt idx="2">
                  <c:v>85.224390243902405</c:v>
                </c:pt>
                <c:pt idx="3">
                  <c:v>85.928750000000008</c:v>
                </c:pt>
                <c:pt idx="4">
                  <c:v>87.920689655172382</c:v>
                </c:pt>
                <c:pt idx="5">
                  <c:v>88.26436781609199</c:v>
                </c:pt>
                <c:pt idx="6">
                  <c:v>87.512359550561811</c:v>
                </c:pt>
                <c:pt idx="7">
                  <c:v>89.675000000000026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3-47AC-9C47-20A1E7F13F10}"/>
            </c:ext>
          </c:extLst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IgM!$D$3:$D$20</c:f>
              <c:numCache>
                <c:formatCode>0.0</c:formatCode>
                <c:ptCount val="18"/>
                <c:pt idx="0">
                  <c:v>85.317647058823553</c:v>
                </c:pt>
                <c:pt idx="1">
                  <c:v>87.06874999999998</c:v>
                </c:pt>
                <c:pt idx="2">
                  <c:v>87.588888888888889</c:v>
                </c:pt>
                <c:pt idx="3">
                  <c:v>88.194736842105286</c:v>
                </c:pt>
                <c:pt idx="4">
                  <c:v>89.461111111111109</c:v>
                </c:pt>
                <c:pt idx="5">
                  <c:v>88.550000000000026</c:v>
                </c:pt>
                <c:pt idx="6">
                  <c:v>89.286666666666648</c:v>
                </c:pt>
                <c:pt idx="7">
                  <c:v>89.600000000000009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03-47AC-9C47-20A1E7F13F10}"/>
            </c:ext>
          </c:extLst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IgM!$E$3:$E$20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03-47AC-9C47-20A1E7F13F10}"/>
            </c:ext>
          </c:extLst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IgM!$F$3:$F$20</c:f>
              <c:numCache>
                <c:formatCode>0.0</c:formatCode>
                <c:ptCount val="18"/>
                <c:pt idx="0">
                  <c:v>88.95</c:v>
                </c:pt>
                <c:pt idx="1">
                  <c:v>88.8</c:v>
                </c:pt>
                <c:pt idx="2">
                  <c:v>88.38095238095238</c:v>
                </c:pt>
                <c:pt idx="3">
                  <c:v>89.166666666666671</c:v>
                </c:pt>
                <c:pt idx="4">
                  <c:v>89.45</c:v>
                </c:pt>
                <c:pt idx="5">
                  <c:v>88.526315789473685</c:v>
                </c:pt>
                <c:pt idx="6">
                  <c:v>88.777777777777771</c:v>
                </c:pt>
                <c:pt idx="7">
                  <c:v>90.272727272727266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03-47AC-9C47-20A1E7F13F10}"/>
            </c:ext>
          </c:extLst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IgM!$G$3:$G$20</c:f>
              <c:numCache>
                <c:formatCode>0.0</c:formatCode>
                <c:ptCount val="18"/>
                <c:pt idx="0">
                  <c:v>88.166666666666671</c:v>
                </c:pt>
                <c:pt idx="1">
                  <c:v>90.018518518518519</c:v>
                </c:pt>
                <c:pt idx="2">
                  <c:v>86.61904761904762</c:v>
                </c:pt>
                <c:pt idx="3">
                  <c:v>86.089285714285708</c:v>
                </c:pt>
                <c:pt idx="4">
                  <c:v>86.125</c:v>
                </c:pt>
                <c:pt idx="5">
                  <c:v>86.615384615384613</c:v>
                </c:pt>
                <c:pt idx="6">
                  <c:v>85.5</c:v>
                </c:pt>
                <c:pt idx="7">
                  <c:v>85.396825396825392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03-47AC-9C47-20A1E7F13F10}"/>
            </c:ext>
          </c:extLst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03-47AC-9C47-20A1E7F13F10}"/>
            </c:ext>
          </c:extLst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IgM!$I$3:$I$20</c:f>
              <c:numCache>
                <c:formatCode>0.0</c:formatCode>
                <c:ptCount val="18"/>
                <c:pt idx="0">
                  <c:v>87.9</c:v>
                </c:pt>
                <c:pt idx="1">
                  <c:v>87.8</c:v>
                </c:pt>
                <c:pt idx="2">
                  <c:v>86.8</c:v>
                </c:pt>
                <c:pt idx="3">
                  <c:v>88.1</c:v>
                </c:pt>
                <c:pt idx="4">
                  <c:v>86.1</c:v>
                </c:pt>
                <c:pt idx="5">
                  <c:v>87.9</c:v>
                </c:pt>
                <c:pt idx="6">
                  <c:v>86.3</c:v>
                </c:pt>
                <c:pt idx="7">
                  <c:v>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03-47AC-9C47-20A1E7F13F10}"/>
            </c:ext>
          </c:extLst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IgM!$J$3:$J$20</c:f>
              <c:numCache>
                <c:formatCode>0.0</c:formatCode>
                <c:ptCount val="18"/>
                <c:pt idx="0">
                  <c:v>84.94</c:v>
                </c:pt>
                <c:pt idx="1">
                  <c:v>83.38</c:v>
                </c:pt>
                <c:pt idx="2">
                  <c:v>84.04</c:v>
                </c:pt>
                <c:pt idx="3">
                  <c:v>88.88</c:v>
                </c:pt>
                <c:pt idx="4">
                  <c:v>88.33</c:v>
                </c:pt>
                <c:pt idx="5">
                  <c:v>89.42</c:v>
                </c:pt>
                <c:pt idx="6">
                  <c:v>89.14</c:v>
                </c:pt>
                <c:pt idx="7">
                  <c:v>89.93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B03-47AC-9C47-20A1E7F13F10}"/>
            </c:ext>
          </c:extLst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B03-47AC-9C47-20A1E7F13F10}"/>
            </c:ext>
          </c:extLst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IgM!$L$3:$L$20</c:f>
              <c:numCache>
                <c:formatCode>0</c:formatCode>
                <c:ptCount val="18"/>
                <c:pt idx="0">
                  <c:v>89</c:v>
                </c:pt>
                <c:pt idx="1">
                  <c:v>89</c:v>
                </c:pt>
                <c:pt idx="2">
                  <c:v>89</c:v>
                </c:pt>
                <c:pt idx="3">
                  <c:v>89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</c:v>
                </c:pt>
                <c:pt idx="9">
                  <c:v>89</c:v>
                </c:pt>
                <c:pt idx="10">
                  <c:v>89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89</c:v>
                </c:pt>
                <c:pt idx="15">
                  <c:v>89</c:v>
                </c:pt>
                <c:pt idx="16">
                  <c:v>89</c:v>
                </c:pt>
                <c:pt idx="17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B03-47AC-9C47-20A1E7F13F10}"/>
            </c:ext>
          </c:extLst>
        </c:ser>
        <c:ser>
          <c:idx val="10"/>
          <c:order val="11"/>
          <c:tx>
            <c:strRef>
              <c:f>IgM!$M$2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IgM!$M$3:$M$20</c:f>
              <c:numCache>
                <c:formatCode>0.0</c:formatCode>
                <c:ptCount val="18"/>
                <c:pt idx="0">
                  <c:v>87.251734101376769</c:v>
                </c:pt>
                <c:pt idx="1">
                  <c:v>87.334216931216929</c:v>
                </c:pt>
                <c:pt idx="2">
                  <c:v>86.811012665228674</c:v>
                </c:pt>
                <c:pt idx="3">
                  <c:v>87.983679287504486</c:v>
                </c:pt>
                <c:pt idx="4">
                  <c:v>88.164279808717197</c:v>
                </c:pt>
                <c:pt idx="5">
                  <c:v>88.358987189459057</c:v>
                </c:pt>
                <c:pt idx="6">
                  <c:v>88.002676356705237</c:v>
                </c:pt>
                <c:pt idx="7">
                  <c:v>88.62869549414664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03-47AC-9C47-20A1E7F13F10}"/>
            </c:ext>
          </c:extLst>
        </c:ser>
        <c:ser>
          <c:idx val="11"/>
          <c:order val="12"/>
          <c:tx>
            <c:strRef>
              <c:f>IgM!$N$2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IgM!$N$3:$N$20</c:f>
              <c:numCache>
                <c:formatCode>0.0</c:formatCode>
                <c:ptCount val="18"/>
                <c:pt idx="0">
                  <c:v>4.244210526315797</c:v>
                </c:pt>
                <c:pt idx="1">
                  <c:v>6.6385185185185236</c:v>
                </c:pt>
                <c:pt idx="2">
                  <c:v>4.9838095238095121</c:v>
                </c:pt>
                <c:pt idx="3">
                  <c:v>3.597565789473677</c:v>
                </c:pt>
                <c:pt idx="4">
                  <c:v>3.6631578947368411</c:v>
                </c:pt>
                <c:pt idx="5">
                  <c:v>2.8046153846153885</c:v>
                </c:pt>
                <c:pt idx="6">
                  <c:v>4.0019305019305023</c:v>
                </c:pt>
                <c:pt idx="7">
                  <c:v>4.8759018759018744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B03-47AC-9C47-20A1E7F13F10}"/>
            </c:ext>
          </c:extLst>
        </c:ser>
        <c:ser>
          <c:idx val="12"/>
          <c:order val="13"/>
          <c:tx>
            <c:strRef>
              <c:f>IgM!$O$2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IgM!$O$3:$O$20</c:f>
              <c:numCache>
                <c:formatCode>0</c:formatCode>
                <c:ptCount val="18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B03-47AC-9C47-20A1E7F13F10}"/>
            </c:ext>
          </c:extLst>
        </c:ser>
        <c:ser>
          <c:idx val="13"/>
          <c:order val="14"/>
          <c:tx>
            <c:strRef>
              <c:f>IgM!$P$2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IgM!$P$3:$P$20</c:f>
              <c:numCache>
                <c:formatCode>0</c:formatCode>
                <c:ptCount val="18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B03-47AC-9C47-20A1E7F13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33664"/>
        <c:axId val="129235584"/>
      </c:lineChart>
      <c:catAx>
        <c:axId val="129233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9235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235584"/>
        <c:scaling>
          <c:orientation val="minMax"/>
          <c:max val="107"/>
          <c:min val="7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9233664"/>
        <c:crosses val="autoZero"/>
        <c:crossBetween val="between"/>
        <c:majorUnit val="9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9773368558"/>
          <c:y val="0.12558008096345968"/>
          <c:w val="0.16141765160357069"/>
          <c:h val="0.848190026109540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1252878073612"/>
          <c:y val="7.6923192492777168E-2"/>
          <c:w val="0.63126314275341966"/>
          <c:h val="0.78461656342632657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LDL!$B$3:$B$20</c:f>
              <c:numCache>
                <c:formatCode>0.0</c:formatCode>
                <c:ptCount val="18"/>
                <c:pt idx="0">
                  <c:v>82.28947368421052</c:v>
                </c:pt>
                <c:pt idx="1">
                  <c:v>82.28125</c:v>
                </c:pt>
                <c:pt idx="2">
                  <c:v>82.61904761904762</c:v>
                </c:pt>
                <c:pt idx="3">
                  <c:v>82.34210526315789</c:v>
                </c:pt>
                <c:pt idx="4">
                  <c:v>83.131578947368425</c:v>
                </c:pt>
                <c:pt idx="5">
                  <c:v>82.921052631578945</c:v>
                </c:pt>
                <c:pt idx="6">
                  <c:v>83.351351351351354</c:v>
                </c:pt>
                <c:pt idx="7">
                  <c:v>83.39473684210526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C7-4061-B977-C716C67BECDE}"/>
            </c:ext>
          </c:extLst>
        </c:ser>
        <c:ser>
          <c:idx val="1"/>
          <c:order val="1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LDL!$D$3:$D$20</c:f>
              <c:numCache>
                <c:formatCode>0.0</c:formatCode>
                <c:ptCount val="18"/>
                <c:pt idx="0">
                  <c:v>81.150000000000006</c:v>
                </c:pt>
                <c:pt idx="1">
                  <c:v>80.78947368421052</c:v>
                </c:pt>
                <c:pt idx="2">
                  <c:v>80.857142857142861</c:v>
                </c:pt>
                <c:pt idx="3">
                  <c:v>82.470588235294116</c:v>
                </c:pt>
                <c:pt idx="4">
                  <c:v>82.89473684210526</c:v>
                </c:pt>
                <c:pt idx="5">
                  <c:v>83.777777777777771</c:v>
                </c:pt>
                <c:pt idx="6">
                  <c:v>84.529411764705884</c:v>
                </c:pt>
                <c:pt idx="7">
                  <c:v>83.666666666666671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C7-4061-B977-C716C67BECDE}"/>
            </c:ext>
          </c:extLst>
        </c:ser>
        <c:ser>
          <c:idx val="5"/>
          <c:order val="2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LDL!$F$3:$F$20</c:f>
              <c:numCache>
                <c:formatCode>0.0</c:formatCode>
                <c:ptCount val="18"/>
                <c:pt idx="0">
                  <c:v>82.8</c:v>
                </c:pt>
                <c:pt idx="1">
                  <c:v>83.55</c:v>
                </c:pt>
                <c:pt idx="2">
                  <c:v>84.095238095238102</c:v>
                </c:pt>
                <c:pt idx="3">
                  <c:v>83.388888888888886</c:v>
                </c:pt>
                <c:pt idx="4">
                  <c:v>82.4</c:v>
                </c:pt>
                <c:pt idx="5">
                  <c:v>82.578947368421055</c:v>
                </c:pt>
                <c:pt idx="6">
                  <c:v>83.333333333333329</c:v>
                </c:pt>
                <c:pt idx="7">
                  <c:v>83.772727272727266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C7-4061-B977-C716C67BECDE}"/>
            </c:ext>
          </c:extLst>
        </c:ser>
        <c:ser>
          <c:idx val="7"/>
          <c:order val="3"/>
          <c:tx>
            <c:strRef>
              <c:f>LDL!$I$2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val>
            <c:numRef>
              <c:f>LDL!$I$3:$I$20</c:f>
              <c:numCache>
                <c:formatCode>0.0</c:formatCode>
                <c:ptCount val="18"/>
                <c:pt idx="0">
                  <c:v>83.5</c:v>
                </c:pt>
                <c:pt idx="1">
                  <c:v>83.2</c:v>
                </c:pt>
                <c:pt idx="2">
                  <c:v>83.2</c:v>
                </c:pt>
                <c:pt idx="3">
                  <c:v>82.2</c:v>
                </c:pt>
                <c:pt idx="4">
                  <c:v>85</c:v>
                </c:pt>
                <c:pt idx="5">
                  <c:v>82.8</c:v>
                </c:pt>
                <c:pt idx="6">
                  <c:v>81.599999999999994</c:v>
                </c:pt>
                <c:pt idx="7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C7-4061-B977-C716C67BECDE}"/>
            </c:ext>
          </c:extLst>
        </c:ser>
        <c:ser>
          <c:idx val="2"/>
          <c:order val="4"/>
          <c:tx>
            <c:strRef>
              <c:f>LDL!$L$2</c:f>
              <c:strCache>
                <c:ptCount val="1"/>
                <c:pt idx="0">
                  <c:v>ミナリスM認証値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LDL!$L$3:$L$20</c:f>
              <c:numCache>
                <c:formatCode>General</c:formatCode>
                <c:ptCount val="18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C7-4061-B977-C716C67BECDE}"/>
            </c:ext>
          </c:extLst>
        </c:ser>
        <c:ser>
          <c:idx val="4"/>
          <c:order val="5"/>
          <c:tx>
            <c:strRef>
              <c:f>LDL!$M$2</c:f>
              <c:strCache>
                <c:ptCount val="1"/>
                <c:pt idx="0">
                  <c:v>ミナリスM平均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LDL!$M$3:$M$20</c:f>
              <c:numCache>
                <c:formatCode>0.0</c:formatCode>
                <c:ptCount val="18"/>
                <c:pt idx="0">
                  <c:v>82.434868421052627</c:v>
                </c:pt>
                <c:pt idx="1">
                  <c:v>82.45518092105263</c:v>
                </c:pt>
                <c:pt idx="2">
                  <c:v>82.69285714285715</c:v>
                </c:pt>
                <c:pt idx="3">
                  <c:v>82.600395596835227</c:v>
                </c:pt>
                <c:pt idx="4">
                  <c:v>83.356578947368433</c:v>
                </c:pt>
                <c:pt idx="5">
                  <c:v>83.019444444444446</c:v>
                </c:pt>
                <c:pt idx="6">
                  <c:v>83.203524112347651</c:v>
                </c:pt>
                <c:pt idx="7">
                  <c:v>83.208532695374799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C7-4061-B977-C716C67BECDE}"/>
            </c:ext>
          </c:extLst>
        </c:ser>
        <c:ser>
          <c:idx val="6"/>
          <c:order val="6"/>
          <c:tx>
            <c:strRef>
              <c:f>LDL!$R$2</c:f>
              <c:strCache>
                <c:ptCount val="1"/>
                <c:pt idx="0">
                  <c:v>ミナリスM下限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LDL!$R$3:$R$20</c:f>
              <c:numCache>
                <c:formatCode>General</c:formatCode>
                <c:ptCount val="18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C7-4061-B977-C716C67BECDE}"/>
            </c:ext>
          </c:extLst>
        </c:ser>
        <c:ser>
          <c:idx val="3"/>
          <c:order val="7"/>
          <c:tx>
            <c:strRef>
              <c:f>LDL!$S$2</c:f>
              <c:strCache>
                <c:ptCount val="1"/>
                <c:pt idx="0">
                  <c:v>ミナリスM上限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LDL!$S$3:$S$20</c:f>
              <c:numCache>
                <c:formatCode>General</c:formatCode>
                <c:ptCount val="18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C7-4061-B977-C716C67BE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24896"/>
        <c:axId val="128627072"/>
      </c:lineChart>
      <c:catAx>
        <c:axId val="128624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62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627072"/>
        <c:scaling>
          <c:orientation val="minMax"/>
          <c:max val="92"/>
          <c:min val="7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624896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48751434213312"/>
          <c:y val="0.23384663743379391"/>
          <c:w val="0.25403361482643755"/>
          <c:h val="0.6896205586242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68895508523228E-2"/>
          <c:y val="7.6923192492777168E-2"/>
          <c:w val="0.68344210018175156"/>
          <c:h val="0.78461656342632657"/>
        </c:manualLayout>
      </c:layout>
      <c:lineChart>
        <c:grouping val="standard"/>
        <c:varyColors val="0"/>
        <c:ser>
          <c:idx val="3"/>
          <c:order val="0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LDL!$C$3:$C$20</c:f>
              <c:numCache>
                <c:formatCode>0.0</c:formatCode>
                <c:ptCount val="18"/>
                <c:pt idx="0">
                  <c:v>57.066265060240951</c:v>
                </c:pt>
                <c:pt idx="1">
                  <c:v>56.920000000000009</c:v>
                </c:pt>
                <c:pt idx="2">
                  <c:v>56.497560975609744</c:v>
                </c:pt>
                <c:pt idx="3">
                  <c:v>56.002531645569633</c:v>
                </c:pt>
                <c:pt idx="4">
                  <c:v>57.321176470588249</c:v>
                </c:pt>
                <c:pt idx="5">
                  <c:v>57.12978723404256</c:v>
                </c:pt>
                <c:pt idx="6">
                  <c:v>56.905319148936186</c:v>
                </c:pt>
                <c:pt idx="7">
                  <c:v>57.338271604938292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3E-4780-81E9-47ADB56B26A1}"/>
            </c:ext>
          </c:extLst>
        </c:ser>
        <c:ser>
          <c:idx val="1"/>
          <c:order val="1"/>
          <c:tx>
            <c:strRef>
              <c:f>LDL!$E$2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LDL!$E$3:$E$20</c:f>
              <c:numCache>
                <c:formatCode>0.0</c:formatCode>
                <c:ptCount val="18"/>
                <c:pt idx="0">
                  <c:v>54.052999999999997</c:v>
                </c:pt>
                <c:pt idx="1">
                  <c:v>54.168999999999997</c:v>
                </c:pt>
                <c:pt idx="2">
                  <c:v>55.475999999999999</c:v>
                </c:pt>
                <c:pt idx="3">
                  <c:v>55.65</c:v>
                </c:pt>
                <c:pt idx="4">
                  <c:v>56.765000000000001</c:v>
                </c:pt>
                <c:pt idx="5">
                  <c:v>56.052</c:v>
                </c:pt>
                <c:pt idx="6">
                  <c:v>56.206000000000003</c:v>
                </c:pt>
                <c:pt idx="7">
                  <c:v>56.098999999999997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3E-4780-81E9-47ADB56B26A1}"/>
            </c:ext>
          </c:extLst>
        </c:ser>
        <c:ser>
          <c:idx val="2"/>
          <c:order val="2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LDL!$G$3:$G$20</c:f>
              <c:numCache>
                <c:formatCode>0.0</c:formatCode>
                <c:ptCount val="18"/>
                <c:pt idx="0">
                  <c:v>59.894444444444453</c:v>
                </c:pt>
                <c:pt idx="1">
                  <c:v>60.38666666666667</c:v>
                </c:pt>
                <c:pt idx="2">
                  <c:v>63.593650793650795</c:v>
                </c:pt>
                <c:pt idx="3">
                  <c:v>62.707738095238092</c:v>
                </c:pt>
                <c:pt idx="4">
                  <c:v>63.494047619047628</c:v>
                </c:pt>
                <c:pt idx="5">
                  <c:v>63.133974358974349</c:v>
                </c:pt>
                <c:pt idx="6">
                  <c:v>61.961111111111101</c:v>
                </c:pt>
                <c:pt idx="7">
                  <c:v>61.361538461538466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3E-4780-81E9-47ADB56B26A1}"/>
            </c:ext>
          </c:extLst>
        </c:ser>
        <c:ser>
          <c:idx val="9"/>
          <c:order val="3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LDL!$H$3:$H$20</c:f>
              <c:numCache>
                <c:formatCode>0.0</c:formatCode>
                <c:ptCount val="18"/>
                <c:pt idx="0">
                  <c:v>61.5</c:v>
                </c:pt>
                <c:pt idx="1">
                  <c:v>61.767000000000003</c:v>
                </c:pt>
                <c:pt idx="2">
                  <c:v>61.6</c:v>
                </c:pt>
                <c:pt idx="3">
                  <c:v>62.652999999999999</c:v>
                </c:pt>
                <c:pt idx="4">
                  <c:v>61.866999999999997</c:v>
                </c:pt>
                <c:pt idx="5">
                  <c:v>61.831000000000003</c:v>
                </c:pt>
                <c:pt idx="6">
                  <c:v>61.6</c:v>
                </c:pt>
                <c:pt idx="7">
                  <c:v>60.643000000000001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3E-4780-81E9-47ADB56B26A1}"/>
            </c:ext>
          </c:extLst>
        </c:ser>
        <c:ser>
          <c:idx val="8"/>
          <c:order val="4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LDL!$J$3:$J$20</c:f>
              <c:numCache>
                <c:formatCode>0.0</c:formatCode>
                <c:ptCount val="18"/>
                <c:pt idx="0">
                  <c:v>60.11</c:v>
                </c:pt>
                <c:pt idx="1">
                  <c:v>58.98</c:v>
                </c:pt>
                <c:pt idx="2">
                  <c:v>59.18</c:v>
                </c:pt>
                <c:pt idx="3">
                  <c:v>60.91</c:v>
                </c:pt>
                <c:pt idx="4">
                  <c:v>61.84</c:v>
                </c:pt>
                <c:pt idx="5">
                  <c:v>62.04</c:v>
                </c:pt>
                <c:pt idx="6">
                  <c:v>61.83</c:v>
                </c:pt>
                <c:pt idx="7">
                  <c:v>60.28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3E-4780-81E9-47ADB56B26A1}"/>
            </c:ext>
          </c:extLst>
        </c:ser>
        <c:ser>
          <c:idx val="0"/>
          <c:order val="5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LDL!$K$3:$K$20</c:f>
              <c:numCache>
                <c:formatCode>0.0</c:formatCode>
                <c:ptCount val="18"/>
                <c:pt idx="1">
                  <c:v>61.416666666666664</c:v>
                </c:pt>
                <c:pt idx="2">
                  <c:v>62</c:v>
                </c:pt>
                <c:pt idx="3">
                  <c:v>61.466666666666669</c:v>
                </c:pt>
                <c:pt idx="4">
                  <c:v>61.466666666666669</c:v>
                </c:pt>
                <c:pt idx="5">
                  <c:v>62.428571428571431</c:v>
                </c:pt>
                <c:pt idx="6">
                  <c:v>61.230769230769234</c:v>
                </c:pt>
                <c:pt idx="7">
                  <c:v>60.53846153846154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3E-4780-81E9-47ADB56B26A1}"/>
            </c:ext>
          </c:extLst>
        </c:ser>
        <c:ser>
          <c:idx val="4"/>
          <c:order val="6"/>
          <c:tx>
            <c:strRef>
              <c:f>LDL!$O$2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LDL!$O$4:$O$20</c:f>
              <c:numCache>
                <c:formatCode>0</c:formatCode>
                <c:ptCount val="17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  <c:pt idx="1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3E-4780-81E9-47ADB56B26A1}"/>
            </c:ext>
          </c:extLst>
        </c:ser>
        <c:ser>
          <c:idx val="5"/>
          <c:order val="7"/>
          <c:tx>
            <c:strRef>
              <c:f>LDL!$P$2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LDL!$P$3:$P$17</c:f>
              <c:numCache>
                <c:formatCode>0.0</c:formatCode>
                <c:ptCount val="15"/>
                <c:pt idx="0">
                  <c:v>58.52474190093708</c:v>
                </c:pt>
                <c:pt idx="1">
                  <c:v>58.939888888888895</c:v>
                </c:pt>
                <c:pt idx="2">
                  <c:v>59.724535294876752</c:v>
                </c:pt>
                <c:pt idx="3">
                  <c:v>59.898322734579061</c:v>
                </c:pt>
                <c:pt idx="4">
                  <c:v>60.45898179271709</c:v>
                </c:pt>
                <c:pt idx="5">
                  <c:v>60.43588883693139</c:v>
                </c:pt>
                <c:pt idx="6">
                  <c:v>59.955533248469415</c:v>
                </c:pt>
                <c:pt idx="7">
                  <c:v>59.37671193415639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3E-4780-81E9-47ADB56B26A1}"/>
            </c:ext>
          </c:extLst>
        </c:ser>
        <c:ser>
          <c:idx val="6"/>
          <c:order val="8"/>
          <c:tx>
            <c:strRef>
              <c:f>LDL!$T$2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LDL!$T$3:$T$20</c:f>
              <c:numCache>
                <c:formatCode>General</c:formatCode>
                <c:ptCount val="18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3E-4780-81E9-47ADB56B26A1}"/>
            </c:ext>
          </c:extLst>
        </c:ser>
        <c:ser>
          <c:idx val="7"/>
          <c:order val="9"/>
          <c:tx>
            <c:strRef>
              <c:f>LDL!$U$2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LDL!$U$3:$U$20</c:f>
              <c:numCache>
                <c:formatCode>General</c:formatCode>
                <c:ptCount val="18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3E-4780-81E9-47ADB56B2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47168"/>
        <c:axId val="129063552"/>
      </c:lineChart>
      <c:catAx>
        <c:axId val="128647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906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063552"/>
        <c:scaling>
          <c:orientation val="minMax"/>
          <c:max val="71"/>
          <c:min val="5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64716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70198043426388"/>
          <c:y val="0.19692322243503346"/>
          <c:w val="0.19520853637474225"/>
          <c:h val="0.662005801596944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80015148993245E-2"/>
          <c:y val="5.4129223762859349E-2"/>
          <c:w val="0.82132630883199409"/>
          <c:h val="0.80569267677794498"/>
        </c:manualLayout>
      </c:layout>
      <c:lineChart>
        <c:grouping val="standard"/>
        <c:varyColors val="0"/>
        <c:ser>
          <c:idx val="18"/>
          <c:order val="0"/>
          <c:tx>
            <c:strRef>
              <c:f>'2021.8月を100％とした時の活性変化率'!$B$1</c:f>
              <c:strCache>
                <c:ptCount val="1"/>
                <c:pt idx="0">
                  <c:v>Na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'2021.8月を100％とした時の活性変化率'!$B$2:$B$19</c:f>
              <c:numCache>
                <c:formatCode>0.0</c:formatCode>
                <c:ptCount val="18"/>
                <c:pt idx="0">
                  <c:v>100</c:v>
                </c:pt>
                <c:pt idx="1">
                  <c:v>99.977736715497997</c:v>
                </c:pt>
                <c:pt idx="2">
                  <c:v>100.00734558653998</c:v>
                </c:pt>
                <c:pt idx="3">
                  <c:v>99.996750250261684</c:v>
                </c:pt>
                <c:pt idx="4">
                  <c:v>100.03603717310949</c:v>
                </c:pt>
                <c:pt idx="5">
                  <c:v>100.02038745187151</c:v>
                </c:pt>
                <c:pt idx="6">
                  <c:v>99.939112596906739</c:v>
                </c:pt>
                <c:pt idx="7">
                  <c:v>99.854438325701807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2D-4A4C-8C37-FF3C0F8FBFA3}"/>
            </c:ext>
          </c:extLst>
        </c:ser>
        <c:ser>
          <c:idx val="19"/>
          <c:order val="1"/>
          <c:tx>
            <c:strRef>
              <c:f>'2021.8月を100％とした時の活性変化率'!$C$1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'2021.8月を100％とした時の活性変化率'!$C$2:$C$19</c:f>
              <c:numCache>
                <c:formatCode>0.0</c:formatCode>
                <c:ptCount val="18"/>
                <c:pt idx="0">
                  <c:v>100</c:v>
                </c:pt>
                <c:pt idx="1">
                  <c:v>99.991311188236097</c:v>
                </c:pt>
                <c:pt idx="2">
                  <c:v>100.1176093996625</c:v>
                </c:pt>
                <c:pt idx="3">
                  <c:v>100.09418777781676</c:v>
                </c:pt>
                <c:pt idx="4">
                  <c:v>100.20436746579099</c:v>
                </c:pt>
                <c:pt idx="5">
                  <c:v>100.10769075969561</c:v>
                </c:pt>
                <c:pt idx="6">
                  <c:v>100.02595075604317</c:v>
                </c:pt>
                <c:pt idx="7">
                  <c:v>99.969229386223546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D-4A4C-8C37-FF3C0F8FBFA3}"/>
            </c:ext>
          </c:extLst>
        </c:ser>
        <c:ser>
          <c:idx val="20"/>
          <c:order val="2"/>
          <c:tx>
            <c:strRef>
              <c:f>'2021.8月を100％とした時の活性変化率'!$D$1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'2021.8月を100％とした時の活性変化率'!$D$2:$D$19</c:f>
              <c:numCache>
                <c:formatCode>0.0</c:formatCode>
                <c:ptCount val="18"/>
                <c:pt idx="0">
                  <c:v>100</c:v>
                </c:pt>
                <c:pt idx="1">
                  <c:v>100.2834336813232</c:v>
                </c:pt>
                <c:pt idx="2">
                  <c:v>100.14290659628315</c:v>
                </c:pt>
                <c:pt idx="3">
                  <c:v>100.21238989107502</c:v>
                </c:pt>
                <c:pt idx="4">
                  <c:v>100.14412876718927</c:v>
                </c:pt>
                <c:pt idx="5">
                  <c:v>100.14231878958523</c:v>
                </c:pt>
                <c:pt idx="6">
                  <c:v>100.18919643865449</c:v>
                </c:pt>
                <c:pt idx="7">
                  <c:v>99.955377957235285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2D-4A4C-8C37-FF3C0F8FBFA3}"/>
            </c:ext>
          </c:extLst>
        </c:ser>
        <c:ser>
          <c:idx val="21"/>
          <c:order val="3"/>
          <c:tx>
            <c:strRef>
              <c:f>'2021.8月を100％とした時の活性変化率'!$E$1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'2021.8月を100％とした時の活性変化率'!$E$2:$E$19</c:f>
              <c:numCache>
                <c:formatCode>0.0</c:formatCode>
                <c:ptCount val="18"/>
                <c:pt idx="0">
                  <c:v>100</c:v>
                </c:pt>
                <c:pt idx="1">
                  <c:v>100.31008669371728</c:v>
                </c:pt>
                <c:pt idx="2">
                  <c:v>100.20059213134303</c:v>
                </c:pt>
                <c:pt idx="3">
                  <c:v>100.28259687273093</c:v>
                </c:pt>
                <c:pt idx="4">
                  <c:v>100.40168754970938</c:v>
                </c:pt>
                <c:pt idx="5">
                  <c:v>100.44199091347448</c:v>
                </c:pt>
                <c:pt idx="6">
                  <c:v>100.20805898673848</c:v>
                </c:pt>
                <c:pt idx="7">
                  <c:v>100.51134071359078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2D-4A4C-8C37-FF3C0F8FBFA3}"/>
            </c:ext>
          </c:extLst>
        </c:ser>
        <c:ser>
          <c:idx val="17"/>
          <c:order val="4"/>
          <c:tx>
            <c:strRef>
              <c:f>'2021.8月を100％とした時の活性変化率'!$F$1</c:f>
              <c:strCache>
                <c:ptCount val="1"/>
                <c:pt idx="0">
                  <c:v>GLU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'2021.8月を100％とした時の活性変化率'!$F$2:$F$19</c:f>
              <c:numCache>
                <c:formatCode>0.0</c:formatCode>
                <c:ptCount val="18"/>
                <c:pt idx="0">
                  <c:v>100</c:v>
                </c:pt>
                <c:pt idx="1">
                  <c:v>99.922634469785834</c:v>
                </c:pt>
                <c:pt idx="2">
                  <c:v>100.04123296095963</c:v>
                </c:pt>
                <c:pt idx="3">
                  <c:v>100.02230001594785</c:v>
                </c:pt>
                <c:pt idx="4">
                  <c:v>100.1990239634514</c:v>
                </c:pt>
                <c:pt idx="5">
                  <c:v>100.37275922119268</c:v>
                </c:pt>
                <c:pt idx="6">
                  <c:v>100.17131719345454</c:v>
                </c:pt>
                <c:pt idx="7">
                  <c:v>99.900754684559658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2D-4A4C-8C37-FF3C0F8FBFA3}"/>
            </c:ext>
          </c:extLst>
        </c:ser>
        <c:ser>
          <c:idx val="8"/>
          <c:order val="5"/>
          <c:tx>
            <c:strRef>
              <c:f>'2021.8月を100％とした時の活性変化率'!$G$1</c:f>
              <c:strCache>
                <c:ptCount val="1"/>
                <c:pt idx="0">
                  <c:v>TCH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'2021.8月を100％とした時の活性変化率'!$G$2:$G$19</c:f>
              <c:numCache>
                <c:formatCode>0.0</c:formatCode>
                <c:ptCount val="18"/>
                <c:pt idx="0">
                  <c:v>100</c:v>
                </c:pt>
                <c:pt idx="1">
                  <c:v>99.689234251050536</c:v>
                </c:pt>
                <c:pt idx="2">
                  <c:v>99.672391595098901</c:v>
                </c:pt>
                <c:pt idx="3">
                  <c:v>99.429827465960244</c:v>
                </c:pt>
                <c:pt idx="4">
                  <c:v>99.81481552438251</c:v>
                </c:pt>
                <c:pt idx="5">
                  <c:v>99.939087739534287</c:v>
                </c:pt>
                <c:pt idx="6">
                  <c:v>99.695957267794384</c:v>
                </c:pt>
                <c:pt idx="7">
                  <c:v>99.641643942176898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2D-4A4C-8C37-FF3C0F8FBFA3}"/>
            </c:ext>
          </c:extLst>
        </c:ser>
        <c:ser>
          <c:idx val="9"/>
          <c:order val="6"/>
          <c:tx>
            <c:strRef>
              <c:f>'2021.8月を100％とした時の活性変化率'!$H$1</c:f>
              <c:strCache>
                <c:ptCount val="1"/>
                <c:pt idx="0">
                  <c:v>TG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'2021.8月を100％とした時の活性変化率'!$H$2:$H$19</c:f>
              <c:numCache>
                <c:formatCode>0.0</c:formatCode>
                <c:ptCount val="18"/>
                <c:pt idx="0">
                  <c:v>100</c:v>
                </c:pt>
                <c:pt idx="1">
                  <c:v>99.729482602815096</c:v>
                </c:pt>
                <c:pt idx="2">
                  <c:v>100.0131956527982</c:v>
                </c:pt>
                <c:pt idx="3">
                  <c:v>100.10522809972014</c:v>
                </c:pt>
                <c:pt idx="4">
                  <c:v>100.36586801653313</c:v>
                </c:pt>
                <c:pt idx="5">
                  <c:v>100.18217543838752</c:v>
                </c:pt>
                <c:pt idx="6">
                  <c:v>99.974229230928501</c:v>
                </c:pt>
                <c:pt idx="7">
                  <c:v>99.460108217108527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2D-4A4C-8C37-FF3C0F8FBFA3}"/>
            </c:ext>
          </c:extLst>
        </c:ser>
        <c:ser>
          <c:idx val="10"/>
          <c:order val="7"/>
          <c:tx>
            <c:strRef>
              <c:f>'2021.8月を100％とした時の活性変化率'!$I$1</c:f>
              <c:strCache>
                <c:ptCount val="1"/>
                <c:pt idx="0">
                  <c:v>HDL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'2021.8月を100％とした時の活性変化率'!$I$2:$I$19</c:f>
              <c:numCache>
                <c:formatCode>0.0</c:formatCode>
                <c:ptCount val="18"/>
                <c:pt idx="0">
                  <c:v>100</c:v>
                </c:pt>
                <c:pt idx="1">
                  <c:v>100.01477385275275</c:v>
                </c:pt>
                <c:pt idx="2">
                  <c:v>101.45273386700029</c:v>
                </c:pt>
                <c:pt idx="3">
                  <c:v>101.95249204426288</c:v>
                </c:pt>
                <c:pt idx="4">
                  <c:v>101.80604283240409</c:v>
                </c:pt>
                <c:pt idx="5">
                  <c:v>102.06331849877732</c:v>
                </c:pt>
                <c:pt idx="6">
                  <c:v>101.37240009140267</c:v>
                </c:pt>
                <c:pt idx="7">
                  <c:v>101.82333838174482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2D-4A4C-8C37-FF3C0F8FBFA3}"/>
            </c:ext>
          </c:extLst>
        </c:ser>
        <c:ser>
          <c:idx val="12"/>
          <c:order val="8"/>
          <c:tx>
            <c:strRef>
              <c:f>'2021.8月を100％とした時の活性変化率'!$J$1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'2021.8月を100％とした時の活性変化率'!$J$2:$J$19</c:f>
              <c:numCache>
                <c:formatCode>0.0</c:formatCode>
                <c:ptCount val="18"/>
                <c:pt idx="0">
                  <c:v>100</c:v>
                </c:pt>
                <c:pt idx="1">
                  <c:v>99.856362696482321</c:v>
                </c:pt>
                <c:pt idx="2">
                  <c:v>99.936060566529491</c:v>
                </c:pt>
                <c:pt idx="3">
                  <c:v>99.990386817287643</c:v>
                </c:pt>
                <c:pt idx="4">
                  <c:v>100.10744814957637</c:v>
                </c:pt>
                <c:pt idx="5">
                  <c:v>100.43065697442404</c:v>
                </c:pt>
                <c:pt idx="6">
                  <c:v>100.02222086216399</c:v>
                </c:pt>
                <c:pt idx="7">
                  <c:v>100.17255221210712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82D-4A4C-8C37-FF3C0F8FBFA3}"/>
            </c:ext>
          </c:extLst>
        </c:ser>
        <c:ser>
          <c:idx val="13"/>
          <c:order val="9"/>
          <c:tx>
            <c:strRef>
              <c:f>'2021.8月を100％とした時の活性変化率'!$K$1</c:f>
              <c:strCache>
                <c:ptCount val="1"/>
                <c:pt idx="0">
                  <c:v>ALB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'2021.8月を100％とした時の活性変化率'!$K$2:$K$19</c:f>
              <c:numCache>
                <c:formatCode>0.0</c:formatCode>
                <c:ptCount val="18"/>
                <c:pt idx="0">
                  <c:v>100</c:v>
                </c:pt>
                <c:pt idx="1">
                  <c:v>100.38829796992354</c:v>
                </c:pt>
                <c:pt idx="2">
                  <c:v>100.39920612735817</c:v>
                </c:pt>
                <c:pt idx="3">
                  <c:v>100.46688617743335</c:v>
                </c:pt>
                <c:pt idx="4">
                  <c:v>100.39424417074017</c:v>
                </c:pt>
                <c:pt idx="5">
                  <c:v>100.20268581858937</c:v>
                </c:pt>
                <c:pt idx="6">
                  <c:v>100.25951480619678</c:v>
                </c:pt>
                <c:pt idx="7">
                  <c:v>100.62679106943531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82D-4A4C-8C37-FF3C0F8FBFA3}"/>
            </c:ext>
          </c:extLst>
        </c:ser>
        <c:ser>
          <c:idx val="11"/>
          <c:order val="10"/>
          <c:tx>
            <c:strRef>
              <c:f>'2021.8月を100％とした時の活性変化率'!$L$1</c:f>
              <c:strCache>
                <c:ptCount val="1"/>
                <c:pt idx="0">
                  <c:v>TBIL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'2021.8月を100％とした時の活性変化率'!$L$2:$L$19</c:f>
              <c:numCache>
                <c:formatCode>0.0</c:formatCode>
                <c:ptCount val="18"/>
                <c:pt idx="0">
                  <c:v>100</c:v>
                </c:pt>
                <c:pt idx="1">
                  <c:v>98.184328420021643</c:v>
                </c:pt>
                <c:pt idx="2">
                  <c:v>97.717224700558646</c:v>
                </c:pt>
                <c:pt idx="3">
                  <c:v>97.358158566165017</c:v>
                </c:pt>
                <c:pt idx="4">
                  <c:v>97.895370183591112</c:v>
                </c:pt>
                <c:pt idx="5">
                  <c:v>98.439854956715635</c:v>
                </c:pt>
                <c:pt idx="6">
                  <c:v>97.762337187753118</c:v>
                </c:pt>
                <c:pt idx="7">
                  <c:v>97.758225937118894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82D-4A4C-8C37-FF3C0F8FBFA3}"/>
            </c:ext>
          </c:extLst>
        </c:ser>
        <c:ser>
          <c:idx val="24"/>
          <c:order val="11"/>
          <c:tx>
            <c:strRef>
              <c:f>'2021.8月を100％とした時の活性変化率'!$M$1</c:f>
              <c:strCache>
                <c:ptCount val="1"/>
                <c:pt idx="0">
                  <c:v>CRP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'2021.8月を100％とした時の活性変化率'!$M$2:$M$19</c:f>
              <c:numCache>
                <c:formatCode>0.0</c:formatCode>
                <c:ptCount val="18"/>
                <c:pt idx="0">
                  <c:v>100</c:v>
                </c:pt>
                <c:pt idx="1">
                  <c:v>99.794124622965327</c:v>
                </c:pt>
                <c:pt idx="2">
                  <c:v>102.10328315938135</c:v>
                </c:pt>
                <c:pt idx="3">
                  <c:v>101.57974107021805</c:v>
                </c:pt>
                <c:pt idx="4">
                  <c:v>102.06900865017046</c:v>
                </c:pt>
                <c:pt idx="5">
                  <c:v>102.2201994771885</c:v>
                </c:pt>
                <c:pt idx="6">
                  <c:v>102.00690058317872</c:v>
                </c:pt>
                <c:pt idx="7">
                  <c:v>101.67562377184176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82D-4A4C-8C37-FF3C0F8FBFA3}"/>
            </c:ext>
          </c:extLst>
        </c:ser>
        <c:ser>
          <c:idx val="16"/>
          <c:order val="12"/>
          <c:tx>
            <c:strRef>
              <c:f>'2021.8月を100％とした時の活性変化率'!$N$1</c:f>
              <c:strCache>
                <c:ptCount val="1"/>
                <c:pt idx="0">
                  <c:v>UA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'2021.8月を100％とした時の活性変化率'!$N$2:$N$19</c:f>
              <c:numCache>
                <c:formatCode>0.0</c:formatCode>
                <c:ptCount val="18"/>
                <c:pt idx="0">
                  <c:v>100</c:v>
                </c:pt>
                <c:pt idx="1">
                  <c:v>99.990442904007509</c:v>
                </c:pt>
                <c:pt idx="2">
                  <c:v>100.15442194444594</c:v>
                </c:pt>
                <c:pt idx="3">
                  <c:v>100.11616094035406</c:v>
                </c:pt>
                <c:pt idx="4">
                  <c:v>100.34140651710275</c:v>
                </c:pt>
                <c:pt idx="5">
                  <c:v>100.67287036182771</c:v>
                </c:pt>
                <c:pt idx="6">
                  <c:v>100.60089975313799</c:v>
                </c:pt>
                <c:pt idx="7">
                  <c:v>100.34742656226119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82D-4A4C-8C37-FF3C0F8FBFA3}"/>
            </c:ext>
          </c:extLst>
        </c:ser>
        <c:ser>
          <c:idx val="14"/>
          <c:order val="13"/>
          <c:tx>
            <c:strRef>
              <c:f>'2021.8月を100％とした時の活性変化率'!$O$1</c:f>
              <c:strCache>
                <c:ptCount val="1"/>
                <c:pt idx="0">
                  <c:v>BUN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'2021.8月を100％とした時の活性変化率'!$O$2:$O$19</c:f>
              <c:numCache>
                <c:formatCode>0.0</c:formatCode>
                <c:ptCount val="18"/>
                <c:pt idx="0">
                  <c:v>100</c:v>
                </c:pt>
                <c:pt idx="1">
                  <c:v>100.01864169256737</c:v>
                </c:pt>
                <c:pt idx="2">
                  <c:v>100.01550895497608</c:v>
                </c:pt>
                <c:pt idx="3">
                  <c:v>100.01869976718724</c:v>
                </c:pt>
                <c:pt idx="4">
                  <c:v>100.89010266817762</c:v>
                </c:pt>
                <c:pt idx="5">
                  <c:v>100.402835884788</c:v>
                </c:pt>
                <c:pt idx="6">
                  <c:v>100.30059038767141</c:v>
                </c:pt>
                <c:pt idx="7">
                  <c:v>100.50918188048823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82D-4A4C-8C37-FF3C0F8FBFA3}"/>
            </c:ext>
          </c:extLst>
        </c:ser>
        <c:ser>
          <c:idx val="15"/>
          <c:order val="14"/>
          <c:tx>
            <c:strRef>
              <c:f>'2021.8月を100％とした時の活性変化率'!$P$1</c:f>
              <c:strCache>
                <c:ptCount val="1"/>
                <c:pt idx="0">
                  <c:v>CRE</c:v>
                </c:pt>
              </c:strCache>
            </c:strRef>
          </c:tx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'2021.8月を100％とした時の活性変化率'!$P$2:$P$19</c:f>
              <c:numCache>
                <c:formatCode>0.0</c:formatCode>
                <c:ptCount val="18"/>
                <c:pt idx="0">
                  <c:v>100</c:v>
                </c:pt>
                <c:pt idx="1">
                  <c:v>99.9928716487684</c:v>
                </c:pt>
                <c:pt idx="2">
                  <c:v>100.12536831097434</c:v>
                </c:pt>
                <c:pt idx="3">
                  <c:v>100.02861749604546</c:v>
                </c:pt>
                <c:pt idx="4">
                  <c:v>100.12901970211475</c:v>
                </c:pt>
                <c:pt idx="5">
                  <c:v>100.49570745836314</c:v>
                </c:pt>
                <c:pt idx="6">
                  <c:v>100.5138629808836</c:v>
                </c:pt>
                <c:pt idx="7">
                  <c:v>100.27123174203444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82D-4A4C-8C37-FF3C0F8FBFA3}"/>
            </c:ext>
          </c:extLst>
        </c:ser>
        <c:ser>
          <c:idx val="0"/>
          <c:order val="15"/>
          <c:tx>
            <c:strRef>
              <c:f>'2021.8月を100％とした時の活性変化率'!$Q$1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'2021.8月を100％とした時の活性変化率'!$Q$2:$Q$19</c:f>
              <c:numCache>
                <c:formatCode>0.0</c:formatCode>
                <c:ptCount val="18"/>
                <c:pt idx="0">
                  <c:v>100</c:v>
                </c:pt>
                <c:pt idx="1">
                  <c:v>100.14587937942746</c:v>
                </c:pt>
                <c:pt idx="2">
                  <c:v>100.02153286385462</c:v>
                </c:pt>
                <c:pt idx="3">
                  <c:v>99.970547473786596</c:v>
                </c:pt>
                <c:pt idx="4">
                  <c:v>100.08045855634687</c:v>
                </c:pt>
                <c:pt idx="5">
                  <c:v>99.977655081150829</c:v>
                </c:pt>
                <c:pt idx="6">
                  <c:v>99.929227983849771</c:v>
                </c:pt>
                <c:pt idx="7">
                  <c:v>100.03047778662189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82D-4A4C-8C37-FF3C0F8FBFA3}"/>
            </c:ext>
          </c:extLst>
        </c:ser>
        <c:ser>
          <c:idx val="1"/>
          <c:order val="16"/>
          <c:tx>
            <c:strRef>
              <c:f>'2021.8月を100％とした時の活性変化率'!$R$1</c:f>
              <c:strCache>
                <c:ptCount val="1"/>
                <c:pt idx="0">
                  <c:v>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'2021.8月を100％とした時の活性変化率'!$R$2:$R$19</c:f>
              <c:numCache>
                <c:formatCode>0.0</c:formatCode>
                <c:ptCount val="18"/>
                <c:pt idx="0">
                  <c:v>100</c:v>
                </c:pt>
                <c:pt idx="1">
                  <c:v>100.2350062985532</c:v>
                </c:pt>
                <c:pt idx="2">
                  <c:v>99.933507669168705</c:v>
                </c:pt>
                <c:pt idx="3">
                  <c:v>100.11949811077857</c:v>
                </c:pt>
                <c:pt idx="4">
                  <c:v>100.22948659791186</c:v>
                </c:pt>
                <c:pt idx="5">
                  <c:v>99.814720295065996</c:v>
                </c:pt>
                <c:pt idx="6">
                  <c:v>100.21563046829864</c:v>
                </c:pt>
                <c:pt idx="7">
                  <c:v>100.19750754299477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82D-4A4C-8C37-FF3C0F8FBFA3}"/>
            </c:ext>
          </c:extLst>
        </c:ser>
        <c:ser>
          <c:idx val="2"/>
          <c:order val="17"/>
          <c:tx>
            <c:strRef>
              <c:f>'2021.8月を100％とした時の活性変化率'!$S$1</c:f>
              <c:strCache>
                <c:ptCount val="1"/>
                <c:pt idx="0">
                  <c:v>ALP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'2021.8月を100％とした時の活性変化率'!$S$2:$S$19</c:f>
              <c:numCache>
                <c:formatCode>0.0</c:formatCode>
                <c:ptCount val="18"/>
                <c:pt idx="0">
                  <c:v>100</c:v>
                </c:pt>
                <c:pt idx="1">
                  <c:v>99.787893476042612</c:v>
                </c:pt>
                <c:pt idx="2">
                  <c:v>99.204790593588939</c:v>
                </c:pt>
                <c:pt idx="3">
                  <c:v>99.058792358880282</c:v>
                </c:pt>
                <c:pt idx="4">
                  <c:v>99.390071362496087</c:v>
                </c:pt>
                <c:pt idx="5">
                  <c:v>99.50964360360544</c:v>
                </c:pt>
                <c:pt idx="6">
                  <c:v>99.464283281349211</c:v>
                </c:pt>
                <c:pt idx="7">
                  <c:v>99.269656371003805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82D-4A4C-8C37-FF3C0F8FBFA3}"/>
            </c:ext>
          </c:extLst>
        </c:ser>
        <c:ser>
          <c:idx val="3"/>
          <c:order val="18"/>
          <c:tx>
            <c:strRef>
              <c:f>'2021.8月を100％とした時の活性変化率'!$T$1</c:f>
              <c:strCache>
                <c:ptCount val="1"/>
                <c:pt idx="0">
                  <c:v>LD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'2021.8月を100％とした時の活性変化率'!$T$2:$T$19</c:f>
              <c:numCache>
                <c:formatCode>0.0</c:formatCode>
                <c:ptCount val="18"/>
                <c:pt idx="0">
                  <c:v>100</c:v>
                </c:pt>
                <c:pt idx="1">
                  <c:v>100.16396757195064</c:v>
                </c:pt>
                <c:pt idx="2">
                  <c:v>99.94724805919455</c:v>
                </c:pt>
                <c:pt idx="3">
                  <c:v>100.2210847978442</c:v>
                </c:pt>
                <c:pt idx="4">
                  <c:v>100.27506380458205</c:v>
                </c:pt>
                <c:pt idx="5">
                  <c:v>100.32447326732876</c:v>
                </c:pt>
                <c:pt idx="6">
                  <c:v>100.3634215387932</c:v>
                </c:pt>
                <c:pt idx="7">
                  <c:v>100.40364990382822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82D-4A4C-8C37-FF3C0F8FBFA3}"/>
            </c:ext>
          </c:extLst>
        </c:ser>
        <c:ser>
          <c:idx val="4"/>
          <c:order val="19"/>
          <c:tx>
            <c:strRef>
              <c:f>'2021.8月を100％とした時の活性変化率'!$U$1</c:f>
              <c:strCache>
                <c:ptCount val="1"/>
                <c:pt idx="0">
                  <c:v>CPK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'2021.8月を100％とした時の活性変化率'!$U$2:$U$19</c:f>
              <c:numCache>
                <c:formatCode>0.0</c:formatCode>
                <c:ptCount val="18"/>
                <c:pt idx="0">
                  <c:v>100</c:v>
                </c:pt>
                <c:pt idx="1">
                  <c:v>99.849555171588548</c:v>
                </c:pt>
                <c:pt idx="2">
                  <c:v>99.920969017730073</c:v>
                </c:pt>
                <c:pt idx="3">
                  <c:v>99.793326165950717</c:v>
                </c:pt>
                <c:pt idx="4">
                  <c:v>100.09932659383598</c:v>
                </c:pt>
                <c:pt idx="5">
                  <c:v>100.17505790717681</c:v>
                </c:pt>
                <c:pt idx="6">
                  <c:v>100.24484627947513</c:v>
                </c:pt>
                <c:pt idx="7">
                  <c:v>99.871315630461154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82D-4A4C-8C37-FF3C0F8FBFA3}"/>
            </c:ext>
          </c:extLst>
        </c:ser>
        <c:ser>
          <c:idx val="5"/>
          <c:order val="20"/>
          <c:tx>
            <c:strRef>
              <c:f>'2021.8月を100％とした時の活性変化率'!$V$1</c:f>
              <c:strCache>
                <c:ptCount val="1"/>
                <c:pt idx="0">
                  <c:v>rGT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'2021.8月を100％とした時の活性変化率'!$V$2:$V$19</c:f>
              <c:numCache>
                <c:formatCode>0.0</c:formatCode>
                <c:ptCount val="18"/>
                <c:pt idx="0">
                  <c:v>100</c:v>
                </c:pt>
                <c:pt idx="1">
                  <c:v>100.39310678998858</c:v>
                </c:pt>
                <c:pt idx="2">
                  <c:v>100.64682185726377</c:v>
                </c:pt>
                <c:pt idx="3">
                  <c:v>100.43276018538012</c:v>
                </c:pt>
                <c:pt idx="4">
                  <c:v>100.42274485906989</c:v>
                </c:pt>
                <c:pt idx="5">
                  <c:v>100.7534805693367</c:v>
                </c:pt>
                <c:pt idx="6">
                  <c:v>100.34289148656073</c:v>
                </c:pt>
                <c:pt idx="7">
                  <c:v>100.11397421485184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82D-4A4C-8C37-FF3C0F8FBFA3}"/>
            </c:ext>
          </c:extLst>
        </c:ser>
        <c:ser>
          <c:idx val="6"/>
          <c:order val="21"/>
          <c:tx>
            <c:strRef>
              <c:f>'2021.8月を100％とした時の活性変化率'!$W$1</c:f>
              <c:strCache>
                <c:ptCount val="1"/>
                <c:pt idx="0">
                  <c:v>AMY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'2021.8月を100％とした時の活性変化率'!$W$2:$W$19</c:f>
              <c:numCache>
                <c:formatCode>0.0</c:formatCode>
                <c:ptCount val="18"/>
                <c:pt idx="0">
                  <c:v>100</c:v>
                </c:pt>
                <c:pt idx="1">
                  <c:v>100.07368212651053</c:v>
                </c:pt>
                <c:pt idx="2">
                  <c:v>99.875875152939173</c:v>
                </c:pt>
                <c:pt idx="3">
                  <c:v>99.886978997650502</c:v>
                </c:pt>
                <c:pt idx="4">
                  <c:v>100.11253034883364</c:v>
                </c:pt>
                <c:pt idx="5">
                  <c:v>100.28945856297824</c:v>
                </c:pt>
                <c:pt idx="6">
                  <c:v>99.839177116176529</c:v>
                </c:pt>
                <c:pt idx="7">
                  <c:v>100.03108402946874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82D-4A4C-8C37-FF3C0F8FBFA3}"/>
            </c:ext>
          </c:extLst>
        </c:ser>
        <c:ser>
          <c:idx val="7"/>
          <c:order val="22"/>
          <c:tx>
            <c:strRef>
              <c:f>'2021.8月を100％とした時の活性変化率'!$X$1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'2021.8月を100％とした時の活性変化率'!$X$2:$X$19</c:f>
              <c:numCache>
                <c:formatCode>0.0</c:formatCode>
                <c:ptCount val="18"/>
                <c:pt idx="0">
                  <c:v>100</c:v>
                </c:pt>
                <c:pt idx="1">
                  <c:v>99.553567053630331</c:v>
                </c:pt>
                <c:pt idx="2">
                  <c:v>99.94700602403843</c:v>
                </c:pt>
                <c:pt idx="3">
                  <c:v>100.08438564415079</c:v>
                </c:pt>
                <c:pt idx="4">
                  <c:v>100.10162335429553</c:v>
                </c:pt>
                <c:pt idx="5">
                  <c:v>100.15705514694535</c:v>
                </c:pt>
                <c:pt idx="6">
                  <c:v>100.232161412156</c:v>
                </c:pt>
                <c:pt idx="7">
                  <c:v>100.18926229965939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82D-4A4C-8C37-FF3C0F8FBFA3}"/>
            </c:ext>
          </c:extLst>
        </c:ser>
        <c:ser>
          <c:idx val="23"/>
          <c:order val="23"/>
          <c:tx>
            <c:strRef>
              <c:f>'2021.8月を100％とした時の活性変化率'!$Y$1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'2021.8月を100％とした時の活性変化率'!$Y$2:$Y$19</c:f>
              <c:numCache>
                <c:formatCode>0.0</c:formatCode>
                <c:ptCount val="18"/>
                <c:pt idx="0">
                  <c:v>100</c:v>
                </c:pt>
                <c:pt idx="1">
                  <c:v>100.00840247120144</c:v>
                </c:pt>
                <c:pt idx="2">
                  <c:v>99.851228167504445</c:v>
                </c:pt>
                <c:pt idx="3">
                  <c:v>99.726803579650081</c:v>
                </c:pt>
                <c:pt idx="4">
                  <c:v>99.602438260727013</c:v>
                </c:pt>
                <c:pt idx="5">
                  <c:v>99.875828033992448</c:v>
                </c:pt>
                <c:pt idx="6">
                  <c:v>100.2270383072872</c:v>
                </c:pt>
                <c:pt idx="7">
                  <c:v>100.33422775501444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82D-4A4C-8C37-FF3C0F8FBFA3}"/>
            </c:ext>
          </c:extLst>
        </c:ser>
        <c:ser>
          <c:idx val="29"/>
          <c:order val="24"/>
          <c:tx>
            <c:strRef>
              <c:f>'2021.8月を100％とした時の活性変化率'!$Z$1</c:f>
              <c:strCache>
                <c:ptCount val="1"/>
                <c:pt idx="0">
                  <c:v>Mg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'2021.8月を100％とした時の活性変化率'!$Z$2:$Z$19</c:f>
              <c:numCache>
                <c:formatCode>0.0</c:formatCode>
                <c:ptCount val="18"/>
                <c:pt idx="0">
                  <c:v>100</c:v>
                </c:pt>
                <c:pt idx="1">
                  <c:v>99.780447094150773</c:v>
                </c:pt>
                <c:pt idx="2">
                  <c:v>98.749584140174477</c:v>
                </c:pt>
                <c:pt idx="3">
                  <c:v>98.354653155850485</c:v>
                </c:pt>
                <c:pt idx="4">
                  <c:v>99.076238092126829</c:v>
                </c:pt>
                <c:pt idx="5">
                  <c:v>99.119242583282556</c:v>
                </c:pt>
                <c:pt idx="6">
                  <c:v>99.074976404090933</c:v>
                </c:pt>
                <c:pt idx="7">
                  <c:v>98.997509301996217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82D-4A4C-8C37-FF3C0F8FBFA3}"/>
            </c:ext>
          </c:extLst>
        </c:ser>
        <c:ser>
          <c:idx val="22"/>
          <c:order val="25"/>
          <c:tx>
            <c:strRef>
              <c:f>'2021.8月を100％とした時の活性変化率'!$AA$1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'2021.8月を100％とした時の活性変化率'!$AA$2:$AA$19</c:f>
              <c:numCache>
                <c:formatCode>0.0</c:formatCode>
                <c:ptCount val="18"/>
                <c:pt idx="0">
                  <c:v>100</c:v>
                </c:pt>
                <c:pt idx="1">
                  <c:v>99.678464519086646</c:v>
                </c:pt>
                <c:pt idx="2">
                  <c:v>99.601383498061821</c:v>
                </c:pt>
                <c:pt idx="3">
                  <c:v>99.620241430327738</c:v>
                </c:pt>
                <c:pt idx="4">
                  <c:v>99.674804173658487</c:v>
                </c:pt>
                <c:pt idx="5">
                  <c:v>99.608895367428431</c:v>
                </c:pt>
                <c:pt idx="6">
                  <c:v>99.347834557800383</c:v>
                </c:pt>
                <c:pt idx="7">
                  <c:v>99.418659978642353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82D-4A4C-8C37-FF3C0F8FBFA3}"/>
            </c:ext>
          </c:extLst>
        </c:ser>
        <c:ser>
          <c:idx val="25"/>
          <c:order val="26"/>
          <c:tx>
            <c:strRef>
              <c:f>'2021.8月を100％とした時の活性変化率'!$AB$1</c:f>
              <c:strCache>
                <c:ptCount val="1"/>
                <c:pt idx="0">
                  <c:v>IgG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'2021.8月を100％とした時の活性変化率'!$AB$2:$AB$19</c:f>
              <c:numCache>
                <c:formatCode>0.0</c:formatCode>
                <c:ptCount val="18"/>
                <c:pt idx="0">
                  <c:v>100</c:v>
                </c:pt>
                <c:pt idx="1">
                  <c:v>100.08606906632697</c:v>
                </c:pt>
                <c:pt idx="2">
                  <c:v>99.18102481978039</c:v>
                </c:pt>
                <c:pt idx="3">
                  <c:v>99.054393134217108</c:v>
                </c:pt>
                <c:pt idx="4">
                  <c:v>98.817996305402957</c:v>
                </c:pt>
                <c:pt idx="5">
                  <c:v>98.721438705776848</c:v>
                </c:pt>
                <c:pt idx="6">
                  <c:v>98.625449257188691</c:v>
                </c:pt>
                <c:pt idx="7">
                  <c:v>99.137906145780576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82D-4A4C-8C37-FF3C0F8FBFA3}"/>
            </c:ext>
          </c:extLst>
        </c:ser>
        <c:ser>
          <c:idx val="26"/>
          <c:order val="27"/>
          <c:tx>
            <c:strRef>
              <c:f>'2021.8月を100％とした時の活性変化率'!$AC$1</c:f>
              <c:strCache>
                <c:ptCount val="1"/>
                <c:pt idx="0">
                  <c:v>IgA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'2021.8月を100％とした時の活性変化率'!$AC$2:$AC$19</c:f>
              <c:numCache>
                <c:formatCode>0.0</c:formatCode>
                <c:ptCount val="18"/>
                <c:pt idx="0">
                  <c:v>100</c:v>
                </c:pt>
                <c:pt idx="1">
                  <c:v>100.47432837715129</c:v>
                </c:pt>
                <c:pt idx="2">
                  <c:v>100.45063888776227</c:v>
                </c:pt>
                <c:pt idx="3">
                  <c:v>101.29870398254728</c:v>
                </c:pt>
                <c:pt idx="4">
                  <c:v>102.13683801664561</c:v>
                </c:pt>
                <c:pt idx="5">
                  <c:v>101.83308617231827</c:v>
                </c:pt>
                <c:pt idx="6">
                  <c:v>101.74003300337615</c:v>
                </c:pt>
                <c:pt idx="7">
                  <c:v>102.08997973055017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82D-4A4C-8C37-FF3C0F8FBFA3}"/>
            </c:ext>
          </c:extLst>
        </c:ser>
        <c:ser>
          <c:idx val="27"/>
          <c:order val="28"/>
          <c:tx>
            <c:strRef>
              <c:f>'2021.8月を100％とした時の活性変化率'!$AD$1</c:f>
              <c:strCache>
                <c:ptCount val="1"/>
                <c:pt idx="0">
                  <c:v>IgM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'2021.8月を100％とした時の活性変化率'!$AD$2:$AD$19</c:f>
              <c:numCache>
                <c:formatCode>0.0</c:formatCode>
                <c:ptCount val="18"/>
                <c:pt idx="0">
                  <c:v>100</c:v>
                </c:pt>
                <c:pt idx="1">
                  <c:v>100.09453431578142</c:v>
                </c:pt>
                <c:pt idx="2">
                  <c:v>99.494885184017051</c:v>
                </c:pt>
                <c:pt idx="3">
                  <c:v>100.83888898446108</c:v>
                </c:pt>
                <c:pt idx="4">
                  <c:v>101.04587687194864</c:v>
                </c:pt>
                <c:pt idx="5">
                  <c:v>101.26903275847307</c:v>
                </c:pt>
                <c:pt idx="6">
                  <c:v>100.86066169694227</c:v>
                </c:pt>
                <c:pt idx="7">
                  <c:v>101.57814788090056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82D-4A4C-8C37-FF3C0F8FBFA3}"/>
            </c:ext>
          </c:extLst>
        </c:ser>
        <c:ser>
          <c:idx val="28"/>
          <c:order val="29"/>
          <c:tx>
            <c:strRef>
              <c:f>'2021.8月を100％とした時の活性変化率'!$AE$1</c:f>
              <c:strCache>
                <c:ptCount val="1"/>
                <c:pt idx="0">
                  <c:v>LDL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'2021.8月を100％とした時の活性変化率'!$A$2:$A$19</c:f>
              <c:strCache>
                <c:ptCount val="18"/>
                <c:pt idx="0">
                  <c:v>21.08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22.01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23.01</c:v>
                </c:pt>
              </c:strCache>
            </c:strRef>
          </c:cat>
          <c:val>
            <c:numRef>
              <c:f>'2021.8月を100％とした時の活性変化率'!$AE$2:$AE$19</c:f>
              <c:numCache>
                <c:formatCode>0.0</c:formatCode>
                <c:ptCount val="18"/>
                <c:pt idx="0">
                  <c:v>100</c:v>
                </c:pt>
                <c:pt idx="1">
                  <c:v>100.70935295819761</c:v>
                </c:pt>
                <c:pt idx="2">
                  <c:v>102.05006182850072</c:v>
                </c:pt>
                <c:pt idx="3">
                  <c:v>102.34700878470682</c:v>
                </c:pt>
                <c:pt idx="4">
                  <c:v>103.30499516777714</c:v>
                </c:pt>
                <c:pt idx="5">
                  <c:v>103.26553671817852</c:v>
                </c:pt>
                <c:pt idx="6">
                  <c:v>102.44476319084703</c:v>
                </c:pt>
                <c:pt idx="7">
                  <c:v>101.45574334127166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82D-4A4C-8C37-FF3C0F8FB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46496"/>
        <c:axId val="129552768"/>
      </c:lineChart>
      <c:catAx>
        <c:axId val="12954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955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52768"/>
        <c:scaling>
          <c:orientation val="minMax"/>
          <c:max val="106"/>
          <c:min val="9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9546496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89409448820902"/>
          <c:y val="6.4784143361390168E-3"/>
          <c:w val="7.3842257217847124E-2"/>
          <c:h val="0.99352158566386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84385382064667E-2"/>
          <c:y val="7.6923192492777168E-2"/>
          <c:w val="0.6225156055031581"/>
          <c:h val="0.78461656342632657"/>
        </c:manualLayout>
      </c:layout>
      <c:lineChart>
        <c:grouping val="standard"/>
        <c:varyColors val="0"/>
        <c:ser>
          <c:idx val="1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CL!$B$3:$B$17</c:f>
              <c:numCache>
                <c:formatCode>0.0</c:formatCode>
                <c:ptCount val="15"/>
                <c:pt idx="0">
                  <c:v>109.94736842105263</c:v>
                </c:pt>
                <c:pt idx="1">
                  <c:v>110.01874999999997</c:v>
                </c:pt>
                <c:pt idx="2">
                  <c:v>109.99047619047617</c:v>
                </c:pt>
                <c:pt idx="3">
                  <c:v>110.18947368421053</c:v>
                </c:pt>
                <c:pt idx="4">
                  <c:v>110</c:v>
                </c:pt>
                <c:pt idx="5">
                  <c:v>109.97894736842105</c:v>
                </c:pt>
                <c:pt idx="6">
                  <c:v>109.99276061776062</c:v>
                </c:pt>
                <c:pt idx="7">
                  <c:v>110.07368421052632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37-43DE-988E-2E68B0D97EEA}"/>
            </c:ext>
          </c:extLst>
        </c:ser>
        <c:ser>
          <c:idx val="1"/>
          <c:order val="1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CL!$D$3:$D$20</c:f>
              <c:numCache>
                <c:formatCode>0.0</c:formatCode>
                <c:ptCount val="18"/>
                <c:pt idx="0">
                  <c:v>110.36874999999998</c:v>
                </c:pt>
                <c:pt idx="1">
                  <c:v>109.89411764705882</c:v>
                </c:pt>
                <c:pt idx="2">
                  <c:v>110.57368421052632</c:v>
                </c:pt>
                <c:pt idx="3">
                  <c:v>110.39473684210526</c:v>
                </c:pt>
                <c:pt idx="4">
                  <c:v>110.48333333333333</c:v>
                </c:pt>
                <c:pt idx="5">
                  <c:v>110.5125</c:v>
                </c:pt>
                <c:pt idx="6">
                  <c:v>110.14000000000001</c:v>
                </c:pt>
                <c:pt idx="7">
                  <c:v>110.18888888888887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37-43DE-988E-2E68B0D97EEA}"/>
            </c:ext>
          </c:extLst>
        </c:ser>
        <c:ser>
          <c:idx val="3"/>
          <c:order val="2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CL!$F$3:$F$20</c:f>
              <c:numCache>
                <c:formatCode>0.0</c:formatCode>
                <c:ptCount val="18"/>
                <c:pt idx="0">
                  <c:v>109.6</c:v>
                </c:pt>
                <c:pt idx="1">
                  <c:v>109.85</c:v>
                </c:pt>
                <c:pt idx="2">
                  <c:v>109.9047619047619</c:v>
                </c:pt>
                <c:pt idx="3">
                  <c:v>109.72222222222223</c:v>
                </c:pt>
                <c:pt idx="4">
                  <c:v>110.1</c:v>
                </c:pt>
                <c:pt idx="5">
                  <c:v>109.78947368421052</c:v>
                </c:pt>
                <c:pt idx="6">
                  <c:v>110</c:v>
                </c:pt>
                <c:pt idx="7">
                  <c:v>109.95454545454545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37-43DE-988E-2E68B0D97EEA}"/>
            </c:ext>
          </c:extLst>
        </c:ser>
        <c:ser>
          <c:idx val="4"/>
          <c:order val="3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CL!$J$3:$J$20</c:f>
              <c:numCache>
                <c:formatCode>0.0</c:formatCode>
                <c:ptCount val="18"/>
                <c:pt idx="0">
                  <c:v>110.91</c:v>
                </c:pt>
                <c:pt idx="1">
                  <c:v>110.8</c:v>
                </c:pt>
                <c:pt idx="2">
                  <c:v>110.54</c:v>
                </c:pt>
                <c:pt idx="3">
                  <c:v>110.51</c:v>
                </c:pt>
                <c:pt idx="4">
                  <c:v>110.46</c:v>
                </c:pt>
                <c:pt idx="5">
                  <c:v>110.42</c:v>
                </c:pt>
                <c:pt idx="6">
                  <c:v>110.46</c:v>
                </c:pt>
                <c:pt idx="7">
                  <c:v>110.65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37-43DE-988E-2E68B0D97EEA}"/>
            </c:ext>
          </c:extLst>
        </c:ser>
        <c:ser>
          <c:idx val="5"/>
          <c:order val="4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</c:spPr>
          </c:marker>
          <c:val>
            <c:numRef>
              <c:f>CL!$K$3:$K$20</c:f>
              <c:numCache>
                <c:formatCode>0.0</c:formatCode>
                <c:ptCount val="18"/>
                <c:pt idx="1">
                  <c:v>110</c:v>
                </c:pt>
                <c:pt idx="2">
                  <c:v>110.4</c:v>
                </c:pt>
                <c:pt idx="3">
                  <c:v>110.2</c:v>
                </c:pt>
                <c:pt idx="4">
                  <c:v>110.26666666666667</c:v>
                </c:pt>
                <c:pt idx="5">
                  <c:v>110.14285714285714</c:v>
                </c:pt>
                <c:pt idx="6">
                  <c:v>110</c:v>
                </c:pt>
                <c:pt idx="7">
                  <c:v>110.30769230769231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37-43DE-988E-2E68B0D97EEA}"/>
            </c:ext>
          </c:extLst>
        </c:ser>
        <c:ser>
          <c:idx val="6"/>
          <c:order val="5"/>
          <c:tx>
            <c:strRef>
              <c:f>CL!$L$2</c:f>
              <c:strCache>
                <c:ptCount val="1"/>
                <c:pt idx="0">
                  <c:v>日立以外認証値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CL!$L$3:$L$20</c:f>
              <c:numCache>
                <c:formatCode>0</c:formatCode>
                <c:ptCount val="18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37-43DE-988E-2E68B0D97EEA}"/>
            </c:ext>
          </c:extLst>
        </c:ser>
        <c:ser>
          <c:idx val="0"/>
          <c:order val="6"/>
          <c:tx>
            <c:strRef>
              <c:f>CL!$M$2</c:f>
              <c:strCache>
                <c:ptCount val="1"/>
                <c:pt idx="0">
                  <c:v>日立以外平均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</c:spPr>
          </c:marker>
          <c:val>
            <c:numRef>
              <c:f>CL!$M$3:$M$20</c:f>
              <c:numCache>
                <c:formatCode>0.0</c:formatCode>
                <c:ptCount val="18"/>
                <c:pt idx="0">
                  <c:v>110.20652960526314</c:v>
                </c:pt>
                <c:pt idx="1">
                  <c:v>110.11257352941175</c:v>
                </c:pt>
                <c:pt idx="2">
                  <c:v>110.2817844611529</c:v>
                </c:pt>
                <c:pt idx="3">
                  <c:v>110.2032865497076</c:v>
                </c:pt>
                <c:pt idx="4">
                  <c:v>110.26200000000001</c:v>
                </c:pt>
                <c:pt idx="5">
                  <c:v>110.16875563909775</c:v>
                </c:pt>
                <c:pt idx="6">
                  <c:v>110.11855212355212</c:v>
                </c:pt>
                <c:pt idx="7">
                  <c:v>110.23496217233057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37-43DE-988E-2E68B0D97EEA}"/>
            </c:ext>
          </c:extLst>
        </c:ser>
        <c:ser>
          <c:idx val="11"/>
          <c:order val="7"/>
          <c:tx>
            <c:strRef>
              <c:f>CL!$R$2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CL!$R$3:$R$20</c:f>
              <c:numCache>
                <c:formatCode>General</c:formatCode>
                <c:ptCount val="18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3">
                  <c:v>107</c:v>
                </c:pt>
                <c:pt idx="4">
                  <c:v>107</c:v>
                </c:pt>
                <c:pt idx="5">
                  <c:v>107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</c:v>
                </c:pt>
                <c:pt idx="11">
                  <c:v>107</c:v>
                </c:pt>
                <c:pt idx="12">
                  <c:v>107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107</c:v>
                </c:pt>
                <c:pt idx="17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237-43DE-988E-2E68B0D97EEA}"/>
            </c:ext>
          </c:extLst>
        </c:ser>
        <c:ser>
          <c:idx val="7"/>
          <c:order val="8"/>
          <c:tx>
            <c:strRef>
              <c:f>CL!$S$2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CL!$S$3:$S$20</c:f>
              <c:numCache>
                <c:formatCode>General</c:formatCode>
                <c:ptCount val="18"/>
                <c:pt idx="0">
                  <c:v>113</c:v>
                </c:pt>
                <c:pt idx="1">
                  <c:v>113</c:v>
                </c:pt>
                <c:pt idx="2">
                  <c:v>113</c:v>
                </c:pt>
                <c:pt idx="3">
                  <c:v>113</c:v>
                </c:pt>
                <c:pt idx="4">
                  <c:v>113</c:v>
                </c:pt>
                <c:pt idx="5">
                  <c:v>113</c:v>
                </c:pt>
                <c:pt idx="6">
                  <c:v>113</c:v>
                </c:pt>
                <c:pt idx="7">
                  <c:v>113</c:v>
                </c:pt>
                <c:pt idx="8">
                  <c:v>113</c:v>
                </c:pt>
                <c:pt idx="9">
                  <c:v>113</c:v>
                </c:pt>
                <c:pt idx="10">
                  <c:v>113</c:v>
                </c:pt>
                <c:pt idx="11">
                  <c:v>113</c:v>
                </c:pt>
                <c:pt idx="12">
                  <c:v>113</c:v>
                </c:pt>
                <c:pt idx="13">
                  <c:v>113</c:v>
                </c:pt>
                <c:pt idx="14">
                  <c:v>113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237-43DE-988E-2E68B0D97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41280"/>
        <c:axId val="207042816"/>
      </c:lineChart>
      <c:catAx>
        <c:axId val="20704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042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042816"/>
        <c:scaling>
          <c:orientation val="minMax"/>
          <c:max val="116"/>
          <c:min val="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04128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881251985819196"/>
          <c:y val="0.12595117780461301"/>
          <c:w val="0.24385560748678808"/>
          <c:h val="0.85913254647650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24238449031743E-2"/>
          <c:y val="7.2368537290133345E-2"/>
          <c:w val="0.69440876341583768"/>
          <c:h val="0.72697485186904465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Ca!$B$3:$B$20</c:f>
              <c:numCache>
                <c:formatCode>0.00</c:formatCode>
                <c:ptCount val="18"/>
                <c:pt idx="0">
                  <c:v>10.981578947368419</c:v>
                </c:pt>
                <c:pt idx="1">
                  <c:v>11.028125000000001</c:v>
                </c:pt>
                <c:pt idx="2">
                  <c:v>11.019047619047619</c:v>
                </c:pt>
                <c:pt idx="3">
                  <c:v>11.034210526315791</c:v>
                </c:pt>
                <c:pt idx="4">
                  <c:v>11.036842105263158</c:v>
                </c:pt>
                <c:pt idx="5">
                  <c:v>11.018421052631581</c:v>
                </c:pt>
                <c:pt idx="6">
                  <c:v>11.002799227799226</c:v>
                </c:pt>
                <c:pt idx="7">
                  <c:v>11.007894736842109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13-4A5F-AA48-062F0B0F64AF}"/>
            </c:ext>
          </c:extLst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Ca!$C$3:$C$20</c:f>
              <c:numCache>
                <c:formatCode>0.00</c:formatCode>
                <c:ptCount val="18"/>
                <c:pt idx="0">
                  <c:v>10.994878048780485</c:v>
                </c:pt>
                <c:pt idx="1">
                  <c:v>11.072533333333329</c:v>
                </c:pt>
                <c:pt idx="2">
                  <c:v>11.081298701298705</c:v>
                </c:pt>
                <c:pt idx="3">
                  <c:v>11.143125000000001</c:v>
                </c:pt>
                <c:pt idx="4">
                  <c:v>11.014235294117649</c:v>
                </c:pt>
                <c:pt idx="5">
                  <c:v>11.016914893617015</c:v>
                </c:pt>
                <c:pt idx="6">
                  <c:v>10.907684210526314</c:v>
                </c:pt>
                <c:pt idx="7">
                  <c:v>11.162409638554218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13-4A5F-AA48-062F0B0F64AF}"/>
            </c:ext>
          </c:extLst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Ca!$D$3:$D$20</c:f>
              <c:numCache>
                <c:formatCode>0.00\ </c:formatCode>
                <c:ptCount val="18"/>
                <c:pt idx="0">
                  <c:v>11.255555555555553</c:v>
                </c:pt>
                <c:pt idx="1">
                  <c:v>11.147619047619044</c:v>
                </c:pt>
                <c:pt idx="2">
                  <c:v>11.25</c:v>
                </c:pt>
                <c:pt idx="3">
                  <c:v>11.221052631578946</c:v>
                </c:pt>
                <c:pt idx="4">
                  <c:v>11.244444444444444</c:v>
                </c:pt>
                <c:pt idx="5">
                  <c:v>11.172222222222221</c:v>
                </c:pt>
                <c:pt idx="6">
                  <c:v>11.24</c:v>
                </c:pt>
                <c:pt idx="7">
                  <c:v>11.229999999999999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13-4A5F-AA48-062F0B0F64AF}"/>
            </c:ext>
          </c:extLst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Ca!$E$3:$E$20</c:f>
              <c:numCache>
                <c:formatCode>0.00</c:formatCode>
                <c:ptCount val="18"/>
                <c:pt idx="0">
                  <c:v>10.818</c:v>
                </c:pt>
                <c:pt idx="1">
                  <c:v>10.899000000000001</c:v>
                </c:pt>
                <c:pt idx="2">
                  <c:v>10.91</c:v>
                </c:pt>
                <c:pt idx="3">
                  <c:v>10.965</c:v>
                </c:pt>
                <c:pt idx="4">
                  <c:v>11.063000000000001</c:v>
                </c:pt>
                <c:pt idx="5">
                  <c:v>11.067</c:v>
                </c:pt>
                <c:pt idx="6">
                  <c:v>11.06</c:v>
                </c:pt>
                <c:pt idx="7">
                  <c:v>11.11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13-4A5F-AA48-062F0B0F64AF}"/>
            </c:ext>
          </c:extLst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Ca!$F$3:$F$20</c:f>
              <c:numCache>
                <c:formatCode>0.00</c:formatCode>
                <c:ptCount val="18"/>
                <c:pt idx="0">
                  <c:v>11.129999999999999</c:v>
                </c:pt>
                <c:pt idx="1">
                  <c:v>11.124999999999996</c:v>
                </c:pt>
                <c:pt idx="2">
                  <c:v>11.095238095238093</c:v>
                </c:pt>
                <c:pt idx="3">
                  <c:v>11.111111111111107</c:v>
                </c:pt>
                <c:pt idx="4">
                  <c:v>11.099999999999998</c:v>
                </c:pt>
                <c:pt idx="5">
                  <c:v>11.110526315789471</c:v>
                </c:pt>
                <c:pt idx="6">
                  <c:v>11.066666666666665</c:v>
                </c:pt>
                <c:pt idx="7">
                  <c:v>11.063636363636361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13-4A5F-AA48-062F0B0F64AF}"/>
            </c:ext>
          </c:extLst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Ca!$G$3:$G$20</c:f>
              <c:numCache>
                <c:formatCode>0.00</c:formatCode>
                <c:ptCount val="18"/>
                <c:pt idx="0">
                  <c:v>10.950000000000001</c:v>
                </c:pt>
                <c:pt idx="1">
                  <c:v>10.99074074074074</c:v>
                </c:pt>
                <c:pt idx="2">
                  <c:v>10.930158730158732</c:v>
                </c:pt>
                <c:pt idx="3">
                  <c:v>10.957738095238097</c:v>
                </c:pt>
                <c:pt idx="4">
                  <c:v>10.922619047619051</c:v>
                </c:pt>
                <c:pt idx="5">
                  <c:v>10.923076923076923</c:v>
                </c:pt>
                <c:pt idx="6">
                  <c:v>10.933888888888889</c:v>
                </c:pt>
                <c:pt idx="7">
                  <c:v>10.926984126984129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13-4A5F-AA48-062F0B0F64AF}"/>
            </c:ext>
          </c:extLst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Ca!$H$3:$H$20</c:f>
              <c:numCache>
                <c:formatCode>0.00</c:formatCode>
                <c:ptCount val="18"/>
                <c:pt idx="0">
                  <c:v>11.183</c:v>
                </c:pt>
                <c:pt idx="1">
                  <c:v>11.166</c:v>
                </c:pt>
                <c:pt idx="2">
                  <c:v>11.242000000000001</c:v>
                </c:pt>
                <c:pt idx="3">
                  <c:v>11.053000000000001</c:v>
                </c:pt>
                <c:pt idx="4">
                  <c:v>11.076000000000001</c:v>
                </c:pt>
                <c:pt idx="5">
                  <c:v>11.146000000000001</c:v>
                </c:pt>
                <c:pt idx="6">
                  <c:v>11.045999999999999</c:v>
                </c:pt>
                <c:pt idx="7">
                  <c:v>11.045999999999999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13-4A5F-AA48-062F0B0F64AF}"/>
            </c:ext>
          </c:extLst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Ca!$I$3:$I$20</c:f>
              <c:numCache>
                <c:formatCode>0.00</c:formatCode>
                <c:ptCount val="18"/>
                <c:pt idx="0">
                  <c:v>11.12</c:v>
                </c:pt>
                <c:pt idx="1">
                  <c:v>11.06</c:v>
                </c:pt>
                <c:pt idx="2">
                  <c:v>11.13</c:v>
                </c:pt>
                <c:pt idx="3">
                  <c:v>11.02</c:v>
                </c:pt>
                <c:pt idx="4">
                  <c:v>11.09</c:v>
                </c:pt>
                <c:pt idx="5">
                  <c:v>11.16</c:v>
                </c:pt>
                <c:pt idx="6">
                  <c:v>11.21</c:v>
                </c:pt>
                <c:pt idx="7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013-4A5F-AA48-062F0B0F64AF}"/>
            </c:ext>
          </c:extLst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Ca!$J$3:$J$20</c:f>
              <c:numCache>
                <c:formatCode>0.00</c:formatCode>
                <c:ptCount val="18"/>
                <c:pt idx="0">
                  <c:v>11.25</c:v>
                </c:pt>
                <c:pt idx="1">
                  <c:v>11.23</c:v>
                </c:pt>
                <c:pt idx="2">
                  <c:v>11.03</c:v>
                </c:pt>
                <c:pt idx="3">
                  <c:v>11.04</c:v>
                </c:pt>
                <c:pt idx="4">
                  <c:v>11.13</c:v>
                </c:pt>
                <c:pt idx="5">
                  <c:v>11.07</c:v>
                </c:pt>
                <c:pt idx="6">
                  <c:v>11.03</c:v>
                </c:pt>
                <c:pt idx="7">
                  <c:v>11.02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013-4A5F-AA48-062F0B0F64AF}"/>
            </c:ext>
          </c:extLst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Ca!$K$3:$K$20</c:f>
              <c:numCache>
                <c:formatCode>0.00</c:formatCode>
                <c:ptCount val="18"/>
                <c:pt idx="1">
                  <c:v>11.383333333333335</c:v>
                </c:pt>
                <c:pt idx="2">
                  <c:v>11.293333333333333</c:v>
                </c:pt>
                <c:pt idx="3">
                  <c:v>11.526666666666667</c:v>
                </c:pt>
                <c:pt idx="4">
                  <c:v>11.526666666666666</c:v>
                </c:pt>
                <c:pt idx="5">
                  <c:v>11.564285714285713</c:v>
                </c:pt>
                <c:pt idx="6">
                  <c:v>11.492307692307692</c:v>
                </c:pt>
                <c:pt idx="7">
                  <c:v>11.55833333333333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013-4A5F-AA48-062F0B0F64AF}"/>
            </c:ext>
          </c:extLst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Ca!$L$3:$L$20</c:f>
              <c:numCache>
                <c:formatCode>0.0</c:formatCode>
                <c:ptCount val="18"/>
                <c:pt idx="0">
                  <c:v>11.1</c:v>
                </c:pt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11.1</c:v>
                </c:pt>
                <c:pt idx="5">
                  <c:v>11.1</c:v>
                </c:pt>
                <c:pt idx="6">
                  <c:v>11.1</c:v>
                </c:pt>
                <c:pt idx="7">
                  <c:v>11.1</c:v>
                </c:pt>
                <c:pt idx="8">
                  <c:v>11.1</c:v>
                </c:pt>
                <c:pt idx="9">
                  <c:v>11.1</c:v>
                </c:pt>
                <c:pt idx="10">
                  <c:v>11.1</c:v>
                </c:pt>
                <c:pt idx="11">
                  <c:v>11.1</c:v>
                </c:pt>
                <c:pt idx="12">
                  <c:v>11.1</c:v>
                </c:pt>
                <c:pt idx="13">
                  <c:v>11.1</c:v>
                </c:pt>
                <c:pt idx="14">
                  <c:v>11.1</c:v>
                </c:pt>
                <c:pt idx="15">
                  <c:v>11.1</c:v>
                </c:pt>
                <c:pt idx="16">
                  <c:v>11.1</c:v>
                </c:pt>
                <c:pt idx="17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013-4A5F-AA48-062F0B0F64AF}"/>
            </c:ext>
          </c:extLst>
        </c:ser>
        <c:ser>
          <c:idx val="10"/>
          <c:order val="11"/>
          <c:tx>
            <c:strRef>
              <c:f>Ca!$M$2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Ca!$M$3:$M$20</c:f>
              <c:numCache>
                <c:formatCode>0.00</c:formatCode>
                <c:ptCount val="18"/>
                <c:pt idx="0">
                  <c:v>11.075890283522718</c:v>
                </c:pt>
                <c:pt idx="1">
                  <c:v>11.110235145502646</c:v>
                </c:pt>
                <c:pt idx="2">
                  <c:v>11.09810764790765</c:v>
                </c:pt>
                <c:pt idx="3">
                  <c:v>11.107190403091062</c:v>
                </c:pt>
                <c:pt idx="4">
                  <c:v>11.120380755811098</c:v>
                </c:pt>
                <c:pt idx="5">
                  <c:v>11.124844712162291</c:v>
                </c:pt>
                <c:pt idx="6">
                  <c:v>11.098934668618881</c:v>
                </c:pt>
                <c:pt idx="7">
                  <c:v>11.132525819935015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013-4A5F-AA48-062F0B0F64AF}"/>
            </c:ext>
          </c:extLst>
        </c:ser>
        <c:ser>
          <c:idx val="11"/>
          <c:order val="12"/>
          <c:tx>
            <c:strRef>
              <c:f>Ca!$N$2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Ca!$N$3:$N$20</c:f>
              <c:numCache>
                <c:formatCode>0.00</c:formatCode>
                <c:ptCount val="18"/>
                <c:pt idx="0">
                  <c:v>0.43755555555555325</c:v>
                </c:pt>
                <c:pt idx="1">
                  <c:v>0.48433333333333373</c:v>
                </c:pt>
                <c:pt idx="2">
                  <c:v>0.38333333333333286</c:v>
                </c:pt>
                <c:pt idx="3">
                  <c:v>0.5689285714285699</c:v>
                </c:pt>
                <c:pt idx="4">
                  <c:v>0.6040476190476145</c:v>
                </c:pt>
                <c:pt idx="5">
                  <c:v>0.64120879120878982</c:v>
                </c:pt>
                <c:pt idx="6">
                  <c:v>0.58462348178137802</c:v>
                </c:pt>
                <c:pt idx="7">
                  <c:v>0.631349206349201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013-4A5F-AA48-062F0B0F64AF}"/>
            </c:ext>
          </c:extLst>
        </c:ser>
        <c:ser>
          <c:idx val="12"/>
          <c:order val="13"/>
          <c:tx>
            <c:strRef>
              <c:f>Ca!$O$2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Ca!$O$3:$O$20</c:f>
              <c:numCache>
                <c:formatCode>0.0</c:formatCode>
                <c:ptCount val="18"/>
                <c:pt idx="0">
                  <c:v>10.6</c:v>
                </c:pt>
                <c:pt idx="1">
                  <c:v>10.6</c:v>
                </c:pt>
                <c:pt idx="2">
                  <c:v>10.6</c:v>
                </c:pt>
                <c:pt idx="3">
                  <c:v>10.6</c:v>
                </c:pt>
                <c:pt idx="4">
                  <c:v>10.6</c:v>
                </c:pt>
                <c:pt idx="5">
                  <c:v>10.6</c:v>
                </c:pt>
                <c:pt idx="6">
                  <c:v>10.6</c:v>
                </c:pt>
                <c:pt idx="7">
                  <c:v>10.6</c:v>
                </c:pt>
                <c:pt idx="8">
                  <c:v>10.6</c:v>
                </c:pt>
                <c:pt idx="9">
                  <c:v>10.6</c:v>
                </c:pt>
                <c:pt idx="10">
                  <c:v>10.6</c:v>
                </c:pt>
                <c:pt idx="11">
                  <c:v>10.6</c:v>
                </c:pt>
                <c:pt idx="12">
                  <c:v>10.6</c:v>
                </c:pt>
                <c:pt idx="13">
                  <c:v>10.6</c:v>
                </c:pt>
                <c:pt idx="14">
                  <c:v>10.6</c:v>
                </c:pt>
                <c:pt idx="15">
                  <c:v>10.6</c:v>
                </c:pt>
                <c:pt idx="16">
                  <c:v>10.6</c:v>
                </c:pt>
                <c:pt idx="17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013-4A5F-AA48-062F0B0F64AF}"/>
            </c:ext>
          </c:extLst>
        </c:ser>
        <c:ser>
          <c:idx val="13"/>
          <c:order val="14"/>
          <c:tx>
            <c:strRef>
              <c:f>Ca!$P$2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Ca!$P$3:$P$20</c:f>
              <c:numCache>
                <c:formatCode>0.0</c:formatCode>
                <c:ptCount val="18"/>
                <c:pt idx="0">
                  <c:v>11.6</c:v>
                </c:pt>
                <c:pt idx="1">
                  <c:v>11.6</c:v>
                </c:pt>
                <c:pt idx="2">
                  <c:v>11.6</c:v>
                </c:pt>
                <c:pt idx="3">
                  <c:v>11.6</c:v>
                </c:pt>
                <c:pt idx="4">
                  <c:v>11.6</c:v>
                </c:pt>
                <c:pt idx="5">
                  <c:v>11.6</c:v>
                </c:pt>
                <c:pt idx="6">
                  <c:v>11.6</c:v>
                </c:pt>
                <c:pt idx="7">
                  <c:v>11.6</c:v>
                </c:pt>
                <c:pt idx="8">
                  <c:v>11.6</c:v>
                </c:pt>
                <c:pt idx="9">
                  <c:v>11.6</c:v>
                </c:pt>
                <c:pt idx="10">
                  <c:v>11.6</c:v>
                </c:pt>
                <c:pt idx="11">
                  <c:v>11.6</c:v>
                </c:pt>
                <c:pt idx="12">
                  <c:v>11.6</c:v>
                </c:pt>
                <c:pt idx="13">
                  <c:v>11.6</c:v>
                </c:pt>
                <c:pt idx="14">
                  <c:v>11.6</c:v>
                </c:pt>
                <c:pt idx="15">
                  <c:v>11.6</c:v>
                </c:pt>
                <c:pt idx="16">
                  <c:v>11.6</c:v>
                </c:pt>
                <c:pt idx="17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013-4A5F-AA48-062F0B0F6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58208"/>
        <c:axId val="207364096"/>
      </c:lineChart>
      <c:catAx>
        <c:axId val="207358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364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364096"/>
        <c:scaling>
          <c:orientation val="minMax"/>
          <c:max val="12.1"/>
          <c:min val="1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358208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66455426020498"/>
          <c:y val="0.12828993819861972"/>
          <c:w val="0.15994800230244854"/>
          <c:h val="0.86938406869258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4575943246725E-2"/>
          <c:y val="8.5763293310463243E-2"/>
          <c:w val="0.69912931312482063"/>
          <c:h val="0.73413379073756357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GLU!$B$3:$B$20</c:f>
              <c:numCache>
                <c:formatCode>0.0</c:formatCode>
                <c:ptCount val="18"/>
                <c:pt idx="0">
                  <c:v>184.23684210526315</c:v>
                </c:pt>
                <c:pt idx="1">
                  <c:v>184.21875</c:v>
                </c:pt>
                <c:pt idx="2">
                  <c:v>184.04761904761904</c:v>
                </c:pt>
                <c:pt idx="3">
                  <c:v>184.07894736842104</c:v>
                </c:pt>
                <c:pt idx="4">
                  <c:v>184.05263157894737</c:v>
                </c:pt>
                <c:pt idx="5">
                  <c:v>183.97368421052633</c:v>
                </c:pt>
                <c:pt idx="6">
                  <c:v>183.94401544401543</c:v>
                </c:pt>
                <c:pt idx="7">
                  <c:v>183.94736842105263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1E-4980-8A36-A4B39649F581}"/>
            </c:ext>
          </c:extLst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GLU!$C$3:$C$20</c:f>
              <c:numCache>
                <c:formatCode>0.0</c:formatCode>
                <c:ptCount val="18"/>
                <c:pt idx="0">
                  <c:v>183.75952380952381</c:v>
                </c:pt>
                <c:pt idx="1">
                  <c:v>183.54459459459457</c:v>
                </c:pt>
                <c:pt idx="2">
                  <c:v>183.54761904761901</c:v>
                </c:pt>
                <c:pt idx="3">
                  <c:v>183.31000000000003</c:v>
                </c:pt>
                <c:pt idx="4">
                  <c:v>183.18117647058821</c:v>
                </c:pt>
                <c:pt idx="5">
                  <c:v>183.25</c:v>
                </c:pt>
                <c:pt idx="6">
                  <c:v>182.52021276595741</c:v>
                </c:pt>
                <c:pt idx="7">
                  <c:v>182.39879518072283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1E-4980-8A36-A4B39649F581}"/>
            </c:ext>
          </c:extLst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GLU!$D$3:$D$20</c:f>
              <c:numCache>
                <c:formatCode>0.0</c:formatCode>
                <c:ptCount val="18"/>
                <c:pt idx="0">
                  <c:v>186.61111111111111</c:v>
                </c:pt>
                <c:pt idx="1">
                  <c:v>186.47058823529412</c:v>
                </c:pt>
                <c:pt idx="2">
                  <c:v>186.25</c:v>
                </c:pt>
                <c:pt idx="3">
                  <c:v>186.47619047619048</c:v>
                </c:pt>
                <c:pt idx="4">
                  <c:v>186.1904761904762</c:v>
                </c:pt>
                <c:pt idx="5">
                  <c:v>186.42105263157896</c:v>
                </c:pt>
                <c:pt idx="6">
                  <c:v>186.5</c:v>
                </c:pt>
                <c:pt idx="7">
                  <c:v>186.55555555555554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1E-4980-8A36-A4B39649F581}"/>
            </c:ext>
          </c:extLst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GLU!$E$3:$E$20</c:f>
              <c:numCache>
                <c:formatCode>0.0</c:formatCode>
                <c:ptCount val="18"/>
                <c:pt idx="0" formatCode="0.0_ ">
                  <c:v>185.34899999999999</c:v>
                </c:pt>
                <c:pt idx="1">
                  <c:v>184.63900000000001</c:v>
                </c:pt>
                <c:pt idx="2">
                  <c:v>184.33099999999999</c:v>
                </c:pt>
                <c:pt idx="3">
                  <c:v>183.989</c:v>
                </c:pt>
                <c:pt idx="4">
                  <c:v>186.51300000000001</c:v>
                </c:pt>
                <c:pt idx="5">
                  <c:v>187.005</c:v>
                </c:pt>
                <c:pt idx="6">
                  <c:v>187.137</c:v>
                </c:pt>
                <c:pt idx="7">
                  <c:v>186.50299999999999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1E-4980-8A36-A4B39649F581}"/>
            </c:ext>
          </c:extLst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GLU!$F$3:$F$20</c:f>
              <c:numCache>
                <c:formatCode>0.0</c:formatCode>
                <c:ptCount val="18"/>
                <c:pt idx="0">
                  <c:v>183.55</c:v>
                </c:pt>
                <c:pt idx="1">
                  <c:v>183.45</c:v>
                </c:pt>
                <c:pt idx="2">
                  <c:v>183.76190476190476</c:v>
                </c:pt>
                <c:pt idx="3">
                  <c:v>183.55555555555554</c:v>
                </c:pt>
                <c:pt idx="4">
                  <c:v>183.65</c:v>
                </c:pt>
                <c:pt idx="5">
                  <c:v>183.84210526315789</c:v>
                </c:pt>
                <c:pt idx="6">
                  <c:v>183.55555555555554</c:v>
                </c:pt>
                <c:pt idx="7">
                  <c:v>183.90909090909091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1E-4980-8A36-A4B39649F581}"/>
            </c:ext>
          </c:extLst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GLU!$G$3:$G$20</c:f>
              <c:numCache>
                <c:formatCode>0.0</c:formatCode>
                <c:ptCount val="18"/>
                <c:pt idx="0">
                  <c:v>181.38888888888891</c:v>
                </c:pt>
                <c:pt idx="1">
                  <c:v>182.16666666666666</c:v>
                </c:pt>
                <c:pt idx="2">
                  <c:v>184.48015873015871</c:v>
                </c:pt>
                <c:pt idx="3">
                  <c:v>183.94940476190479</c:v>
                </c:pt>
                <c:pt idx="4">
                  <c:v>184.38690476190476</c:v>
                </c:pt>
                <c:pt idx="5">
                  <c:v>184.62179487179489</c:v>
                </c:pt>
                <c:pt idx="6">
                  <c:v>184.82222222222222</c:v>
                </c:pt>
                <c:pt idx="7">
                  <c:v>184.38095238095238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1E-4980-8A36-A4B39649F581}"/>
            </c:ext>
          </c:extLst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GLU!$H$3:$H$20</c:f>
              <c:numCache>
                <c:formatCode>0.0</c:formatCode>
                <c:ptCount val="18"/>
                <c:pt idx="0">
                  <c:v>185.25</c:v>
                </c:pt>
                <c:pt idx="1">
                  <c:v>187.083</c:v>
                </c:pt>
                <c:pt idx="2">
                  <c:v>186.483</c:v>
                </c:pt>
                <c:pt idx="3">
                  <c:v>186.39</c:v>
                </c:pt>
                <c:pt idx="4">
                  <c:v>186.458</c:v>
                </c:pt>
                <c:pt idx="5">
                  <c:v>185.41800000000001</c:v>
                </c:pt>
                <c:pt idx="6">
                  <c:v>184.39699999999999</c:v>
                </c:pt>
                <c:pt idx="7">
                  <c:v>184.11799999999999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1E-4980-8A36-A4B39649F581}"/>
            </c:ext>
          </c:extLst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GLU!$I$3:$I$20</c:f>
              <c:numCache>
                <c:formatCode>0.0</c:formatCode>
                <c:ptCount val="18"/>
                <c:pt idx="0">
                  <c:v>184</c:v>
                </c:pt>
                <c:pt idx="1">
                  <c:v>184.7</c:v>
                </c:pt>
                <c:pt idx="2">
                  <c:v>183.6</c:v>
                </c:pt>
                <c:pt idx="3">
                  <c:v>183.4</c:v>
                </c:pt>
                <c:pt idx="4">
                  <c:v>183</c:v>
                </c:pt>
                <c:pt idx="5">
                  <c:v>184.3</c:v>
                </c:pt>
                <c:pt idx="6">
                  <c:v>184</c:v>
                </c:pt>
                <c:pt idx="7">
                  <c:v>183.4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A1E-4980-8A36-A4B39649F581}"/>
            </c:ext>
          </c:extLst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GLU!$J$3:$J$20</c:f>
              <c:numCache>
                <c:formatCode>0.0</c:formatCode>
                <c:ptCount val="18"/>
                <c:pt idx="0">
                  <c:v>184.25</c:v>
                </c:pt>
                <c:pt idx="1">
                  <c:v>182.88</c:v>
                </c:pt>
                <c:pt idx="2">
                  <c:v>184.12</c:v>
                </c:pt>
                <c:pt idx="3">
                  <c:v>184.59</c:v>
                </c:pt>
                <c:pt idx="4">
                  <c:v>185.23</c:v>
                </c:pt>
                <c:pt idx="5">
                  <c:v>185.27</c:v>
                </c:pt>
                <c:pt idx="6">
                  <c:v>184.25</c:v>
                </c:pt>
                <c:pt idx="7">
                  <c:v>182.87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A1E-4980-8A36-A4B39649F581}"/>
            </c:ext>
          </c:extLst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GLU!$K$3:$K$20</c:f>
              <c:numCache>
                <c:formatCode>0.0</c:formatCode>
                <c:ptCount val="18"/>
                <c:pt idx="1">
                  <c:v>182.08333333333334</c:v>
                </c:pt>
                <c:pt idx="2">
                  <c:v>182.8</c:v>
                </c:pt>
                <c:pt idx="3">
                  <c:v>183.33333333333334</c:v>
                </c:pt>
                <c:pt idx="4">
                  <c:v>183.66666666666666</c:v>
                </c:pt>
                <c:pt idx="5">
                  <c:v>185.42857142857142</c:v>
                </c:pt>
                <c:pt idx="6">
                  <c:v>184.69230769230768</c:v>
                </c:pt>
                <c:pt idx="7">
                  <c:v>182.75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A1E-4980-8A36-A4B39649F581}"/>
            </c:ext>
          </c:extLst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GLU!$L$3:$L$20</c:f>
              <c:numCache>
                <c:formatCode>0</c:formatCode>
                <c:ptCount val="18"/>
                <c:pt idx="0">
                  <c:v>184</c:v>
                </c:pt>
                <c:pt idx="1">
                  <c:v>184</c:v>
                </c:pt>
                <c:pt idx="2">
                  <c:v>184</c:v>
                </c:pt>
                <c:pt idx="3">
                  <c:v>184</c:v>
                </c:pt>
                <c:pt idx="4">
                  <c:v>184</c:v>
                </c:pt>
                <c:pt idx="5">
                  <c:v>184</c:v>
                </c:pt>
                <c:pt idx="6">
                  <c:v>184</c:v>
                </c:pt>
                <c:pt idx="7">
                  <c:v>184</c:v>
                </c:pt>
                <c:pt idx="8">
                  <c:v>184</c:v>
                </c:pt>
                <c:pt idx="9">
                  <c:v>184</c:v>
                </c:pt>
                <c:pt idx="10">
                  <c:v>184</c:v>
                </c:pt>
                <c:pt idx="11">
                  <c:v>184</c:v>
                </c:pt>
                <c:pt idx="12">
                  <c:v>184</c:v>
                </c:pt>
                <c:pt idx="13">
                  <c:v>184</c:v>
                </c:pt>
                <c:pt idx="14">
                  <c:v>184</c:v>
                </c:pt>
                <c:pt idx="15">
                  <c:v>184</c:v>
                </c:pt>
                <c:pt idx="16">
                  <c:v>184</c:v>
                </c:pt>
                <c:pt idx="17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1E-4980-8A36-A4B39649F581}"/>
            </c:ext>
          </c:extLst>
        </c:ser>
        <c:ser>
          <c:idx val="10"/>
          <c:order val="11"/>
          <c:tx>
            <c:strRef>
              <c:f>GLU!$M$2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GLU!$M$3:$M$20</c:f>
              <c:numCache>
                <c:formatCode>0.0</c:formatCode>
                <c:ptCount val="18"/>
                <c:pt idx="0">
                  <c:v>184.26615176830967</c:v>
                </c:pt>
                <c:pt idx="1">
                  <c:v>184.12359328298888</c:v>
                </c:pt>
                <c:pt idx="2">
                  <c:v>184.34213015873013</c:v>
                </c:pt>
                <c:pt idx="3">
                  <c:v>184.30724314954051</c:v>
                </c:pt>
                <c:pt idx="4">
                  <c:v>184.63288556685833</c:v>
                </c:pt>
                <c:pt idx="5">
                  <c:v>184.95302084056294</c:v>
                </c:pt>
                <c:pt idx="6">
                  <c:v>184.58183136800579</c:v>
                </c:pt>
                <c:pt idx="7">
                  <c:v>184.08327624473742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A1E-4980-8A36-A4B39649F581}"/>
            </c:ext>
          </c:extLst>
        </c:ser>
        <c:ser>
          <c:idx val="11"/>
          <c:order val="12"/>
          <c:tx>
            <c:strRef>
              <c:f>GLU!$N$2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GLU!$N$3:$N$20</c:f>
              <c:numCache>
                <c:formatCode>0.0</c:formatCode>
                <c:ptCount val="18"/>
                <c:pt idx="0">
                  <c:v>5.2222222222222001</c:v>
                </c:pt>
                <c:pt idx="1">
                  <c:v>4.9996666666666556</c:v>
                </c:pt>
                <c:pt idx="2">
                  <c:v>3.6829999999999927</c:v>
                </c:pt>
                <c:pt idx="3">
                  <c:v>3.1661904761904509</c:v>
                </c:pt>
                <c:pt idx="4">
                  <c:v>3.5130000000000052</c:v>
                </c:pt>
                <c:pt idx="5">
                  <c:v>3.7549999999999955</c:v>
                </c:pt>
                <c:pt idx="6">
                  <c:v>4.6167872340425902</c:v>
                </c:pt>
                <c:pt idx="7">
                  <c:v>4.1567603748327144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A1E-4980-8A36-A4B39649F581}"/>
            </c:ext>
          </c:extLst>
        </c:ser>
        <c:ser>
          <c:idx val="12"/>
          <c:order val="13"/>
          <c:tx>
            <c:strRef>
              <c:f>GLU!$O$2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GLU!$O$3:$O$20</c:f>
              <c:numCache>
                <c:formatCode>General</c:formatCode>
                <c:ptCount val="18"/>
                <c:pt idx="0">
                  <c:v>179</c:v>
                </c:pt>
                <c:pt idx="1">
                  <c:v>179</c:v>
                </c:pt>
                <c:pt idx="2">
                  <c:v>179</c:v>
                </c:pt>
                <c:pt idx="3">
                  <c:v>179</c:v>
                </c:pt>
                <c:pt idx="4">
                  <c:v>179</c:v>
                </c:pt>
                <c:pt idx="5">
                  <c:v>179</c:v>
                </c:pt>
                <c:pt idx="6">
                  <c:v>179</c:v>
                </c:pt>
                <c:pt idx="7">
                  <c:v>179</c:v>
                </c:pt>
                <c:pt idx="8">
                  <c:v>179</c:v>
                </c:pt>
                <c:pt idx="9">
                  <c:v>179</c:v>
                </c:pt>
                <c:pt idx="10">
                  <c:v>179</c:v>
                </c:pt>
                <c:pt idx="11">
                  <c:v>179</c:v>
                </c:pt>
                <c:pt idx="12">
                  <c:v>179</c:v>
                </c:pt>
                <c:pt idx="13">
                  <c:v>179</c:v>
                </c:pt>
                <c:pt idx="14">
                  <c:v>179</c:v>
                </c:pt>
                <c:pt idx="15">
                  <c:v>179</c:v>
                </c:pt>
                <c:pt idx="16">
                  <c:v>179</c:v>
                </c:pt>
                <c:pt idx="17">
                  <c:v>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A1E-4980-8A36-A4B39649F581}"/>
            </c:ext>
          </c:extLst>
        </c:ser>
        <c:ser>
          <c:idx val="13"/>
          <c:order val="14"/>
          <c:tx>
            <c:strRef>
              <c:f>GLU!$P$2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GLU!$P$3:$P$20</c:f>
              <c:numCache>
                <c:formatCode>General</c:formatCode>
                <c:ptCount val="18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A1E-4980-8A36-A4B39649F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55968"/>
        <c:axId val="207574528"/>
      </c:lineChart>
      <c:catAx>
        <c:axId val="207555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574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574528"/>
        <c:scaling>
          <c:orientation val="minMax"/>
          <c:max val="194"/>
          <c:min val="17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55596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64568038933594"/>
          <c:y val="0.10655715009140398"/>
          <c:w val="0.15870985999900294"/>
          <c:h val="0.8701128412881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485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TCH!$B$3:$B$20</c:f>
              <c:numCache>
                <c:formatCode>0.0</c:formatCode>
                <c:ptCount val="18"/>
                <c:pt idx="0">
                  <c:v>147.89473684210526</c:v>
                </c:pt>
                <c:pt idx="1">
                  <c:v>147.78125</c:v>
                </c:pt>
                <c:pt idx="2">
                  <c:v>147.83333333333334</c:v>
                </c:pt>
                <c:pt idx="3">
                  <c:v>147.89473684210526</c:v>
                </c:pt>
                <c:pt idx="4">
                  <c:v>148.07894736842104</c:v>
                </c:pt>
                <c:pt idx="5">
                  <c:v>147.94736842105263</c:v>
                </c:pt>
                <c:pt idx="6">
                  <c:v>147.83204633204633</c:v>
                </c:pt>
                <c:pt idx="7">
                  <c:v>147.44736842105263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C-4D01-A200-5607A542AC12}"/>
            </c:ext>
          </c:extLst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TCH!$C$3:$C$20</c:f>
              <c:numCache>
                <c:formatCode>0.0</c:formatCode>
                <c:ptCount val="18"/>
                <c:pt idx="0">
                  <c:v>149.92619047619041</c:v>
                </c:pt>
                <c:pt idx="1">
                  <c:v>148.21710526315786</c:v>
                </c:pt>
                <c:pt idx="2">
                  <c:v>147.57874999999999</c:v>
                </c:pt>
                <c:pt idx="3">
                  <c:v>147.76329113924049</c:v>
                </c:pt>
                <c:pt idx="4">
                  <c:v>147.40117647058821</c:v>
                </c:pt>
                <c:pt idx="5">
                  <c:v>147.75744680851059</c:v>
                </c:pt>
                <c:pt idx="6">
                  <c:v>147.12021276595738</c:v>
                </c:pt>
                <c:pt idx="7">
                  <c:v>148.45365853658532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C-4D01-A200-5607A542AC12}"/>
            </c:ext>
          </c:extLst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TCH!$D$3:$D$20</c:f>
              <c:numCache>
                <c:formatCode>0.0</c:formatCode>
                <c:ptCount val="18"/>
                <c:pt idx="0">
                  <c:v>149.47058823529412</c:v>
                </c:pt>
                <c:pt idx="1">
                  <c:v>149.21052631578948</c:v>
                </c:pt>
                <c:pt idx="2">
                  <c:v>147.75</c:v>
                </c:pt>
                <c:pt idx="3">
                  <c:v>146.52380952380952</c:v>
                </c:pt>
                <c:pt idx="4">
                  <c:v>148.22222222222223</c:v>
                </c:pt>
                <c:pt idx="5">
                  <c:v>151.33333333333334</c:v>
                </c:pt>
                <c:pt idx="6">
                  <c:v>150.73333333333332</c:v>
                </c:pt>
                <c:pt idx="7">
                  <c:v>150.8235294117647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3C-4D01-A200-5607A542AC12}"/>
            </c:ext>
          </c:extLst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TCH!$E$3:$E$20</c:f>
              <c:numCache>
                <c:formatCode>0.0</c:formatCode>
                <c:ptCount val="18"/>
                <c:pt idx="0">
                  <c:v>146.31700000000001</c:v>
                </c:pt>
                <c:pt idx="1">
                  <c:v>146.09700000000001</c:v>
                </c:pt>
                <c:pt idx="2">
                  <c:v>146.761</c:v>
                </c:pt>
                <c:pt idx="3">
                  <c:v>147.21700000000001</c:v>
                </c:pt>
                <c:pt idx="4">
                  <c:v>147.97</c:v>
                </c:pt>
                <c:pt idx="5">
                  <c:v>149.04599999999999</c:v>
                </c:pt>
                <c:pt idx="6">
                  <c:v>149.119</c:v>
                </c:pt>
                <c:pt idx="7">
                  <c:v>149.87899999999999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3C-4D01-A200-5607A542AC12}"/>
            </c:ext>
          </c:extLst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TCH!$F$3:$F$20</c:f>
              <c:numCache>
                <c:formatCode>0.0</c:formatCode>
                <c:ptCount val="18"/>
                <c:pt idx="0">
                  <c:v>147.80000000000001</c:v>
                </c:pt>
                <c:pt idx="1">
                  <c:v>147.6</c:v>
                </c:pt>
                <c:pt idx="2">
                  <c:v>148.23809523809524</c:v>
                </c:pt>
                <c:pt idx="3">
                  <c:v>147.55555555555554</c:v>
                </c:pt>
                <c:pt idx="4">
                  <c:v>147.15</c:v>
                </c:pt>
                <c:pt idx="5">
                  <c:v>147.52631578947367</c:v>
                </c:pt>
                <c:pt idx="6">
                  <c:v>148.11111111111111</c:v>
                </c:pt>
                <c:pt idx="7">
                  <c:v>146.95454545454547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3C-4D01-A200-5607A542AC12}"/>
            </c:ext>
          </c:extLst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TCH!$G$3:$G$20</c:f>
              <c:numCache>
                <c:formatCode>0.0</c:formatCode>
                <c:ptCount val="18"/>
                <c:pt idx="0">
                  <c:v>147.61111111111111</c:v>
                </c:pt>
                <c:pt idx="1">
                  <c:v>147.74333333333331</c:v>
                </c:pt>
                <c:pt idx="2">
                  <c:v>147.5</c:v>
                </c:pt>
                <c:pt idx="3">
                  <c:v>147.0864197530864</c:v>
                </c:pt>
                <c:pt idx="4">
                  <c:v>147.2948717948718</c:v>
                </c:pt>
                <c:pt idx="5">
                  <c:v>147.36956521739128</c:v>
                </c:pt>
                <c:pt idx="6">
                  <c:v>146.83333333333337</c:v>
                </c:pt>
                <c:pt idx="7">
                  <c:v>147.2037037037037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3C-4D01-A200-5607A542AC12}"/>
            </c:ext>
          </c:extLst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TCH!$H$3:$H$20</c:f>
              <c:numCache>
                <c:formatCode>0.0</c:formatCode>
                <c:ptCount val="18"/>
                <c:pt idx="0">
                  <c:v>150.286</c:v>
                </c:pt>
                <c:pt idx="1">
                  <c:v>150.34700000000001</c:v>
                </c:pt>
                <c:pt idx="2">
                  <c:v>149.13900000000001</c:v>
                </c:pt>
                <c:pt idx="3">
                  <c:v>148.63800000000001</c:v>
                </c:pt>
                <c:pt idx="4">
                  <c:v>148.35499999999999</c:v>
                </c:pt>
                <c:pt idx="5">
                  <c:v>147.04499999999999</c:v>
                </c:pt>
                <c:pt idx="6">
                  <c:v>146.68799999999999</c:v>
                </c:pt>
                <c:pt idx="7">
                  <c:v>146.44800000000001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3C-4D01-A200-5607A542AC12}"/>
            </c:ext>
          </c:extLst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TCH!$I$3:$I$20</c:f>
              <c:numCache>
                <c:formatCode>0.0</c:formatCode>
                <c:ptCount val="18"/>
                <c:pt idx="0">
                  <c:v>146.6</c:v>
                </c:pt>
                <c:pt idx="1">
                  <c:v>146.30000000000001</c:v>
                </c:pt>
                <c:pt idx="2">
                  <c:v>146.5</c:v>
                </c:pt>
                <c:pt idx="3">
                  <c:v>145.5</c:v>
                </c:pt>
                <c:pt idx="4">
                  <c:v>149.6</c:v>
                </c:pt>
                <c:pt idx="5">
                  <c:v>146.4</c:v>
                </c:pt>
                <c:pt idx="6">
                  <c:v>146.30000000000001</c:v>
                </c:pt>
                <c:pt idx="7">
                  <c:v>145.69999999999999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3C-4D01-A200-5607A542AC12}"/>
            </c:ext>
          </c:extLst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TCH!$J$3:$J$20</c:f>
              <c:numCache>
                <c:formatCode>0.0</c:formatCode>
                <c:ptCount val="18"/>
                <c:pt idx="0">
                  <c:v>146.62</c:v>
                </c:pt>
                <c:pt idx="1">
                  <c:v>144.77000000000001</c:v>
                </c:pt>
                <c:pt idx="2">
                  <c:v>144.69999999999999</c:v>
                </c:pt>
                <c:pt idx="3">
                  <c:v>145.63</c:v>
                </c:pt>
                <c:pt idx="4">
                  <c:v>145.77000000000001</c:v>
                </c:pt>
                <c:pt idx="5">
                  <c:v>145.9</c:v>
                </c:pt>
                <c:pt idx="6">
                  <c:v>145.72999999999999</c:v>
                </c:pt>
                <c:pt idx="7">
                  <c:v>144.83000000000001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73C-4D01-A200-5607A542AC12}"/>
            </c:ext>
          </c:extLst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TCH!$K$3:$K$20</c:f>
              <c:numCache>
                <c:formatCode>0.0</c:formatCode>
                <c:ptCount val="18"/>
                <c:pt idx="1">
                  <c:v>147.91666666666666</c:v>
                </c:pt>
                <c:pt idx="2">
                  <c:v>149.73333333333332</c:v>
                </c:pt>
                <c:pt idx="3">
                  <c:v>148.33333333333334</c:v>
                </c:pt>
                <c:pt idx="4">
                  <c:v>148</c:v>
                </c:pt>
                <c:pt idx="5">
                  <c:v>149.35714285714286</c:v>
                </c:pt>
                <c:pt idx="6">
                  <c:v>147.61538461538461</c:v>
                </c:pt>
                <c:pt idx="7">
                  <c:v>147.53846153846155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73C-4D01-A200-5607A542AC12}"/>
            </c:ext>
          </c:extLst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TCH!$L$3:$L$20</c:f>
              <c:numCache>
                <c:formatCode>General</c:formatCode>
                <c:ptCount val="18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73C-4D01-A200-5607A542AC12}"/>
            </c:ext>
          </c:extLst>
        </c:ser>
        <c:ser>
          <c:idx val="10"/>
          <c:order val="11"/>
          <c:tx>
            <c:strRef>
              <c:f>TCH!$M$2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TCH!$M$3:$M$20</c:f>
              <c:numCache>
                <c:formatCode>0.0</c:formatCode>
                <c:ptCount val="18"/>
                <c:pt idx="0">
                  <c:v>148.05840296274451</c:v>
                </c:pt>
                <c:pt idx="1">
                  <c:v>147.59828815789473</c:v>
                </c:pt>
                <c:pt idx="2">
                  <c:v>147.57335119047622</c:v>
                </c:pt>
                <c:pt idx="3">
                  <c:v>147.21421461471303</c:v>
                </c:pt>
                <c:pt idx="4">
                  <c:v>147.78422178561033</c:v>
                </c:pt>
                <c:pt idx="5">
                  <c:v>147.96821724269046</c:v>
                </c:pt>
                <c:pt idx="6">
                  <c:v>147.60824214911659</c:v>
                </c:pt>
                <c:pt idx="7">
                  <c:v>147.52782670661136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3C-4D01-A200-5607A542AC12}"/>
            </c:ext>
          </c:extLst>
        </c:ser>
        <c:ser>
          <c:idx val="11"/>
          <c:order val="12"/>
          <c:tx>
            <c:strRef>
              <c:f>TCH!$N$2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TCH!$N$3:$N$20</c:f>
              <c:numCache>
                <c:formatCode>0.0</c:formatCode>
                <c:ptCount val="18"/>
                <c:pt idx="0">
                  <c:v>3.9689999999999941</c:v>
                </c:pt>
                <c:pt idx="1">
                  <c:v>5.5769999999999982</c:v>
                </c:pt>
                <c:pt idx="2">
                  <c:v>5.0333333333333314</c:v>
                </c:pt>
                <c:pt idx="3">
                  <c:v>3.1380000000000052</c:v>
                </c:pt>
                <c:pt idx="4">
                  <c:v>3.8299999999999841</c:v>
                </c:pt>
                <c:pt idx="5">
                  <c:v>5.4333333333333371</c:v>
                </c:pt>
                <c:pt idx="6">
                  <c:v>5.0033333333333303</c:v>
                </c:pt>
                <c:pt idx="7">
                  <c:v>5.9935294117646833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73C-4D01-A200-5607A542AC12}"/>
            </c:ext>
          </c:extLst>
        </c:ser>
        <c:ser>
          <c:idx val="12"/>
          <c:order val="13"/>
          <c:tx>
            <c:strRef>
              <c:f>TCH!$O$2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TCH!$O$3:$O$20</c:f>
              <c:numCache>
                <c:formatCode>General</c:formatCode>
                <c:ptCount val="18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140</c:v>
                </c:pt>
                <c:pt idx="13">
                  <c:v>140</c:v>
                </c:pt>
                <c:pt idx="14">
                  <c:v>140</c:v>
                </c:pt>
                <c:pt idx="15">
                  <c:v>140</c:v>
                </c:pt>
                <c:pt idx="16">
                  <c:v>140</c:v>
                </c:pt>
                <c:pt idx="17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3C-4D01-A200-5607A542AC12}"/>
            </c:ext>
          </c:extLst>
        </c:ser>
        <c:ser>
          <c:idx val="13"/>
          <c:order val="14"/>
          <c:tx>
            <c:strRef>
              <c:f>TCH!$P$2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TCH!$P$3:$P$20</c:f>
              <c:numCache>
                <c:formatCode>General</c:formatCode>
                <c:ptCount val="18"/>
                <c:pt idx="0">
                  <c:v>156</c:v>
                </c:pt>
                <c:pt idx="1">
                  <c:v>156</c:v>
                </c:pt>
                <c:pt idx="2">
                  <c:v>156</c:v>
                </c:pt>
                <c:pt idx="3">
                  <c:v>156</c:v>
                </c:pt>
                <c:pt idx="4">
                  <c:v>156</c:v>
                </c:pt>
                <c:pt idx="5">
                  <c:v>156</c:v>
                </c:pt>
                <c:pt idx="6">
                  <c:v>156</c:v>
                </c:pt>
                <c:pt idx="7">
                  <c:v>156</c:v>
                </c:pt>
                <c:pt idx="8">
                  <c:v>156</c:v>
                </c:pt>
                <c:pt idx="9">
                  <c:v>156</c:v>
                </c:pt>
                <c:pt idx="10">
                  <c:v>156</c:v>
                </c:pt>
                <c:pt idx="11">
                  <c:v>156</c:v>
                </c:pt>
                <c:pt idx="12">
                  <c:v>156</c:v>
                </c:pt>
                <c:pt idx="13">
                  <c:v>156</c:v>
                </c:pt>
                <c:pt idx="14">
                  <c:v>156</c:v>
                </c:pt>
                <c:pt idx="15">
                  <c:v>156</c:v>
                </c:pt>
                <c:pt idx="16">
                  <c:v>156</c:v>
                </c:pt>
                <c:pt idx="17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73C-4D01-A200-5607A542A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23776"/>
        <c:axId val="208138240"/>
      </c:lineChart>
      <c:catAx>
        <c:axId val="20812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08138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138240"/>
        <c:scaling>
          <c:orientation val="minMax"/>
          <c:max val="164"/>
          <c:min val="13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08123776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8028509288596"/>
          <c:y val="9.6880266335655468E-2"/>
          <c:w val="0.15932659370968461"/>
          <c:h val="0.87874806377960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18"/>
        </c:manualLayout>
      </c:layout>
      <c:lineChart>
        <c:grouping val="standard"/>
        <c:varyColors val="0"/>
        <c:ser>
          <c:idx val="0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TG!$B$3:$B$20</c:f>
              <c:numCache>
                <c:formatCode>0.0</c:formatCode>
                <c:ptCount val="18"/>
                <c:pt idx="0">
                  <c:v>54.10526315789474</c:v>
                </c:pt>
                <c:pt idx="1">
                  <c:v>54.21875</c:v>
                </c:pt>
                <c:pt idx="2">
                  <c:v>54.738095238095241</c:v>
                </c:pt>
                <c:pt idx="3">
                  <c:v>54.421052631578945</c:v>
                </c:pt>
                <c:pt idx="4">
                  <c:v>54.736842105263158</c:v>
                </c:pt>
                <c:pt idx="5">
                  <c:v>54.526315789473685</c:v>
                </c:pt>
                <c:pt idx="6">
                  <c:v>54.472007722007724</c:v>
                </c:pt>
                <c:pt idx="7">
                  <c:v>54.026315789473685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9-42F6-A871-AB346F4ED5D9}"/>
            </c:ext>
          </c:extLst>
        </c:ser>
        <c:ser>
          <c:idx val="1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TG!$C$3:$C$20</c:f>
              <c:numCache>
                <c:formatCode>0.0</c:formatCode>
                <c:ptCount val="18"/>
                <c:pt idx="0">
                  <c:v>54.349382716049377</c:v>
                </c:pt>
                <c:pt idx="1">
                  <c:v>54.866216216216216</c:v>
                </c:pt>
                <c:pt idx="2">
                  <c:v>53.60749999999998</c:v>
                </c:pt>
                <c:pt idx="3">
                  <c:v>54.262500000000024</c:v>
                </c:pt>
                <c:pt idx="4">
                  <c:v>54.120689655172434</c:v>
                </c:pt>
                <c:pt idx="5">
                  <c:v>54.29999999999999</c:v>
                </c:pt>
                <c:pt idx="6">
                  <c:v>53.830526315789449</c:v>
                </c:pt>
                <c:pt idx="7">
                  <c:v>54.403658536585347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9-42F6-A871-AB346F4ED5D9}"/>
            </c:ext>
          </c:extLst>
        </c:ser>
        <c:ser>
          <c:idx val="2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TG!$D$3:$D$20</c:f>
              <c:numCache>
                <c:formatCode>0.0</c:formatCode>
                <c:ptCount val="18"/>
                <c:pt idx="0">
                  <c:v>57.133333333333333</c:v>
                </c:pt>
                <c:pt idx="1">
                  <c:v>57.210526315789473</c:v>
                </c:pt>
                <c:pt idx="2">
                  <c:v>56.411764705882355</c:v>
                </c:pt>
                <c:pt idx="3">
                  <c:v>56.10526315789474</c:v>
                </c:pt>
                <c:pt idx="4">
                  <c:v>56.235294117647058</c:v>
                </c:pt>
                <c:pt idx="5">
                  <c:v>57.266666666666666</c:v>
                </c:pt>
                <c:pt idx="6">
                  <c:v>57.8</c:v>
                </c:pt>
                <c:pt idx="7">
                  <c:v>57.142857142857146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F9-42F6-A871-AB346F4ED5D9}"/>
            </c:ext>
          </c:extLst>
        </c:ser>
        <c:ser>
          <c:idx val="4"/>
          <c:order val="3"/>
          <c:tx>
            <c:strRef>
              <c:f>TG!$E$2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TG!$E$3:$E$20</c:f>
              <c:numCache>
                <c:formatCode>0.0</c:formatCode>
                <c:ptCount val="18"/>
                <c:pt idx="0">
                  <c:v>53.411999999999999</c:v>
                </c:pt>
                <c:pt idx="1">
                  <c:v>52.878</c:v>
                </c:pt>
                <c:pt idx="2">
                  <c:v>53.759</c:v>
                </c:pt>
                <c:pt idx="3">
                  <c:v>54.631999999999998</c:v>
                </c:pt>
                <c:pt idx="4">
                  <c:v>54.152000000000001</c:v>
                </c:pt>
                <c:pt idx="5">
                  <c:v>53.612000000000002</c:v>
                </c:pt>
                <c:pt idx="6">
                  <c:v>53.22</c:v>
                </c:pt>
                <c:pt idx="7">
                  <c:v>53.649000000000001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F9-42F6-A871-AB346F4ED5D9}"/>
            </c:ext>
          </c:extLst>
        </c:ser>
        <c:ser>
          <c:idx val="5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TG!$F$3:$F$20</c:f>
              <c:numCache>
                <c:formatCode>0.0</c:formatCode>
                <c:ptCount val="18"/>
                <c:pt idx="0">
                  <c:v>55.45</c:v>
                </c:pt>
                <c:pt idx="1">
                  <c:v>55.25</c:v>
                </c:pt>
                <c:pt idx="2">
                  <c:v>55.476190476190474</c:v>
                </c:pt>
                <c:pt idx="3">
                  <c:v>55.444444444444443</c:v>
                </c:pt>
                <c:pt idx="4">
                  <c:v>54.9</c:v>
                </c:pt>
                <c:pt idx="5">
                  <c:v>55.368421052631582</c:v>
                </c:pt>
                <c:pt idx="6">
                  <c:v>55.388888888888886</c:v>
                </c:pt>
                <c:pt idx="7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F9-42F6-A871-AB346F4ED5D9}"/>
            </c:ext>
          </c:extLst>
        </c:ser>
        <c:ser>
          <c:idx val="6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TG!$G$3:$G$20</c:f>
              <c:numCache>
                <c:formatCode>0.0</c:formatCode>
                <c:ptCount val="18"/>
                <c:pt idx="0">
                  <c:v>54.888888888888893</c:v>
                </c:pt>
                <c:pt idx="1">
                  <c:v>55.398148148148145</c:v>
                </c:pt>
                <c:pt idx="2">
                  <c:v>55.583333333333336</c:v>
                </c:pt>
                <c:pt idx="3">
                  <c:v>55.196428571428569</c:v>
                </c:pt>
                <c:pt idx="4">
                  <c:v>55.327380952380956</c:v>
                </c:pt>
                <c:pt idx="5">
                  <c:v>55.326666666666661</c:v>
                </c:pt>
                <c:pt idx="6">
                  <c:v>55.181034482758619</c:v>
                </c:pt>
                <c:pt idx="7">
                  <c:v>54.80952380952381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F9-42F6-A871-AB346F4ED5D9}"/>
            </c:ext>
          </c:extLst>
        </c:ser>
        <c:ser>
          <c:idx val="7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TG!$H$3:$H$20</c:f>
              <c:numCache>
                <c:formatCode>0.0</c:formatCode>
                <c:ptCount val="18"/>
                <c:pt idx="0">
                  <c:v>55</c:v>
                </c:pt>
                <c:pt idx="1">
                  <c:v>55.107999999999997</c:v>
                </c:pt>
                <c:pt idx="2">
                  <c:v>55.631999999999998</c:v>
                </c:pt>
                <c:pt idx="3">
                  <c:v>55.534999999999997</c:v>
                </c:pt>
                <c:pt idx="4">
                  <c:v>55.246000000000002</c:v>
                </c:pt>
                <c:pt idx="5">
                  <c:v>55.223999999999997</c:v>
                </c:pt>
                <c:pt idx="6">
                  <c:v>55.015000000000001</c:v>
                </c:pt>
                <c:pt idx="7">
                  <c:v>55.067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F9-42F6-A871-AB346F4ED5D9}"/>
            </c:ext>
          </c:extLst>
        </c:ser>
        <c:ser>
          <c:idx val="8"/>
          <c:order val="7"/>
          <c:tx>
            <c:strRef>
              <c:f>TG!$I$2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TG!$I$3:$I$20</c:f>
              <c:numCache>
                <c:formatCode>0.0</c:formatCode>
                <c:ptCount val="18"/>
                <c:pt idx="0">
                  <c:v>55.3</c:v>
                </c:pt>
                <c:pt idx="1">
                  <c:v>54.8</c:v>
                </c:pt>
                <c:pt idx="2">
                  <c:v>54.9</c:v>
                </c:pt>
                <c:pt idx="3">
                  <c:v>54.6</c:v>
                </c:pt>
                <c:pt idx="4">
                  <c:v>56.8</c:v>
                </c:pt>
                <c:pt idx="5">
                  <c:v>55.2</c:v>
                </c:pt>
                <c:pt idx="6">
                  <c:v>54.8</c:v>
                </c:pt>
                <c:pt idx="7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F9-42F6-A871-AB346F4ED5D9}"/>
            </c:ext>
          </c:extLst>
        </c:ser>
        <c:ser>
          <c:idx val="3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TG!$J$3:$J$20</c:f>
              <c:numCache>
                <c:formatCode>0.0</c:formatCode>
                <c:ptCount val="18"/>
                <c:pt idx="0">
                  <c:v>54.67</c:v>
                </c:pt>
                <c:pt idx="1">
                  <c:v>54.35</c:v>
                </c:pt>
                <c:pt idx="2">
                  <c:v>54.53</c:v>
                </c:pt>
                <c:pt idx="3">
                  <c:v>55.28</c:v>
                </c:pt>
                <c:pt idx="4">
                  <c:v>54.79</c:v>
                </c:pt>
                <c:pt idx="5">
                  <c:v>54.98</c:v>
                </c:pt>
                <c:pt idx="6">
                  <c:v>54.46</c:v>
                </c:pt>
                <c:pt idx="7">
                  <c:v>53.93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CF9-42F6-A871-AB346F4ED5D9}"/>
            </c:ext>
          </c:extLst>
        </c:ser>
        <c:ser>
          <c:idx val="14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TG!$K$3:$K$20</c:f>
              <c:numCache>
                <c:formatCode>0.0</c:formatCode>
                <c:ptCount val="18"/>
                <c:pt idx="1">
                  <c:v>53.666666666666664</c:v>
                </c:pt>
                <c:pt idx="2">
                  <c:v>54.666666666666664</c:v>
                </c:pt>
                <c:pt idx="3">
                  <c:v>54.333333333333336</c:v>
                </c:pt>
                <c:pt idx="4">
                  <c:v>54.93333333333333</c:v>
                </c:pt>
                <c:pt idx="5">
                  <c:v>54.428571428571431</c:v>
                </c:pt>
                <c:pt idx="6">
                  <c:v>54.92307692307692</c:v>
                </c:pt>
                <c:pt idx="7">
                  <c:v>54.53846153846154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CF9-42F6-A871-AB346F4ED5D9}"/>
            </c:ext>
          </c:extLst>
        </c:ser>
        <c:ser>
          <c:idx val="9"/>
          <c:order val="10"/>
          <c:tx>
            <c:strRef>
              <c:f>TG!$L$2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TG!$L$3:$L$20</c:f>
              <c:numCache>
                <c:formatCode>0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CF9-42F6-A871-AB346F4ED5D9}"/>
            </c:ext>
          </c:extLst>
        </c:ser>
        <c:ser>
          <c:idx val="10"/>
          <c:order val="11"/>
          <c:tx>
            <c:strRef>
              <c:f>TG!$M$2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TG!$M$3:$M$20</c:f>
              <c:numCache>
                <c:formatCode>0.0</c:formatCode>
                <c:ptCount val="18"/>
                <c:pt idx="0">
                  <c:v>54.923207566240713</c:v>
                </c:pt>
                <c:pt idx="1">
                  <c:v>54.774630734682056</c:v>
                </c:pt>
                <c:pt idx="2">
                  <c:v>54.930455042016796</c:v>
                </c:pt>
                <c:pt idx="3">
                  <c:v>54.98100221386801</c:v>
                </c:pt>
                <c:pt idx="4">
                  <c:v>55.124154016379691</c:v>
                </c:pt>
                <c:pt idx="5">
                  <c:v>55.023264160401006</c:v>
                </c:pt>
                <c:pt idx="6">
                  <c:v>54.909053433252154</c:v>
                </c:pt>
                <c:pt idx="7">
                  <c:v>54.626681681690151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CF9-42F6-A871-AB346F4ED5D9}"/>
            </c:ext>
          </c:extLst>
        </c:ser>
        <c:ser>
          <c:idx val="11"/>
          <c:order val="12"/>
          <c:tx>
            <c:strRef>
              <c:f>TG!$N$2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TG!$N$3:$N$20</c:f>
              <c:numCache>
                <c:formatCode>0.0</c:formatCode>
                <c:ptCount val="18"/>
                <c:pt idx="0">
                  <c:v>3.7213333333333338</c:v>
                </c:pt>
                <c:pt idx="1">
                  <c:v>4.3325263157894724</c:v>
                </c:pt>
                <c:pt idx="2">
                  <c:v>2.6527647058823547</c:v>
                </c:pt>
                <c:pt idx="3">
                  <c:v>1.6842105263157947</c:v>
                </c:pt>
                <c:pt idx="4">
                  <c:v>2.083294117647057</c:v>
                </c:pt>
                <c:pt idx="5">
                  <c:v>3.6546666666666638</c:v>
                </c:pt>
                <c:pt idx="6">
                  <c:v>4.5799999999999983</c:v>
                </c:pt>
                <c:pt idx="7">
                  <c:v>3.493857142857145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CF9-42F6-A871-AB346F4ED5D9}"/>
            </c:ext>
          </c:extLst>
        </c:ser>
        <c:ser>
          <c:idx val="12"/>
          <c:order val="13"/>
          <c:tx>
            <c:strRef>
              <c:f>TG!$O$2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TG!$O$3:$O$20</c:f>
              <c:numCache>
                <c:formatCode>0</c:formatCode>
                <c:ptCount val="18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CF9-42F6-A871-AB346F4ED5D9}"/>
            </c:ext>
          </c:extLst>
        </c:ser>
        <c:ser>
          <c:idx val="13"/>
          <c:order val="14"/>
          <c:tx>
            <c:strRef>
              <c:f>TG!$P$2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TG!$P$3:$P$20</c:f>
              <c:numCache>
                <c:formatCode>0</c:formatCode>
                <c:ptCount val="18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CF9-42F6-A871-AB346F4ED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93248"/>
        <c:axId val="207895168"/>
      </c:lineChart>
      <c:catAx>
        <c:axId val="20789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20789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895168"/>
        <c:scaling>
          <c:orientation val="minMax"/>
          <c:max val="61"/>
          <c:min val="4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20789324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406988254928"/>
          <c:y val="0.10965168165293319"/>
          <c:w val="0.15932655569952459"/>
          <c:h val="0.87932947457722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06007067137825E-2"/>
          <c:y val="8.0247155451736871E-2"/>
          <c:w val="0.60941068578270596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HDL!$B$3:$B$20</c:f>
              <c:numCache>
                <c:formatCode>0.0</c:formatCode>
                <c:ptCount val="18"/>
                <c:pt idx="0">
                  <c:v>46.14736842105264</c:v>
                </c:pt>
                <c:pt idx="1">
                  <c:v>45.978124999999991</c:v>
                </c:pt>
                <c:pt idx="2">
                  <c:v>46.033333333333331</c:v>
                </c:pt>
                <c:pt idx="3">
                  <c:v>46.147368421052626</c:v>
                </c:pt>
                <c:pt idx="4">
                  <c:v>46.052631578947363</c:v>
                </c:pt>
                <c:pt idx="5">
                  <c:v>45.939473684210533</c:v>
                </c:pt>
                <c:pt idx="6">
                  <c:v>45.86418918918919</c:v>
                </c:pt>
                <c:pt idx="7">
                  <c:v>45.921052631578952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14-40A8-A1A5-0F707D506B1D}"/>
            </c:ext>
          </c:extLst>
        </c:ser>
        <c:ser>
          <c:idx val="1"/>
          <c:order val="1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HDL!$D$3:$D$20</c:f>
              <c:numCache>
                <c:formatCode>0.0</c:formatCode>
                <c:ptCount val="18"/>
                <c:pt idx="0">
                  <c:v>46.466666666666669</c:v>
                </c:pt>
                <c:pt idx="1">
                  <c:v>46.604761904761894</c:v>
                </c:pt>
                <c:pt idx="2">
                  <c:v>46.4</c:v>
                </c:pt>
                <c:pt idx="3">
                  <c:v>46.417647058823533</c:v>
                </c:pt>
                <c:pt idx="4">
                  <c:v>45.977777777777774</c:v>
                </c:pt>
                <c:pt idx="5">
                  <c:v>46.320000000000007</c:v>
                </c:pt>
                <c:pt idx="6">
                  <c:v>46.093333333333334</c:v>
                </c:pt>
                <c:pt idx="7">
                  <c:v>46.311764705882354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4-40A8-A1A5-0F707D506B1D}"/>
            </c:ext>
          </c:extLst>
        </c:ser>
        <c:ser>
          <c:idx val="2"/>
          <c:order val="2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HDL!$F$3:$F$20</c:f>
              <c:numCache>
                <c:formatCode>0.0</c:formatCode>
                <c:ptCount val="18"/>
                <c:pt idx="0">
                  <c:v>45.8</c:v>
                </c:pt>
                <c:pt idx="1">
                  <c:v>45.8</c:v>
                </c:pt>
                <c:pt idx="2">
                  <c:v>45.80952380952381</c:v>
                </c:pt>
                <c:pt idx="3">
                  <c:v>45.944444444444443</c:v>
                </c:pt>
                <c:pt idx="4">
                  <c:v>45.85</c:v>
                </c:pt>
                <c:pt idx="5">
                  <c:v>46.05263157894737</c:v>
                </c:pt>
                <c:pt idx="6">
                  <c:v>46.111111111111114</c:v>
                </c:pt>
                <c:pt idx="7">
                  <c:v>45.909090909090907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14-40A8-A1A5-0F707D506B1D}"/>
            </c:ext>
          </c:extLst>
        </c:ser>
        <c:ser>
          <c:idx val="7"/>
          <c:order val="3"/>
          <c:tx>
            <c:strRef>
              <c:f>HDL!$I$2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HDL!$I$3:$I$20</c:f>
              <c:numCache>
                <c:formatCode>0.0</c:formatCode>
                <c:ptCount val="18"/>
                <c:pt idx="0">
                  <c:v>46.2</c:v>
                </c:pt>
                <c:pt idx="1">
                  <c:v>46.1</c:v>
                </c:pt>
                <c:pt idx="2">
                  <c:v>46.4</c:v>
                </c:pt>
                <c:pt idx="3">
                  <c:v>45.8</c:v>
                </c:pt>
                <c:pt idx="4">
                  <c:v>45.7</c:v>
                </c:pt>
                <c:pt idx="5">
                  <c:v>46.2</c:v>
                </c:pt>
                <c:pt idx="6">
                  <c:v>46</c:v>
                </c:pt>
                <c:pt idx="7">
                  <c:v>45.9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14-40A8-A1A5-0F707D506B1D}"/>
            </c:ext>
          </c:extLst>
        </c:ser>
        <c:ser>
          <c:idx val="3"/>
          <c:order val="4"/>
          <c:tx>
            <c:strRef>
              <c:f>HDL!$L$2</c:f>
              <c:strCache>
                <c:ptCount val="1"/>
                <c:pt idx="0">
                  <c:v>ミナリスM認証値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HDL!$L$3:$L$20</c:f>
              <c:numCache>
                <c:formatCode>0</c:formatCode>
                <c:ptCount val="18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14-40A8-A1A5-0F707D506B1D}"/>
            </c:ext>
          </c:extLst>
        </c:ser>
        <c:ser>
          <c:idx val="4"/>
          <c:order val="5"/>
          <c:tx>
            <c:strRef>
              <c:f>HDL!$M$2</c:f>
              <c:strCache>
                <c:ptCount val="1"/>
                <c:pt idx="0">
                  <c:v>ミナリスM平均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HDL!$M$3:$M$20</c:f>
              <c:numCache>
                <c:formatCode>0.0</c:formatCode>
                <c:ptCount val="18"/>
                <c:pt idx="0">
                  <c:v>46.153508771929822</c:v>
                </c:pt>
                <c:pt idx="1">
                  <c:v>46.120721726190474</c:v>
                </c:pt>
                <c:pt idx="2">
                  <c:v>46.160714285714285</c:v>
                </c:pt>
                <c:pt idx="3">
                  <c:v>46.077364981080152</c:v>
                </c:pt>
                <c:pt idx="4">
                  <c:v>45.895102339181278</c:v>
                </c:pt>
                <c:pt idx="5">
                  <c:v>46.128026315789484</c:v>
                </c:pt>
                <c:pt idx="6">
                  <c:v>46.017158408408406</c:v>
                </c:pt>
                <c:pt idx="7">
                  <c:v>46.010477061638056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14-40A8-A1A5-0F707D506B1D}"/>
            </c:ext>
          </c:extLst>
        </c:ser>
        <c:ser>
          <c:idx val="5"/>
          <c:order val="6"/>
          <c:tx>
            <c:strRef>
              <c:f>HDL!$R$2</c:f>
              <c:strCache>
                <c:ptCount val="1"/>
                <c:pt idx="0">
                  <c:v>ミナリスM下限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HDL!$R$3:$R$20</c:f>
              <c:numCache>
                <c:formatCode>General</c:formatCode>
                <c:ptCount val="18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  <c:pt idx="13">
                  <c:v>43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14-40A8-A1A5-0F707D506B1D}"/>
            </c:ext>
          </c:extLst>
        </c:ser>
        <c:ser>
          <c:idx val="6"/>
          <c:order val="7"/>
          <c:tx>
            <c:strRef>
              <c:f>HDL!$S$2</c:f>
              <c:strCache>
                <c:ptCount val="1"/>
                <c:pt idx="0">
                  <c:v>ミナリスM上限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HDL!$S$3:$S$20</c:f>
              <c:numCache>
                <c:formatCode>General</c:formatCode>
                <c:ptCount val="18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14-40A8-A1A5-0F707D506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26880"/>
        <c:axId val="208441344"/>
      </c:lineChart>
      <c:catAx>
        <c:axId val="208426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441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441344"/>
        <c:scaling>
          <c:orientation val="minMax"/>
          <c:max val="52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42688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39894011473672"/>
          <c:y val="0.18518598022225474"/>
          <c:w val="0.26143824243198366"/>
          <c:h val="0.779744543868968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57150</xdr:rowOff>
    </xdr:from>
    <xdr:to>
      <xdr:col>15</xdr:col>
      <xdr:colOff>119063</xdr:colOff>
      <xdr:row>39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47625</xdr:rowOff>
    </xdr:from>
    <xdr:to>
      <xdr:col>15</xdr:col>
      <xdr:colOff>142875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0.8745</cdr:x>
      <cdr:y>0.01073</cdr:y>
    </cdr:from>
    <cdr:to>
      <cdr:x>0.92984</cdr:x>
      <cdr:y>0.13485</cdr:y>
    </cdr:to>
    <cdr:sp macro="" textlink="">
      <cdr:nvSpPr>
        <cdr:cNvPr id="552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873" y="34869"/>
          <a:ext cx="49879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</cdr:x>
      <cdr:y>0.14147</cdr:y>
    </cdr:from>
    <cdr:to>
      <cdr:x>0.09079</cdr:x>
      <cdr:y>0.20207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9839"/>
          <a:ext cx="818293" cy="19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76200</xdr:rowOff>
    </xdr:from>
    <xdr:to>
      <xdr:col>15</xdr:col>
      <xdr:colOff>180975</xdr:colOff>
      <xdr:row>40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0.87325</cdr:x>
      <cdr:y>0.01085</cdr:y>
    </cdr:from>
    <cdr:to>
      <cdr:x>0.94728</cdr:x>
      <cdr:y>0.12814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979" y="31582"/>
          <a:ext cx="665825" cy="341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0.00382</cdr:x>
      <cdr:y>0.12486</cdr:y>
    </cdr:from>
    <cdr:to>
      <cdr:x>0.09339</cdr:x>
      <cdr:y>0.21173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9" y="390384"/>
          <a:ext cx="805591" cy="271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20</xdr:row>
      <xdr:rowOff>116680</xdr:rowOff>
    </xdr:from>
    <xdr:to>
      <xdr:col>16</xdr:col>
      <xdr:colOff>0</xdr:colOff>
      <xdr:row>39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0.87458</cdr:x>
      <cdr:y>0.00858</cdr:y>
    </cdr:from>
    <cdr:to>
      <cdr:x>0.94861</cdr:x>
      <cdr:y>0.12587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3865" y="27388"/>
          <a:ext cx="665648" cy="374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0.00647</cdr:x>
      <cdr:y>0.1439</cdr:y>
    </cdr:from>
    <cdr:to>
      <cdr:x>0.09604</cdr:x>
      <cdr:y>0.2042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3444"/>
          <a:ext cx="659532" cy="17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20</xdr:row>
      <xdr:rowOff>57149</xdr:rowOff>
    </xdr:from>
    <xdr:to>
      <xdr:col>9</xdr:col>
      <xdr:colOff>76200</xdr:colOff>
      <xdr:row>39</xdr:row>
      <xdr:rowOff>107155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20</xdr:row>
      <xdr:rowOff>47625</xdr:rowOff>
    </xdr:from>
    <xdr:to>
      <xdr:col>18</xdr:col>
      <xdr:colOff>142875</xdr:colOff>
      <xdr:row>39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0.80704</cdr:x>
      <cdr:y>0.00919</cdr:y>
    </cdr:from>
    <cdr:to>
      <cdr:x>0.92964</cdr:x>
      <cdr:y>0.19514</cdr:y>
    </cdr:to>
    <cdr:sp macro="" textlink="">
      <cdr:nvSpPr>
        <cdr:cNvPr id="3174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1492" y="30396"/>
          <a:ext cx="606384" cy="61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ミナリス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M</a:t>
          </a:r>
          <a:endParaRPr lang="ja-JP" altLang="en-US" sz="12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0.00857</cdr:x>
      <cdr:y>0.11715</cdr:y>
    </cdr:from>
    <cdr:to>
      <cdr:x>0.10755</cdr:x>
      <cdr:y>0.18015</cdr:y>
    </cdr:to>
    <cdr:sp macro="" textlink="">
      <cdr:nvSpPr>
        <cdr:cNvPr id="13045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4" y="365839"/>
          <a:ext cx="534521" cy="195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mg/dl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0.83318</cdr:x>
      <cdr:y>0</cdr:y>
    </cdr:from>
    <cdr:to>
      <cdr:x>0.94771</cdr:x>
      <cdr:y>0.20877</cdr:y>
    </cdr:to>
    <cdr:sp macro="" textlink="">
      <cdr:nvSpPr>
        <cdr:cNvPr id="32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304" y="0"/>
          <a:ext cx="625914" cy="636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0.0087</cdr:x>
      <cdr:y>0.11015</cdr:y>
    </cdr:from>
    <cdr:to>
      <cdr:x>0.11547</cdr:x>
      <cdr:y>0.18256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5" y="352000"/>
          <a:ext cx="583486" cy="23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0.8872</cdr:x>
      <cdr:y>0.00967</cdr:y>
    </cdr:from>
    <cdr:to>
      <cdr:x>0.92601</cdr:x>
      <cdr:y>0.13415</cdr:y>
    </cdr:to>
    <cdr:sp macro="" textlink="">
      <cdr:nvSpPr>
        <cdr:cNvPr id="5939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7447" y="3132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</cdr:x>
      <cdr:y>0.14926</cdr:y>
    </cdr:from>
    <cdr:to>
      <cdr:x>0.08632</cdr:x>
      <cdr:y>0.2094</cdr:y>
    </cdr:to>
    <cdr:sp macro="" textlink="">
      <cdr:nvSpPr>
        <cdr:cNvPr id="593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219"/>
          <a:ext cx="782116" cy="17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85725</xdr:rowOff>
    </xdr:from>
    <xdr:to>
      <xdr:col>16</xdr:col>
      <xdr:colOff>0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0.85073</cdr:x>
      <cdr:y>0.00498</cdr:y>
    </cdr:from>
    <cdr:to>
      <cdr:x>0.94586</cdr:x>
      <cdr:y>0.12227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345" y="16002"/>
          <a:ext cx="863299" cy="376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</cdr:x>
      <cdr:y>0.14019</cdr:y>
    </cdr:from>
    <cdr:to>
      <cdr:x>0.08957</cdr:x>
      <cdr:y>0.20049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344"/>
          <a:ext cx="812843" cy="193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</xdr:colOff>
      <xdr:row>20</xdr:row>
      <xdr:rowOff>11906</xdr:rowOff>
    </xdr:from>
    <xdr:to>
      <xdr:col>15</xdr:col>
      <xdr:colOff>107157</xdr:colOff>
      <xdr:row>40</xdr:row>
      <xdr:rowOff>11907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0.87238</cdr:x>
      <cdr:y>0.02085</cdr:y>
    </cdr:from>
    <cdr:to>
      <cdr:x>0.926</cdr:x>
      <cdr:y>0.14187</cdr:y>
    </cdr:to>
    <cdr:sp macro="" textlink="">
      <cdr:nvSpPr>
        <cdr:cNvPr id="7680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570" y="69512"/>
          <a:ext cx="4912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0.00641</cdr:x>
      <cdr:y>0.13414</cdr:y>
    </cdr:from>
    <cdr:to>
      <cdr:x>0.09254</cdr:x>
      <cdr:y>0.19475</cdr:y>
    </cdr:to>
    <cdr:sp macro="" textlink="">
      <cdr:nvSpPr>
        <cdr:cNvPr id="76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0146"/>
          <a:ext cx="621578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</xdr:colOff>
      <xdr:row>20</xdr:row>
      <xdr:rowOff>71438</xdr:rowOff>
    </xdr:from>
    <xdr:to>
      <xdr:col>15</xdr:col>
      <xdr:colOff>190500</xdr:colOff>
      <xdr:row>39</xdr:row>
      <xdr:rowOff>130969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0.87739</cdr:x>
      <cdr:y>0.02029</cdr:y>
    </cdr:from>
    <cdr:to>
      <cdr:x>0.91808</cdr:x>
      <cdr:y>0.14533</cdr:y>
    </cdr:to>
    <cdr:sp macro="" textlink="">
      <cdr:nvSpPr>
        <cdr:cNvPr id="5324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5144" y="65472"/>
          <a:ext cx="36792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0.00121</cdr:x>
      <cdr:y>0.14746</cdr:y>
    </cdr:from>
    <cdr:to>
      <cdr:x>0.06806</cdr:x>
      <cdr:y>0.20808</cdr:y>
    </cdr:to>
    <cdr:sp macro="" textlink="">
      <cdr:nvSpPr>
        <cdr:cNvPr id="532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0" y="475794"/>
          <a:ext cx="604591" cy="19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66674</xdr:rowOff>
    </xdr:from>
    <xdr:to>
      <xdr:col>15</xdr:col>
      <xdr:colOff>161925</xdr:colOff>
      <xdr:row>40</xdr:row>
      <xdr:rowOff>11905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38100</xdr:rowOff>
    </xdr:from>
    <xdr:to>
      <xdr:col>15</xdr:col>
      <xdr:colOff>154781</xdr:colOff>
      <xdr:row>39</xdr:row>
      <xdr:rowOff>107156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0.86348</cdr:x>
      <cdr:y>0.02142</cdr:y>
    </cdr:from>
    <cdr:to>
      <cdr:x>0.92295</cdr:x>
      <cdr:y>0.14445</cdr:y>
    </cdr:to>
    <cdr:sp macro="" textlink="">
      <cdr:nvSpPr>
        <cdr:cNvPr id="4710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016" y="70221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</cdr:x>
      <cdr:y>0.12952</cdr:y>
    </cdr:from>
    <cdr:to>
      <cdr:x>0.08116</cdr:x>
      <cdr:y>0.21932</cdr:y>
    </cdr:to>
    <cdr:sp macro="" textlink="">
      <cdr:nvSpPr>
        <cdr:cNvPr id="471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4694"/>
          <a:ext cx="726281" cy="294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35718</xdr:rowOff>
    </xdr:from>
    <xdr:to>
      <xdr:col>15</xdr:col>
      <xdr:colOff>154783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0.87262</cdr:x>
      <cdr:y>0.01874</cdr:y>
    </cdr:from>
    <cdr:to>
      <cdr:x>0.92552</cdr:x>
      <cdr:y>0.14063</cdr:y>
    </cdr:to>
    <cdr:sp macro="" textlink="">
      <cdr:nvSpPr>
        <cdr:cNvPr id="5017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728" y="62031"/>
          <a:ext cx="48442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0.00641</cdr:x>
      <cdr:y>0.13246</cdr:y>
    </cdr:from>
    <cdr:to>
      <cdr:x>0.0874</cdr:x>
      <cdr:y>0.19295</cdr:y>
    </cdr:to>
    <cdr:sp macro="" textlink="">
      <cdr:nvSpPr>
        <cdr:cNvPr id="501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387421"/>
          <a:ext cx="600199" cy="17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19050</xdr:rowOff>
    </xdr:from>
    <xdr:to>
      <xdr:col>14</xdr:col>
      <xdr:colOff>172720</xdr:colOff>
      <xdr:row>39</xdr:row>
      <xdr:rowOff>101600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0.87344</cdr:x>
      <cdr:y>0.01088</cdr:y>
    </cdr:from>
    <cdr:to>
      <cdr:x>0.92722</cdr:x>
      <cdr:y>0.1319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8286" y="36275"/>
          <a:ext cx="48135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85725</xdr:rowOff>
    </xdr:from>
    <xdr:to>
      <xdr:col>15</xdr:col>
      <xdr:colOff>161925</xdr:colOff>
      <xdr:row>39</xdr:row>
      <xdr:rowOff>114300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0.87429</cdr:x>
      <cdr:y>0.00827</cdr:y>
    </cdr:from>
    <cdr:to>
      <cdr:x>0.92637</cdr:x>
      <cdr:y>0.13451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171" y="26415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47625</xdr:rowOff>
    </xdr:from>
    <xdr:to>
      <xdr:col>16</xdr:col>
      <xdr:colOff>19050</xdr:colOff>
      <xdr:row>40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0.87808</cdr:x>
      <cdr:y>0.02023</cdr:y>
    </cdr:from>
    <cdr:to>
      <cdr:x>0.93894</cdr:x>
      <cdr:y>0.14264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39" y="66659"/>
          <a:ext cx="5424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38100</xdr:rowOff>
    </xdr:from>
    <xdr:to>
      <xdr:col>16</xdr:col>
      <xdr:colOff>9525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0.88837</cdr:x>
      <cdr:y>0.01293</cdr:y>
    </cdr:from>
    <cdr:to>
      <cdr:x>0.92047</cdr:x>
      <cdr:y>0.1392</cdr:y>
    </cdr:to>
    <cdr:sp macro="" textlink="">
      <cdr:nvSpPr>
        <cdr:cNvPr id="614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9415" y="41828"/>
          <a:ext cx="288284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0.00654</cdr:x>
      <cdr:y>0.14012</cdr:y>
    </cdr:from>
    <cdr:to>
      <cdr:x>0.08475</cdr:x>
      <cdr:y>0.19664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771"/>
          <a:ext cx="560184" cy="16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0.88197</cdr:x>
      <cdr:y>0.00818</cdr:y>
    </cdr:from>
    <cdr:to>
      <cdr:x>0.93446</cdr:x>
      <cdr:y>0.13518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8181" y="25976"/>
          <a:ext cx="4719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38100</xdr:rowOff>
    </xdr:from>
    <xdr:to>
      <xdr:col>15</xdr:col>
      <xdr:colOff>152400</xdr:colOff>
      <xdr:row>39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0.88129</cdr:x>
      <cdr:y>0.00712</cdr:y>
    </cdr:from>
    <cdr:to>
      <cdr:x>0.91937</cdr:x>
      <cdr:y>0.13566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913" y="22335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76200</xdr:rowOff>
    </xdr:from>
    <xdr:to>
      <xdr:col>16</xdr:col>
      <xdr:colOff>0</xdr:colOff>
      <xdr:row>40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0.86598</cdr:x>
      <cdr:y>0.02506</cdr:y>
    </cdr:from>
    <cdr:to>
      <cdr:x>0.9203</cdr:x>
      <cdr:y>0.14891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1308" y="81636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0.00653</cdr:x>
      <cdr:y>0.10966</cdr:y>
    </cdr:from>
    <cdr:to>
      <cdr:x>0.08472</cdr:x>
      <cdr:y>0.20492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715"/>
          <a:ext cx="570671" cy="2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15</xdr:col>
      <xdr:colOff>161925</xdr:colOff>
      <xdr:row>40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0.87813</cdr:x>
      <cdr:y>0.01987</cdr:y>
    </cdr:from>
    <cdr:to>
      <cdr:x>0.93889</cdr:x>
      <cdr:y>0.143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0331" y="65108"/>
          <a:ext cx="53764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35719</xdr:rowOff>
    </xdr:from>
    <xdr:to>
      <xdr:col>16</xdr:col>
      <xdr:colOff>0</xdr:colOff>
      <xdr:row>40</xdr:row>
      <xdr:rowOff>35719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0.88088</cdr:x>
      <cdr:y>0.02093</cdr:y>
    </cdr:from>
    <cdr:to>
      <cdr:x>0.93614</cdr:x>
      <cdr:y>0.14194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930" y="69762"/>
          <a:ext cx="49609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20</xdr:row>
      <xdr:rowOff>28575</xdr:rowOff>
    </xdr:from>
    <xdr:to>
      <xdr:col>15</xdr:col>
      <xdr:colOff>130970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345281</xdr:colOff>
      <xdr:row>20</xdr:row>
      <xdr:rowOff>92869</xdr:rowOff>
    </xdr:from>
    <xdr:to>
      <xdr:col>20</xdr:col>
      <xdr:colOff>250030</xdr:colOff>
      <xdr:row>39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69056</xdr:rowOff>
    </xdr:from>
    <xdr:to>
      <xdr:col>9</xdr:col>
      <xdr:colOff>190501</xdr:colOff>
      <xdr:row>38</xdr:row>
      <xdr:rowOff>159544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0.87659</cdr:x>
      <cdr:y>0.02064</cdr:y>
    </cdr:from>
    <cdr:to>
      <cdr:x>0.91097</cdr:x>
      <cdr:y>0.14563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7962" y="67487"/>
          <a:ext cx="31290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(μg/dl)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76200</xdr:rowOff>
    </xdr:from>
    <xdr:to>
      <xdr:col>15</xdr:col>
      <xdr:colOff>130969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0.01269</cdr:y>
    </cdr:from>
    <cdr:to>
      <cdr:x>0.91498</cdr:x>
      <cdr:y>0.12834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3822" y="40732"/>
          <a:ext cx="381126" cy="37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0.00264</cdr:x>
      <cdr:y>0.11264</cdr:y>
    </cdr:from>
    <cdr:to>
      <cdr:x>0.07</cdr:x>
      <cdr:y>0.20623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62" y="361552"/>
          <a:ext cx="616742" cy="300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76199</xdr:rowOff>
    </xdr:from>
    <xdr:to>
      <xdr:col>16</xdr:col>
      <xdr:colOff>1905</xdr:colOff>
      <xdr:row>39</xdr:row>
      <xdr:rowOff>114299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0.87711</cdr:x>
      <cdr:y>0.02207</cdr:y>
    </cdr:from>
    <cdr:to>
      <cdr:x>0.92513</cdr:x>
      <cdr:y>0.13532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1785" y="79617"/>
          <a:ext cx="409612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35719</xdr:rowOff>
    </xdr:from>
    <xdr:to>
      <xdr:col>15</xdr:col>
      <xdr:colOff>154782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0.86883</cdr:x>
      <cdr:y>0.02051</cdr:y>
    </cdr:from>
    <cdr:to>
      <cdr:x>0.91873</cdr:x>
      <cdr:y>0.14577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698" y="66894"/>
          <a:ext cx="4616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66675</xdr:rowOff>
    </xdr:from>
    <xdr:to>
      <xdr:col>16</xdr:col>
      <xdr:colOff>11906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0.8691</cdr:x>
      <cdr:y>0.01967</cdr:y>
    </cdr:from>
    <cdr:to>
      <cdr:x>0.91846</cdr:x>
      <cdr:y>0.1466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0851" y="63330"/>
          <a:ext cx="454420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16</xdr:col>
      <xdr:colOff>11906</xdr:colOff>
      <xdr:row>39</xdr:row>
      <xdr:rowOff>154780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0.7403</cdr:x>
      <cdr:y>0</cdr:y>
    </cdr:from>
    <cdr:to>
      <cdr:x>0.93551</cdr:x>
      <cdr:y>0.10108</cdr:y>
    </cdr:to>
    <cdr:sp macro="" textlink="">
      <cdr:nvSpPr>
        <cdr:cNvPr id="1327105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1168" y="0"/>
          <a:ext cx="1173731" cy="311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（日立）</a:t>
          </a:r>
        </a:p>
      </cdr:txBody>
    </cdr:sp>
  </cdr:relSizeAnchor>
  <cdr:relSizeAnchor xmlns:cdr="http://schemas.openxmlformats.org/drawingml/2006/chartDrawing">
    <cdr:from>
      <cdr:x>0</cdr:x>
      <cdr:y>0.11048</cdr:y>
    </cdr:from>
    <cdr:to>
      <cdr:x>0.11588</cdr:x>
      <cdr:y>0.19094</cdr:y>
    </cdr:to>
    <cdr:sp macro="" textlink="">
      <cdr:nvSpPr>
        <cdr:cNvPr id="132710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50954"/>
          <a:ext cx="676603" cy="255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0.86706</cdr:x>
      <cdr:y>0.02118</cdr:y>
    </cdr:from>
    <cdr:to>
      <cdr:x>0.9205</cdr:x>
      <cdr:y>0.14509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716" y="69863"/>
          <a:ext cx="4893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44449</xdr:rowOff>
    </xdr:from>
    <xdr:to>
      <xdr:col>8</xdr:col>
      <xdr:colOff>314325</xdr:colOff>
      <xdr:row>39</xdr:row>
      <xdr:rowOff>68261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389890</xdr:colOff>
      <xdr:row>20</xdr:row>
      <xdr:rowOff>59849</xdr:rowOff>
    </xdr:from>
    <xdr:to>
      <xdr:col>16</xdr:col>
      <xdr:colOff>447040</xdr:colOff>
      <xdr:row>39</xdr:row>
      <xdr:rowOff>125413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0.80333</cdr:x>
      <cdr:y>0.02773</cdr:y>
    </cdr:from>
    <cdr:to>
      <cdr:x>0.91375</cdr:x>
      <cdr:y>0.21361</cdr:y>
    </cdr:to>
    <cdr:sp macro="" textlink="">
      <cdr:nvSpPr>
        <cdr:cNvPr id="901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4173" y="91006"/>
          <a:ext cx="54906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5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ミナリス</a:t>
          </a:r>
          <a:r>
            <a:rPr lang="en-US" altLang="ja-JP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</a:t>
          </a:r>
          <a:endParaRPr lang="ja-JP" altLang="en-US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0.01002</cdr:x>
      <cdr:y>0.13797</cdr:y>
    </cdr:from>
    <cdr:to>
      <cdr:x>0.13398</cdr:x>
      <cdr:y>0.19385</cdr:y>
    </cdr:to>
    <cdr:sp macro="" textlink="">
      <cdr:nvSpPr>
        <cdr:cNvPr id="901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8775"/>
          <a:ext cx="589202" cy="168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0.84445</cdr:x>
      <cdr:y>0.02108</cdr:y>
    </cdr:from>
    <cdr:to>
      <cdr:x>0.92028</cdr:x>
      <cdr:y>0.2101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377" y="68007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</cdr:x>
      <cdr:y>0.13482</cdr:y>
    </cdr:from>
    <cdr:to>
      <cdr:x>0.09664</cdr:x>
      <cdr:y>0.2214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35009"/>
          <a:ext cx="566795" cy="27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107950</xdr:rowOff>
    </xdr:from>
    <xdr:to>
      <xdr:col>24</xdr:col>
      <xdr:colOff>0</xdr:colOff>
      <xdr:row>45</xdr:row>
      <xdr:rowOff>63500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0.08617</cdr:y>
    </cdr:from>
    <cdr:to>
      <cdr:x>0.06711</cdr:x>
      <cdr:y>0.14732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393700"/>
          <a:ext cx="46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0.79233</cdr:x>
      <cdr:y>0</cdr:y>
    </cdr:from>
    <cdr:to>
      <cdr:x>0.95204</cdr:x>
      <cdr:y>0.13097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5543" y="0"/>
          <a:ext cx="988804" cy="416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（日立以外）</a:t>
          </a:r>
          <a:endParaRPr lang="en-US" altLang="ja-JP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0.00829</cdr:x>
      <cdr:y>0.11736</cdr:y>
    </cdr:from>
    <cdr:to>
      <cdr:x>0.10663</cdr:x>
      <cdr:y>0.20654</cdr:y>
    </cdr:to>
    <cdr:sp macro="" textlink="">
      <cdr:nvSpPr>
        <cdr:cNvPr id="13281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7592"/>
          <a:ext cx="564833" cy="27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133350</xdr:rowOff>
    </xdr:from>
    <xdr:to>
      <xdr:col>15</xdr:col>
      <xdr:colOff>190500</xdr:colOff>
      <xdr:row>39</xdr:row>
      <xdr:rowOff>142875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0.88486</cdr:x>
      <cdr:y>0</cdr:y>
    </cdr:from>
    <cdr:to>
      <cdr:x>0.92105</cdr:x>
      <cdr:y>0.14112</cdr:y>
    </cdr:to>
    <cdr:sp macro="" textlink="">
      <cdr:nvSpPr>
        <cdr:cNvPr id="665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0078" y="0"/>
          <a:ext cx="330027" cy="448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0.00648</cdr:x>
      <cdr:y>0.11125</cdr:y>
    </cdr:from>
    <cdr:to>
      <cdr:x>0.0758</cdr:x>
      <cdr:y>0.17159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767"/>
          <a:ext cx="489275" cy="17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99"/>
  </sheetPr>
  <dimension ref="A1:S43"/>
  <sheetViews>
    <sheetView tabSelected="1" view="pageBreakPreview" zoomScale="75" zoomScaleNormal="65" zoomScaleSheetLayoutView="75" workbookViewId="0">
      <selection activeCell="X8" sqref="X8"/>
    </sheetView>
  </sheetViews>
  <sheetFormatPr defaultRowHeight="15" x14ac:dyDescent="0.3"/>
  <cols>
    <col min="1" max="1" width="32" customWidth="1"/>
    <col min="2" max="2" width="9" style="69" bestFit="1" customWidth="1"/>
    <col min="3" max="3" width="11.77734375" bestFit="1" customWidth="1"/>
    <col min="4" max="4" width="10.88671875" customWidth="1"/>
    <col min="5" max="5" width="24.109375" hidden="1" customWidth="1"/>
    <col min="6" max="6" width="4.6640625" bestFit="1" customWidth="1"/>
    <col min="7" max="7" width="9.6640625" bestFit="1" customWidth="1"/>
    <col min="8" max="8" width="26.77734375" customWidth="1"/>
    <col min="9" max="13" width="8.88671875" style="15"/>
  </cols>
  <sheetData>
    <row r="1" spans="1:19" ht="18.600000000000001" x14ac:dyDescent="0.3">
      <c r="A1" s="194" t="s">
        <v>147</v>
      </c>
      <c r="B1" s="195"/>
      <c r="C1" s="195"/>
      <c r="D1" s="195"/>
      <c r="E1" s="195"/>
      <c r="F1" s="195"/>
      <c r="G1" s="195"/>
      <c r="H1" s="195"/>
      <c r="I1" s="90"/>
      <c r="J1" s="71"/>
      <c r="K1" s="71"/>
      <c r="L1" s="71"/>
      <c r="M1" s="71"/>
      <c r="N1" s="72"/>
    </row>
    <row r="2" spans="1:19" ht="21.9" customHeight="1" thickBot="1" x14ac:dyDescent="0.35">
      <c r="A2" s="73" t="s">
        <v>0</v>
      </c>
      <c r="B2" s="136" t="s">
        <v>1</v>
      </c>
      <c r="C2" s="74" t="s">
        <v>64</v>
      </c>
      <c r="D2" s="196" t="s">
        <v>65</v>
      </c>
      <c r="E2" s="197"/>
      <c r="F2" s="197"/>
      <c r="G2" s="198"/>
      <c r="H2" s="74" t="s">
        <v>66</v>
      </c>
      <c r="I2" s="71"/>
      <c r="J2" s="71"/>
      <c r="K2" s="71"/>
      <c r="L2" s="71"/>
      <c r="M2" s="71"/>
      <c r="N2" s="72"/>
    </row>
    <row r="3" spans="1:19" ht="21.9" customHeight="1" thickTop="1" x14ac:dyDescent="0.3">
      <c r="A3" s="130" t="s">
        <v>14</v>
      </c>
      <c r="B3" s="137">
        <v>145</v>
      </c>
      <c r="C3" s="119" t="s">
        <v>99</v>
      </c>
      <c r="D3" s="138">
        <f>$B$3-2</f>
        <v>143</v>
      </c>
      <c r="E3" s="139" t="s">
        <v>90</v>
      </c>
      <c r="F3" s="139" t="s">
        <v>90</v>
      </c>
      <c r="G3" s="140">
        <f>$B$3+2</f>
        <v>147</v>
      </c>
      <c r="H3" s="75" t="s">
        <v>104</v>
      </c>
      <c r="I3" s="71"/>
      <c r="J3" s="71"/>
      <c r="K3" s="71"/>
      <c r="L3" s="71"/>
      <c r="M3" s="71"/>
      <c r="N3" s="72"/>
    </row>
    <row r="4" spans="1:19" ht="21.9" customHeight="1" thickBot="1" x14ac:dyDescent="0.35">
      <c r="A4" s="131" t="s">
        <v>15</v>
      </c>
      <c r="B4" s="141">
        <v>5.4</v>
      </c>
      <c r="C4" s="120" t="s">
        <v>67</v>
      </c>
      <c r="D4" s="142">
        <f>$B$4-0.2</f>
        <v>5.2</v>
      </c>
      <c r="E4" s="143" t="s">
        <v>90</v>
      </c>
      <c r="F4" s="143" t="s">
        <v>90</v>
      </c>
      <c r="G4" s="144">
        <f>$B$4+0.2</f>
        <v>5.6000000000000005</v>
      </c>
      <c r="H4" s="76" t="s">
        <v>105</v>
      </c>
      <c r="I4" s="71"/>
      <c r="J4" s="71"/>
      <c r="K4" s="71"/>
      <c r="L4" s="71"/>
      <c r="M4" s="71"/>
      <c r="N4" s="72"/>
    </row>
    <row r="5" spans="1:19" s="8" customFormat="1" ht="21.9" customHeight="1" thickTop="1" x14ac:dyDescent="0.3">
      <c r="A5" s="132" t="s">
        <v>68</v>
      </c>
      <c r="B5" s="145">
        <v>110</v>
      </c>
      <c r="C5" s="121" t="s">
        <v>67</v>
      </c>
      <c r="D5" s="146">
        <f>$B$5-3</f>
        <v>107</v>
      </c>
      <c r="E5" s="147" t="s">
        <v>90</v>
      </c>
      <c r="F5" s="147" t="s">
        <v>90</v>
      </c>
      <c r="G5" s="148">
        <f>$B$5+3</f>
        <v>113</v>
      </c>
      <c r="H5" s="77" t="s">
        <v>106</v>
      </c>
      <c r="I5" s="78"/>
      <c r="J5" s="78"/>
      <c r="K5" s="78"/>
      <c r="L5" s="78"/>
      <c r="M5" s="78"/>
      <c r="N5" s="79"/>
    </row>
    <row r="6" spans="1:19" ht="21.9" customHeight="1" thickBot="1" x14ac:dyDescent="0.35">
      <c r="A6" s="131" t="s">
        <v>58</v>
      </c>
      <c r="B6" s="141">
        <v>107</v>
      </c>
      <c r="C6" s="120" t="s">
        <v>67</v>
      </c>
      <c r="D6" s="142">
        <f>$B$6-3</f>
        <v>104</v>
      </c>
      <c r="E6" s="143" t="s">
        <v>90</v>
      </c>
      <c r="F6" s="143" t="s">
        <v>90</v>
      </c>
      <c r="G6" s="144">
        <f>$B$6+3</f>
        <v>110</v>
      </c>
      <c r="H6" s="76" t="s">
        <v>69</v>
      </c>
      <c r="I6" s="71"/>
      <c r="J6" s="71"/>
      <c r="K6" s="71"/>
      <c r="L6" s="71"/>
      <c r="M6" s="71"/>
      <c r="N6" s="72"/>
    </row>
    <row r="7" spans="1:19" ht="21.9" customHeight="1" thickTop="1" x14ac:dyDescent="0.3">
      <c r="A7" s="133" t="s">
        <v>17</v>
      </c>
      <c r="B7" s="149">
        <v>11.1</v>
      </c>
      <c r="C7" s="121" t="s">
        <v>91</v>
      </c>
      <c r="D7" s="150">
        <f>$B$7-0.5</f>
        <v>10.6</v>
      </c>
      <c r="E7" s="147" t="s">
        <v>90</v>
      </c>
      <c r="F7" s="147" t="s">
        <v>90</v>
      </c>
      <c r="G7" s="151">
        <f>$B$7+0.5</f>
        <v>11.6</v>
      </c>
      <c r="H7" s="77" t="s">
        <v>98</v>
      </c>
      <c r="I7" s="71"/>
      <c r="J7" s="71"/>
      <c r="K7" s="71"/>
      <c r="L7" s="71"/>
      <c r="M7" s="71"/>
      <c r="N7" s="72"/>
    </row>
    <row r="8" spans="1:19" ht="21.9" customHeight="1" x14ac:dyDescent="0.3">
      <c r="A8" s="130" t="s">
        <v>13</v>
      </c>
      <c r="B8" s="137">
        <v>184</v>
      </c>
      <c r="C8" s="119" t="s">
        <v>70</v>
      </c>
      <c r="D8" s="152">
        <f>$B$8-5</f>
        <v>179</v>
      </c>
      <c r="E8" s="153" t="s">
        <v>90</v>
      </c>
      <c r="F8" s="153" t="s">
        <v>90</v>
      </c>
      <c r="G8" s="154">
        <f>$B$8+5</f>
        <v>189</v>
      </c>
      <c r="H8" s="75" t="s">
        <v>92</v>
      </c>
      <c r="I8" s="71"/>
      <c r="J8" s="71"/>
      <c r="K8" s="71"/>
      <c r="L8" s="71"/>
      <c r="M8" s="71"/>
      <c r="N8" s="72"/>
    </row>
    <row r="9" spans="1:19" ht="21.9" customHeight="1" x14ac:dyDescent="0.3">
      <c r="A9" s="132" t="s">
        <v>8</v>
      </c>
      <c r="B9" s="155">
        <v>148</v>
      </c>
      <c r="C9" s="122" t="s">
        <v>70</v>
      </c>
      <c r="D9" s="156">
        <f>ROUNDDOWN($B$9*0.95,0)</f>
        <v>140</v>
      </c>
      <c r="E9" s="153" t="s">
        <v>90</v>
      </c>
      <c r="F9" s="153" t="s">
        <v>90</v>
      </c>
      <c r="G9" s="157">
        <f>ROUNDUP($B$9*1.05,0)</f>
        <v>156</v>
      </c>
      <c r="H9" s="80" t="s">
        <v>107</v>
      </c>
      <c r="I9" s="71"/>
      <c r="J9" s="71"/>
      <c r="K9" s="71"/>
      <c r="L9" s="71"/>
      <c r="M9" s="71"/>
      <c r="N9" s="72"/>
      <c r="O9" s="72"/>
      <c r="P9" s="72"/>
      <c r="Q9" s="72"/>
      <c r="R9" s="72"/>
      <c r="S9" s="72"/>
    </row>
    <row r="10" spans="1:19" ht="21.9" customHeight="1" thickBot="1" x14ac:dyDescent="0.35">
      <c r="A10" s="134" t="s">
        <v>50</v>
      </c>
      <c r="B10" s="158">
        <v>55</v>
      </c>
      <c r="C10" s="123" t="s">
        <v>70</v>
      </c>
      <c r="D10" s="159">
        <f>ROUNDDOWN($B$10*0.95,0)</f>
        <v>52</v>
      </c>
      <c r="E10" s="160" t="s">
        <v>90</v>
      </c>
      <c r="F10" s="160" t="s">
        <v>90</v>
      </c>
      <c r="G10" s="161">
        <f>ROUNDUP($B$10*1.05,0)</f>
        <v>58</v>
      </c>
      <c r="H10" s="81" t="s">
        <v>108</v>
      </c>
      <c r="I10" s="71"/>
      <c r="J10" s="71"/>
      <c r="K10" s="71"/>
      <c r="L10" s="71"/>
      <c r="M10" s="71"/>
      <c r="N10" s="72"/>
      <c r="O10" s="72"/>
      <c r="P10" s="72"/>
      <c r="Q10" s="72"/>
      <c r="R10" s="72"/>
      <c r="S10" s="72"/>
    </row>
    <row r="11" spans="1:19" ht="21.9" customHeight="1" thickTop="1" x14ac:dyDescent="0.3">
      <c r="A11" s="108" t="s">
        <v>151</v>
      </c>
      <c r="B11" s="162">
        <v>46</v>
      </c>
      <c r="C11" s="124" t="s">
        <v>70</v>
      </c>
      <c r="D11" s="163">
        <f>$B$11-3</f>
        <v>43</v>
      </c>
      <c r="E11" s="164" t="s">
        <v>90</v>
      </c>
      <c r="F11" s="164" t="s">
        <v>90</v>
      </c>
      <c r="G11" s="165">
        <f>$B$11+3</f>
        <v>49</v>
      </c>
      <c r="H11" s="82" t="s">
        <v>109</v>
      </c>
      <c r="I11" s="71"/>
      <c r="J11" s="71"/>
      <c r="K11" s="71"/>
      <c r="L11" s="71"/>
      <c r="M11" s="71"/>
      <c r="N11" s="72"/>
      <c r="O11" s="72"/>
      <c r="P11" s="72"/>
      <c r="Q11" s="72"/>
      <c r="R11" s="72"/>
      <c r="S11" s="72"/>
    </row>
    <row r="12" spans="1:19" ht="21.9" customHeight="1" thickBot="1" x14ac:dyDescent="0.35">
      <c r="A12" s="83" t="s">
        <v>59</v>
      </c>
      <c r="B12" s="141">
        <v>53</v>
      </c>
      <c r="C12" s="120" t="s">
        <v>70</v>
      </c>
      <c r="D12" s="142">
        <f>$B$12-3</f>
        <v>50</v>
      </c>
      <c r="E12" s="143" t="s">
        <v>90</v>
      </c>
      <c r="F12" s="143" t="s">
        <v>90</v>
      </c>
      <c r="G12" s="144">
        <f>$B$12+3</f>
        <v>56</v>
      </c>
      <c r="H12" s="76" t="s">
        <v>71</v>
      </c>
      <c r="I12" s="71"/>
      <c r="J12" s="71"/>
      <c r="K12" s="71"/>
      <c r="L12" s="71"/>
      <c r="M12" s="71"/>
      <c r="N12" s="72"/>
      <c r="O12" s="72"/>
      <c r="P12" s="72"/>
      <c r="Q12" s="72"/>
      <c r="R12" s="72"/>
      <c r="S12" s="72"/>
    </row>
    <row r="13" spans="1:19" ht="21.9" customHeight="1" thickTop="1" x14ac:dyDescent="0.3">
      <c r="A13" s="109" t="s">
        <v>152</v>
      </c>
      <c r="B13" s="145">
        <v>82</v>
      </c>
      <c r="C13" s="119" t="s">
        <v>91</v>
      </c>
      <c r="D13" s="156">
        <f>$B$13-5</f>
        <v>77</v>
      </c>
      <c r="E13" s="153" t="s">
        <v>90</v>
      </c>
      <c r="F13" s="153" t="s">
        <v>90</v>
      </c>
      <c r="G13" s="157">
        <f>$B$13+5</f>
        <v>87</v>
      </c>
      <c r="H13" s="77" t="s">
        <v>92</v>
      </c>
      <c r="I13" s="71"/>
      <c r="J13" s="71"/>
      <c r="K13" s="71"/>
      <c r="L13" s="71"/>
      <c r="M13" s="71"/>
      <c r="N13" s="72"/>
      <c r="O13" s="72"/>
      <c r="P13" s="72"/>
      <c r="Q13" s="72"/>
      <c r="R13" s="72"/>
      <c r="S13" s="72"/>
    </row>
    <row r="14" spans="1:19" ht="21.9" customHeight="1" thickBot="1" x14ac:dyDescent="0.35">
      <c r="A14" s="83" t="s">
        <v>60</v>
      </c>
      <c r="B14" s="141">
        <v>61</v>
      </c>
      <c r="C14" s="120" t="s">
        <v>91</v>
      </c>
      <c r="D14" s="166">
        <f>$B$14-5</f>
        <v>56</v>
      </c>
      <c r="E14" s="143" t="s">
        <v>90</v>
      </c>
      <c r="F14" s="143" t="s">
        <v>90</v>
      </c>
      <c r="G14" s="167">
        <f>$B$14+5</f>
        <v>66</v>
      </c>
      <c r="H14" s="76" t="s">
        <v>74</v>
      </c>
      <c r="I14" s="85"/>
      <c r="J14" s="71"/>
      <c r="K14" s="71"/>
      <c r="L14" s="71"/>
      <c r="M14" s="71"/>
      <c r="N14" s="72"/>
      <c r="O14" s="72"/>
      <c r="P14" s="72"/>
      <c r="Q14" s="72"/>
      <c r="R14" s="72"/>
      <c r="S14" s="72"/>
    </row>
    <row r="15" spans="1:19" ht="21.9" customHeight="1" thickTop="1" x14ac:dyDescent="0.3">
      <c r="A15" s="132" t="s">
        <v>9</v>
      </c>
      <c r="B15" s="155">
        <v>6.7</v>
      </c>
      <c r="C15" s="122" t="s">
        <v>95</v>
      </c>
      <c r="D15" s="168">
        <f>$B$15-0.2</f>
        <v>6.5</v>
      </c>
      <c r="E15" s="169" t="s">
        <v>90</v>
      </c>
      <c r="F15" s="169" t="s">
        <v>90</v>
      </c>
      <c r="G15" s="170">
        <f>$B$15+0.2</f>
        <v>6.9</v>
      </c>
      <c r="H15" s="80" t="s">
        <v>97</v>
      </c>
      <c r="I15" s="71"/>
      <c r="J15" s="71"/>
      <c r="K15" s="71"/>
      <c r="L15" s="71"/>
      <c r="M15" s="71"/>
      <c r="N15" s="72"/>
      <c r="O15" s="72"/>
      <c r="P15" s="72"/>
      <c r="Q15" s="72"/>
      <c r="R15" s="72"/>
      <c r="S15" s="72"/>
    </row>
    <row r="16" spans="1:19" ht="21.9" customHeight="1" x14ac:dyDescent="0.3">
      <c r="A16" s="130" t="s">
        <v>96</v>
      </c>
      <c r="B16" s="171">
        <v>4.2</v>
      </c>
      <c r="C16" s="119" t="s">
        <v>95</v>
      </c>
      <c r="D16" s="172">
        <f>$B$16-0.2</f>
        <v>4</v>
      </c>
      <c r="E16" s="153" t="s">
        <v>90</v>
      </c>
      <c r="F16" s="153" t="s">
        <v>90</v>
      </c>
      <c r="G16" s="173">
        <f>$B$16+0.2</f>
        <v>4.4000000000000004</v>
      </c>
      <c r="H16" s="75" t="s">
        <v>72</v>
      </c>
      <c r="I16" s="71"/>
      <c r="J16" s="71"/>
      <c r="K16" s="71"/>
      <c r="L16" s="71"/>
      <c r="M16" s="71"/>
      <c r="N16" s="72"/>
      <c r="O16" s="72"/>
      <c r="P16" s="72"/>
      <c r="Q16" s="72"/>
      <c r="R16" s="72"/>
      <c r="S16" s="72"/>
    </row>
    <row r="17" spans="1:19" ht="21.9" customHeight="1" x14ac:dyDescent="0.3">
      <c r="A17" s="109" t="s">
        <v>94</v>
      </c>
      <c r="B17" s="149">
        <v>1.7</v>
      </c>
      <c r="C17" s="121" t="s">
        <v>70</v>
      </c>
      <c r="D17" s="172">
        <f>$B$17-0.3</f>
        <v>1.4</v>
      </c>
      <c r="E17" s="147" t="s">
        <v>90</v>
      </c>
      <c r="F17" s="147" t="s">
        <v>90</v>
      </c>
      <c r="G17" s="173">
        <f>$B$17+0.3</f>
        <v>2</v>
      </c>
      <c r="H17" s="77" t="s">
        <v>110</v>
      </c>
      <c r="I17" s="71"/>
      <c r="J17" s="71"/>
      <c r="K17" s="71"/>
      <c r="L17" s="71"/>
      <c r="M17" s="71"/>
      <c r="N17" s="72"/>
      <c r="O17" s="72"/>
      <c r="P17" s="72"/>
      <c r="Q17" s="72"/>
      <c r="R17" s="72"/>
      <c r="S17" s="72"/>
    </row>
    <row r="18" spans="1:19" ht="21.9" customHeight="1" x14ac:dyDescent="0.3">
      <c r="A18" s="133" t="s">
        <v>20</v>
      </c>
      <c r="B18" s="174">
        <v>1.98</v>
      </c>
      <c r="C18" s="121" t="s">
        <v>70</v>
      </c>
      <c r="D18" s="175">
        <f>$B$18-0.2</f>
        <v>1.78</v>
      </c>
      <c r="E18" s="147" t="s">
        <v>90</v>
      </c>
      <c r="F18" s="147" t="s">
        <v>90</v>
      </c>
      <c r="G18" s="176">
        <f>$B$18+0.2</f>
        <v>2.1800000000000002</v>
      </c>
      <c r="H18" s="77" t="s">
        <v>93</v>
      </c>
      <c r="I18" s="71"/>
      <c r="J18" s="110"/>
      <c r="K18" s="111"/>
      <c r="L18" s="71"/>
      <c r="M18" s="71"/>
      <c r="N18" s="72"/>
      <c r="O18" s="72"/>
      <c r="P18" s="72"/>
      <c r="Q18" s="72"/>
      <c r="R18" s="72"/>
      <c r="S18" s="72"/>
    </row>
    <row r="19" spans="1:19" ht="21.9" customHeight="1" x14ac:dyDescent="0.3">
      <c r="A19" s="130" t="s">
        <v>12</v>
      </c>
      <c r="B19" s="171">
        <v>6.4</v>
      </c>
      <c r="C19" s="119" t="s">
        <v>70</v>
      </c>
      <c r="D19" s="172">
        <f>$B$19-0.3</f>
        <v>6.1000000000000005</v>
      </c>
      <c r="E19" s="153" t="s">
        <v>90</v>
      </c>
      <c r="F19" s="153" t="s">
        <v>90</v>
      </c>
      <c r="G19" s="173">
        <f>$B$19+0.3</f>
        <v>6.7</v>
      </c>
      <c r="H19" s="75" t="s">
        <v>110</v>
      </c>
      <c r="I19" s="71"/>
      <c r="J19" s="71"/>
      <c r="K19" s="71"/>
      <c r="L19" s="71"/>
      <c r="M19" s="71"/>
      <c r="N19" s="72"/>
      <c r="O19" s="72"/>
      <c r="P19" s="72"/>
      <c r="Q19" s="72"/>
      <c r="R19" s="72"/>
      <c r="S19" s="72"/>
    </row>
    <row r="20" spans="1:19" ht="21.9" customHeight="1" x14ac:dyDescent="0.3">
      <c r="A20" s="133" t="s">
        <v>10</v>
      </c>
      <c r="B20" s="145">
        <v>34</v>
      </c>
      <c r="C20" s="121" t="s">
        <v>70</v>
      </c>
      <c r="D20" s="152">
        <f>$B$20-2</f>
        <v>32</v>
      </c>
      <c r="E20" s="153" t="s">
        <v>90</v>
      </c>
      <c r="F20" s="153" t="s">
        <v>90</v>
      </c>
      <c r="G20" s="154">
        <f>$B$20+2</f>
        <v>36</v>
      </c>
      <c r="H20" s="77" t="s">
        <v>111</v>
      </c>
      <c r="I20" s="71"/>
      <c r="J20" s="71"/>
      <c r="K20" s="71"/>
      <c r="L20" s="71"/>
      <c r="M20" s="71"/>
      <c r="N20" s="72"/>
      <c r="O20" s="72"/>
      <c r="P20" s="72"/>
      <c r="Q20" s="72"/>
      <c r="R20" s="72"/>
      <c r="S20" s="72"/>
    </row>
    <row r="21" spans="1:19" ht="21.9" customHeight="1" x14ac:dyDescent="0.3">
      <c r="A21" s="130" t="s">
        <v>11</v>
      </c>
      <c r="B21" s="177">
        <v>2.99</v>
      </c>
      <c r="C21" s="121" t="s">
        <v>91</v>
      </c>
      <c r="D21" s="178">
        <f>$B$21-0.2</f>
        <v>2.79</v>
      </c>
      <c r="E21" s="153" t="s">
        <v>90</v>
      </c>
      <c r="F21" s="153" t="s">
        <v>90</v>
      </c>
      <c r="G21" s="179">
        <f>$B$21+0.2</f>
        <v>3.1900000000000004</v>
      </c>
      <c r="H21" s="75" t="s">
        <v>73</v>
      </c>
      <c r="I21" s="71"/>
      <c r="J21" s="71"/>
      <c r="K21" s="71"/>
      <c r="L21" s="71"/>
      <c r="M21" s="71"/>
      <c r="N21" s="72"/>
      <c r="O21" s="72"/>
      <c r="P21" s="72"/>
      <c r="Q21" s="72"/>
      <c r="R21" s="72"/>
      <c r="S21" s="72"/>
    </row>
    <row r="22" spans="1:19" ht="21.9" customHeight="1" x14ac:dyDescent="0.3">
      <c r="A22" s="133" t="s">
        <v>2</v>
      </c>
      <c r="B22" s="145">
        <v>94</v>
      </c>
      <c r="C22" s="121" t="s">
        <v>112</v>
      </c>
      <c r="D22" s="156">
        <f>ROUNDDOWN($B$22*0.95,0)</f>
        <v>89</v>
      </c>
      <c r="E22" s="153" t="s">
        <v>90</v>
      </c>
      <c r="F22" s="153" t="s">
        <v>90</v>
      </c>
      <c r="G22" s="157">
        <f>ROUNDUP($B$22*1.05,0)</f>
        <v>99</v>
      </c>
      <c r="H22" s="77" t="s">
        <v>113</v>
      </c>
      <c r="I22" s="71"/>
      <c r="J22" s="71"/>
      <c r="K22" s="71"/>
      <c r="L22" s="71"/>
      <c r="M22" s="71"/>
      <c r="N22" s="72"/>
      <c r="O22" s="72"/>
      <c r="P22" s="72"/>
      <c r="Q22" s="72"/>
      <c r="R22" s="72"/>
      <c r="S22" s="72"/>
    </row>
    <row r="23" spans="1:19" ht="21.9" customHeight="1" x14ac:dyDescent="0.3">
      <c r="A23" s="130" t="s">
        <v>3</v>
      </c>
      <c r="B23" s="137">
        <v>78</v>
      </c>
      <c r="C23" s="121" t="s">
        <v>112</v>
      </c>
      <c r="D23" s="156">
        <f>ROUNDDOWN($B$23*0.95,0)</f>
        <v>74</v>
      </c>
      <c r="E23" s="153" t="s">
        <v>90</v>
      </c>
      <c r="F23" s="153" t="s">
        <v>90</v>
      </c>
      <c r="G23" s="157">
        <f>ROUNDUP($B$23*1.05,0)</f>
        <v>82</v>
      </c>
      <c r="H23" s="77" t="s">
        <v>114</v>
      </c>
      <c r="I23" s="71"/>
      <c r="J23" s="71"/>
      <c r="K23" s="71"/>
      <c r="L23" s="71"/>
      <c r="M23" s="71"/>
      <c r="N23" s="72"/>
      <c r="O23" s="72"/>
      <c r="P23" s="72"/>
      <c r="Q23" s="72"/>
      <c r="R23" s="72"/>
      <c r="S23" s="72"/>
    </row>
    <row r="24" spans="1:19" ht="21.9" customHeight="1" x14ac:dyDescent="0.3">
      <c r="A24" s="130" t="s">
        <v>115</v>
      </c>
      <c r="B24" s="137">
        <v>73</v>
      </c>
      <c r="C24" s="121" t="s">
        <v>112</v>
      </c>
      <c r="D24" s="156">
        <f>ROUNDDOWN($B$24*0.95,0)</f>
        <v>69</v>
      </c>
      <c r="E24" s="153" t="s">
        <v>90</v>
      </c>
      <c r="F24" s="153" t="s">
        <v>90</v>
      </c>
      <c r="G24" s="157">
        <f>ROUNDUP($B$24*1.05,0)</f>
        <v>77</v>
      </c>
      <c r="H24" s="77" t="s">
        <v>114</v>
      </c>
      <c r="I24" s="71"/>
      <c r="J24" s="71"/>
      <c r="K24" s="71"/>
      <c r="L24" s="71"/>
      <c r="M24" s="71"/>
      <c r="N24" s="72"/>
      <c r="O24" s="72"/>
      <c r="P24" s="72"/>
      <c r="Q24" s="72"/>
      <c r="R24" s="72"/>
      <c r="S24" s="72"/>
    </row>
    <row r="25" spans="1:19" ht="21.9" customHeight="1" x14ac:dyDescent="0.3">
      <c r="A25" s="130" t="s">
        <v>126</v>
      </c>
      <c r="B25" s="137">
        <v>98</v>
      </c>
      <c r="C25" s="121" t="s">
        <v>112</v>
      </c>
      <c r="D25" s="156">
        <f>ROUNDDOWN($B$25*0.95,0)</f>
        <v>93</v>
      </c>
      <c r="E25" s="153" t="s">
        <v>90</v>
      </c>
      <c r="F25" s="153" t="s">
        <v>90</v>
      </c>
      <c r="G25" s="157">
        <f>ROUNDUP($B$25*1.05,0)</f>
        <v>103</v>
      </c>
      <c r="H25" s="75" t="s">
        <v>113</v>
      </c>
      <c r="I25" s="71"/>
      <c r="J25" s="71"/>
      <c r="K25" s="71"/>
      <c r="L25" s="71"/>
      <c r="M25" s="71"/>
      <c r="N25" s="72"/>
      <c r="O25" s="72"/>
      <c r="P25" s="72"/>
      <c r="Q25" s="72"/>
      <c r="R25" s="72"/>
      <c r="S25" s="72"/>
    </row>
    <row r="26" spans="1:19" ht="21.9" customHeight="1" x14ac:dyDescent="0.3">
      <c r="A26" s="130" t="s">
        <v>128</v>
      </c>
      <c r="B26" s="137">
        <v>271</v>
      </c>
      <c r="C26" s="121" t="s">
        <v>112</v>
      </c>
      <c r="D26" s="156">
        <f>ROUNDDOWN($B$26*0.95,0)</f>
        <v>257</v>
      </c>
      <c r="E26" s="153" t="s">
        <v>90</v>
      </c>
      <c r="F26" s="153" t="s">
        <v>90</v>
      </c>
      <c r="G26" s="157">
        <f>ROUNDUP($B$26*1.05,0)</f>
        <v>285</v>
      </c>
      <c r="H26" s="75" t="s">
        <v>116</v>
      </c>
      <c r="I26" s="71"/>
      <c r="J26" s="71"/>
      <c r="K26" s="71"/>
      <c r="L26" s="71"/>
      <c r="M26" s="71"/>
      <c r="N26" s="72"/>
      <c r="O26" s="72"/>
      <c r="P26" s="72"/>
      <c r="Q26" s="72"/>
      <c r="R26" s="72"/>
      <c r="S26" s="72"/>
    </row>
    <row r="27" spans="1:19" ht="21.9" customHeight="1" x14ac:dyDescent="0.3">
      <c r="A27" s="130" t="s">
        <v>77</v>
      </c>
      <c r="B27" s="137">
        <v>307</v>
      </c>
      <c r="C27" s="121" t="s">
        <v>112</v>
      </c>
      <c r="D27" s="156">
        <f>ROUNDDOWN($B$27*0.95,0)</f>
        <v>291</v>
      </c>
      <c r="E27" s="153" t="s">
        <v>90</v>
      </c>
      <c r="F27" s="153" t="s">
        <v>90</v>
      </c>
      <c r="G27" s="157">
        <f>ROUNDUP($B$27*1.05,0)</f>
        <v>323</v>
      </c>
      <c r="H27" s="75" t="s">
        <v>130</v>
      </c>
      <c r="I27" s="71"/>
      <c r="J27" s="71"/>
      <c r="K27" s="71"/>
      <c r="L27" s="71"/>
      <c r="M27" s="71"/>
      <c r="N27" s="72"/>
      <c r="O27" s="72"/>
      <c r="P27" s="72"/>
      <c r="Q27" s="72"/>
      <c r="R27" s="72"/>
      <c r="S27" s="72"/>
    </row>
    <row r="28" spans="1:19" ht="21.9" customHeight="1" x14ac:dyDescent="0.3">
      <c r="A28" s="130" t="s">
        <v>47</v>
      </c>
      <c r="B28" s="137">
        <v>228</v>
      </c>
      <c r="C28" s="121" t="s">
        <v>112</v>
      </c>
      <c r="D28" s="156">
        <f>ROUNDDOWN($B$28*0.95,0)</f>
        <v>216</v>
      </c>
      <c r="E28" s="153" t="s">
        <v>90</v>
      </c>
      <c r="F28" s="153" t="s">
        <v>90</v>
      </c>
      <c r="G28" s="157">
        <f>ROUNDUP($B$28*1.05,0)</f>
        <v>240</v>
      </c>
      <c r="H28" s="75" t="s">
        <v>125</v>
      </c>
      <c r="I28" s="71"/>
      <c r="J28" s="71"/>
      <c r="K28" s="71"/>
      <c r="L28" s="71"/>
      <c r="M28" s="71"/>
      <c r="N28" s="72"/>
      <c r="O28" s="72"/>
      <c r="P28" s="72"/>
      <c r="Q28" s="72"/>
      <c r="R28" s="72"/>
      <c r="S28" s="72"/>
    </row>
    <row r="29" spans="1:19" ht="21.9" customHeight="1" x14ac:dyDescent="0.3">
      <c r="A29" s="130" t="s">
        <v>118</v>
      </c>
      <c r="B29" s="137">
        <v>309</v>
      </c>
      <c r="C29" s="121" t="s">
        <v>112</v>
      </c>
      <c r="D29" s="156">
        <f>ROUNDDOWN($B$29*0.95,0)</f>
        <v>293</v>
      </c>
      <c r="E29" s="153" t="s">
        <v>90</v>
      </c>
      <c r="F29" s="153" t="s">
        <v>90</v>
      </c>
      <c r="G29" s="157">
        <f>ROUNDUP($B$29*1.05,0)</f>
        <v>325</v>
      </c>
      <c r="H29" s="75" t="s">
        <v>130</v>
      </c>
      <c r="I29" s="71"/>
      <c r="J29" s="71"/>
      <c r="K29" s="71"/>
      <c r="L29" s="71"/>
      <c r="M29" s="71"/>
      <c r="N29" s="72"/>
      <c r="O29" s="72"/>
      <c r="P29" s="72"/>
      <c r="Q29" s="72"/>
      <c r="R29" s="72"/>
      <c r="S29" s="72"/>
    </row>
    <row r="30" spans="1:19" ht="21.9" customHeight="1" x14ac:dyDescent="0.3">
      <c r="A30" s="130" t="s">
        <v>19</v>
      </c>
      <c r="B30" s="180">
        <v>153</v>
      </c>
      <c r="C30" s="119" t="s">
        <v>119</v>
      </c>
      <c r="D30" s="156">
        <f>ROUNDDOWN($B$30*0.95,0)</f>
        <v>145</v>
      </c>
      <c r="E30" s="153" t="s">
        <v>90</v>
      </c>
      <c r="F30" s="153" t="s">
        <v>90</v>
      </c>
      <c r="G30" s="157">
        <f>ROUNDUP($B$30*1.05,0)</f>
        <v>161</v>
      </c>
      <c r="H30" s="75" t="s">
        <v>120</v>
      </c>
      <c r="I30" s="71"/>
      <c r="J30" s="71"/>
      <c r="K30" s="71"/>
      <c r="L30" s="71"/>
      <c r="M30" s="71"/>
      <c r="N30" s="72"/>
      <c r="O30" s="72"/>
      <c r="P30" s="72"/>
      <c r="Q30" s="72"/>
      <c r="R30" s="72"/>
      <c r="S30" s="72"/>
    </row>
    <row r="31" spans="1:19" ht="21.9" customHeight="1" x14ac:dyDescent="0.3">
      <c r="A31" s="130" t="s">
        <v>48</v>
      </c>
      <c r="B31" s="171">
        <v>2.6930000000000001</v>
      </c>
      <c r="C31" s="119" t="s">
        <v>91</v>
      </c>
      <c r="D31" s="172">
        <f>$B$31-0.2</f>
        <v>2.4929999999999999</v>
      </c>
      <c r="E31" s="153" t="s">
        <v>90</v>
      </c>
      <c r="F31" s="153" t="s">
        <v>90</v>
      </c>
      <c r="G31" s="173">
        <f>$B$31+0.2</f>
        <v>2.8930000000000002</v>
      </c>
      <c r="H31" s="75" t="s">
        <v>121</v>
      </c>
      <c r="I31" s="71"/>
      <c r="J31" s="71"/>
      <c r="K31" s="71"/>
      <c r="L31" s="71"/>
      <c r="M31" s="71"/>
      <c r="N31" s="72"/>
      <c r="O31" s="72"/>
      <c r="P31" s="72"/>
      <c r="Q31" s="72"/>
      <c r="R31" s="72"/>
      <c r="S31" s="72"/>
    </row>
    <row r="32" spans="1:19" ht="21.9" customHeight="1" x14ac:dyDescent="0.3">
      <c r="A32" s="130" t="s">
        <v>18</v>
      </c>
      <c r="B32" s="171">
        <v>6</v>
      </c>
      <c r="C32" s="119" t="s">
        <v>91</v>
      </c>
      <c r="D32" s="172">
        <f>$B$32-0.2</f>
        <v>5.8</v>
      </c>
      <c r="E32" s="153" t="s">
        <v>90</v>
      </c>
      <c r="F32" s="153" t="s">
        <v>90</v>
      </c>
      <c r="G32" s="173">
        <f>$B$32+0.2</f>
        <v>6.2</v>
      </c>
      <c r="H32" s="75" t="s">
        <v>121</v>
      </c>
      <c r="I32" s="71"/>
      <c r="J32" s="71"/>
      <c r="K32" s="71"/>
      <c r="L32" s="71"/>
      <c r="M32" s="71"/>
      <c r="N32" s="72"/>
      <c r="O32" s="72"/>
      <c r="P32" s="72"/>
      <c r="Q32" s="72"/>
      <c r="R32" s="72"/>
      <c r="S32" s="72"/>
    </row>
    <row r="33" spans="1:19" ht="21.9" customHeight="1" x14ac:dyDescent="0.3">
      <c r="A33" s="130" t="s">
        <v>21</v>
      </c>
      <c r="B33" s="180">
        <v>971</v>
      </c>
      <c r="C33" s="119" t="s">
        <v>91</v>
      </c>
      <c r="D33" s="156">
        <f>ROUNDDOWN($B$33*0.95,0)</f>
        <v>922</v>
      </c>
      <c r="E33" s="153" t="s">
        <v>90</v>
      </c>
      <c r="F33" s="153" t="s">
        <v>90</v>
      </c>
      <c r="G33" s="157">
        <f>ROUNDUP($B$33*1.05,0)</f>
        <v>1020</v>
      </c>
      <c r="H33" s="75" t="s">
        <v>122</v>
      </c>
      <c r="I33" s="71"/>
      <c r="J33" s="71"/>
      <c r="K33" s="71"/>
      <c r="L33" s="71"/>
      <c r="M33" s="71"/>
      <c r="N33" s="72"/>
      <c r="O33" s="72"/>
      <c r="P33" s="72"/>
      <c r="Q33" s="72"/>
      <c r="R33" s="72"/>
      <c r="S33" s="72"/>
    </row>
    <row r="34" spans="1:19" ht="21.9" customHeight="1" x14ac:dyDescent="0.3">
      <c r="A34" s="130" t="s">
        <v>22</v>
      </c>
      <c r="B34" s="180">
        <v>210</v>
      </c>
      <c r="C34" s="119" t="s">
        <v>91</v>
      </c>
      <c r="D34" s="156">
        <f>ROUNDDOWN($B$34*0.9,0)</f>
        <v>189</v>
      </c>
      <c r="E34" s="153" t="s">
        <v>90</v>
      </c>
      <c r="F34" s="153" t="s">
        <v>90</v>
      </c>
      <c r="G34" s="157">
        <f>ROUNDUP($B$34*1.1,0)</f>
        <v>231</v>
      </c>
      <c r="H34" s="75" t="s">
        <v>123</v>
      </c>
      <c r="I34" s="71"/>
      <c r="J34" s="71"/>
      <c r="K34" s="71"/>
      <c r="L34" s="71"/>
      <c r="M34" s="71"/>
      <c r="N34" s="72"/>
      <c r="O34" s="72"/>
      <c r="P34" s="72"/>
      <c r="Q34" s="72"/>
      <c r="R34" s="72"/>
      <c r="S34" s="72"/>
    </row>
    <row r="35" spans="1:19" ht="21.9" customHeight="1" x14ac:dyDescent="0.3">
      <c r="A35" s="130" t="s">
        <v>23</v>
      </c>
      <c r="B35" s="180">
        <v>89</v>
      </c>
      <c r="C35" s="119" t="s">
        <v>91</v>
      </c>
      <c r="D35" s="156">
        <f>ROUNDDOWN($B$35*0.9,0)</f>
        <v>80</v>
      </c>
      <c r="E35" s="153" t="s">
        <v>90</v>
      </c>
      <c r="F35" s="153" t="s">
        <v>90</v>
      </c>
      <c r="G35" s="157">
        <f>ROUNDUP($B$35*1.1,0)</f>
        <v>98</v>
      </c>
      <c r="H35" s="75" t="s">
        <v>124</v>
      </c>
      <c r="I35" s="71"/>
      <c r="J35" s="71"/>
      <c r="K35" s="71"/>
      <c r="L35" s="71"/>
      <c r="M35" s="71"/>
      <c r="N35" s="72"/>
      <c r="O35" s="72"/>
      <c r="P35" s="72"/>
      <c r="Q35" s="72"/>
      <c r="R35" s="72"/>
      <c r="S35" s="72"/>
    </row>
    <row r="36" spans="1:19" ht="21.9" customHeight="1" x14ac:dyDescent="0.3">
      <c r="A36" s="135" t="s">
        <v>49</v>
      </c>
      <c r="B36" s="125"/>
      <c r="C36" s="126"/>
      <c r="D36" s="127"/>
      <c r="E36" s="128"/>
      <c r="F36" s="128"/>
      <c r="G36" s="129"/>
      <c r="H36" s="84"/>
      <c r="I36" s="71"/>
      <c r="J36" s="71"/>
      <c r="K36" s="71"/>
      <c r="L36" s="71"/>
      <c r="M36" s="71"/>
      <c r="N36" s="72"/>
      <c r="O36" s="72"/>
      <c r="P36" s="72"/>
      <c r="Q36" s="72"/>
      <c r="R36" s="72"/>
      <c r="S36" s="72"/>
    </row>
    <row r="37" spans="1:19" ht="21.9" customHeight="1" x14ac:dyDescent="0.3">
      <c r="A37" s="130" t="s">
        <v>127</v>
      </c>
      <c r="B37" s="137">
        <v>290</v>
      </c>
      <c r="C37" s="121" t="s">
        <v>112</v>
      </c>
      <c r="D37" s="156">
        <f>ROUNDDOWN($B$37*0.95,0)</f>
        <v>275</v>
      </c>
      <c r="E37" s="153" t="s">
        <v>90</v>
      </c>
      <c r="F37" s="153" t="s">
        <v>90</v>
      </c>
      <c r="G37" s="157">
        <f>ROUNDUP($B$37*1.05,0)</f>
        <v>305</v>
      </c>
      <c r="H37" s="75" t="s">
        <v>117</v>
      </c>
      <c r="I37" s="71"/>
      <c r="J37" s="71"/>
      <c r="K37" s="71"/>
      <c r="L37" s="71"/>
      <c r="M37" s="71"/>
      <c r="N37" s="72"/>
      <c r="O37" s="72"/>
      <c r="P37" s="72"/>
      <c r="Q37" s="72"/>
      <c r="R37" s="72"/>
      <c r="S37" s="72"/>
    </row>
    <row r="38" spans="1:19" ht="22.8" x14ac:dyDescent="0.3">
      <c r="A38" s="130" t="s">
        <v>129</v>
      </c>
      <c r="B38" s="137">
        <v>258</v>
      </c>
      <c r="C38" s="121" t="s">
        <v>112</v>
      </c>
      <c r="D38" s="156">
        <f>ROUNDDOWN($B$38*0.95,0)</f>
        <v>245</v>
      </c>
      <c r="E38" s="153" t="s">
        <v>90</v>
      </c>
      <c r="F38" s="153" t="s">
        <v>90</v>
      </c>
      <c r="G38" s="157">
        <f>ROUNDUP($B$38*1.05,0)</f>
        <v>271</v>
      </c>
      <c r="H38" s="75" t="s">
        <v>131</v>
      </c>
      <c r="I38" s="71"/>
      <c r="J38" s="71"/>
      <c r="K38" s="71"/>
      <c r="L38" s="71"/>
      <c r="M38" s="71"/>
      <c r="N38" s="72"/>
      <c r="O38" s="72"/>
      <c r="P38" s="72"/>
      <c r="Q38" s="72"/>
      <c r="R38" s="72"/>
      <c r="S38" s="72"/>
    </row>
    <row r="39" spans="1:19" ht="17.399999999999999" x14ac:dyDescent="0.5">
      <c r="A39" s="14"/>
      <c r="B39" s="10"/>
      <c r="C39" s="10"/>
      <c r="D39" s="11"/>
      <c r="E39" s="12"/>
      <c r="F39" s="12"/>
      <c r="G39" s="13"/>
      <c r="H39" s="10"/>
    </row>
    <row r="40" spans="1:19" s="9" customFormat="1" x14ac:dyDescent="0.3">
      <c r="A40" s="181" t="s">
        <v>61</v>
      </c>
      <c r="B40" s="182"/>
      <c r="C40" s="182"/>
      <c r="D40" s="183"/>
      <c r="E40" s="15"/>
      <c r="F40" s="15"/>
      <c r="G40" s="184"/>
      <c r="H40" s="182"/>
      <c r="I40" s="86"/>
      <c r="J40" s="86"/>
      <c r="K40" s="86"/>
      <c r="L40" s="86"/>
      <c r="M40" s="86"/>
    </row>
    <row r="41" spans="1:19" x14ac:dyDescent="0.3">
      <c r="A41" s="199" t="s">
        <v>132</v>
      </c>
      <c r="B41" s="200"/>
      <c r="C41" s="200"/>
      <c r="D41" s="200"/>
      <c r="E41" s="200"/>
      <c r="F41" s="200"/>
      <c r="G41" s="200"/>
      <c r="H41" s="200"/>
    </row>
    <row r="42" spans="1:19" x14ac:dyDescent="0.3">
      <c r="A42" s="186" t="s">
        <v>75</v>
      </c>
      <c r="B42" s="186"/>
      <c r="C42" s="186"/>
      <c r="D42" s="183"/>
      <c r="E42" s="15"/>
      <c r="F42" s="15"/>
      <c r="G42" s="184"/>
      <c r="H42" s="182"/>
    </row>
    <row r="43" spans="1:19" ht="17.399999999999999" x14ac:dyDescent="0.5">
      <c r="A43" s="112"/>
      <c r="B43" s="113"/>
      <c r="C43" s="113"/>
      <c r="D43" s="113"/>
      <c r="E43" s="113"/>
      <c r="F43" s="113"/>
      <c r="G43" s="113"/>
    </row>
  </sheetData>
  <mergeCells count="3">
    <mergeCell ref="A1:H1"/>
    <mergeCell ref="D2:G2"/>
    <mergeCell ref="A41:H41"/>
  </mergeCells>
  <phoneticPr fontId="5"/>
  <printOptions horizontalCentered="1"/>
  <pageMargins left="7.874015748031496E-2" right="7.874015748031496E-2" top="0.9055118110236221" bottom="0.19685039370078741" header="0.27559055118110237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20"/>
  <sheetViews>
    <sheetView zoomScale="73" zoomScaleNormal="73" workbookViewId="0">
      <selection activeCell="AD23" sqref="AD23"/>
    </sheetView>
  </sheetViews>
  <sheetFormatPr defaultRowHeight="13.2" x14ac:dyDescent="0.2"/>
  <cols>
    <col min="1" max="1" width="3.77734375" customWidth="1"/>
    <col min="2" max="2" width="8" customWidth="1"/>
    <col min="4" max="4" width="8.77734375" customWidth="1"/>
    <col min="5" max="5" width="9.6640625" customWidth="1"/>
    <col min="6" max="6" width="9.44140625" customWidth="1"/>
    <col min="7" max="9" width="8.777343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8.109375" customWidth="1"/>
    <col min="15" max="16" width="2.6640625" customWidth="1"/>
  </cols>
  <sheetData>
    <row r="1" spans="1:18" ht="20.100000000000001" customHeight="1" x14ac:dyDescent="0.45">
      <c r="F1" s="16" t="s">
        <v>9</v>
      </c>
    </row>
    <row r="2" spans="1:18" ht="15.9" customHeight="1" x14ac:dyDescent="0.3">
      <c r="A2" s="1" t="s">
        <v>46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3" t="s">
        <v>30</v>
      </c>
      <c r="P2" s="4" t="s">
        <v>31</v>
      </c>
      <c r="Q2" s="15" t="s">
        <v>153</v>
      </c>
    </row>
    <row r="3" spans="1:18" ht="15.9" customHeight="1" x14ac:dyDescent="0.2">
      <c r="A3" s="187">
        <v>8</v>
      </c>
      <c r="B3" s="50">
        <v>6.64</v>
      </c>
      <c r="C3" s="50">
        <v>6.735060240963854</v>
      </c>
      <c r="D3" s="98">
        <v>6.6718750000000018</v>
      </c>
      <c r="E3" s="51">
        <v>6.6850000000000005</v>
      </c>
      <c r="F3" s="50">
        <v>6.5949999999999971</v>
      </c>
      <c r="G3" s="50">
        <v>6.6141666666666667</v>
      </c>
      <c r="H3" s="50">
        <v>6.6130000000000004</v>
      </c>
      <c r="I3" s="50">
        <v>6.62</v>
      </c>
      <c r="J3" s="50">
        <v>6.81</v>
      </c>
      <c r="K3" s="50"/>
      <c r="L3" s="49">
        <v>6.7</v>
      </c>
      <c r="M3" s="51">
        <f t="shared" ref="M3:M10" si="0">AVERAGE(B3:K3)</f>
        <v>6.6649002119589476</v>
      </c>
      <c r="N3" s="51">
        <f t="shared" ref="N3:N17" si="1">MAX(B3:K3)-MIN(B3:K3)</f>
        <v>0.21500000000000252</v>
      </c>
      <c r="O3" s="5">
        <v>6.5</v>
      </c>
      <c r="P3" s="6">
        <v>6.9</v>
      </c>
      <c r="Q3" s="56">
        <f>M3/M3*100</f>
        <v>100</v>
      </c>
    </row>
    <row r="4" spans="1:18" ht="15.9" customHeight="1" x14ac:dyDescent="0.2">
      <c r="A4" s="187">
        <v>9</v>
      </c>
      <c r="B4" s="50">
        <v>6.6103125</v>
      </c>
      <c r="C4" s="50">
        <v>6.7386666666666679</v>
      </c>
      <c r="D4" s="98">
        <v>6.5646666666666649</v>
      </c>
      <c r="E4" s="50">
        <v>6.6749999999999998</v>
      </c>
      <c r="F4" s="50">
        <v>6.544999999999999</v>
      </c>
      <c r="G4" s="50">
        <v>6.6632901234567914</v>
      </c>
      <c r="H4" s="50">
        <v>6.6130000000000004</v>
      </c>
      <c r="I4" s="50">
        <v>6.61</v>
      </c>
      <c r="J4" s="50">
        <v>6.85</v>
      </c>
      <c r="K4" s="50">
        <v>6.6833333333333345</v>
      </c>
      <c r="L4" s="49">
        <v>6.7</v>
      </c>
      <c r="M4" s="51">
        <f t="shared" si="0"/>
        <v>6.6553269290123449</v>
      </c>
      <c r="N4" s="51">
        <f t="shared" si="1"/>
        <v>0.3050000000000006</v>
      </c>
      <c r="O4" s="5">
        <v>6.5</v>
      </c>
      <c r="P4" s="6">
        <v>6.9</v>
      </c>
      <c r="Q4" s="56">
        <f>M4/M$3*100</f>
        <v>99.856362696482321</v>
      </c>
    </row>
    <row r="5" spans="1:18" ht="15.9" customHeight="1" x14ac:dyDescent="0.2">
      <c r="A5" s="187">
        <v>10</v>
      </c>
      <c r="B5" s="50">
        <v>6.6066666666666674</v>
      </c>
      <c r="C5" s="50">
        <v>6.6617283950617283</v>
      </c>
      <c r="D5" s="98">
        <v>6.6053333333333333</v>
      </c>
      <c r="E5" s="51">
        <v>6.6760000000000002</v>
      </c>
      <c r="F5" s="50">
        <v>6.5476190476190474</v>
      </c>
      <c r="G5" s="50">
        <v>6.650039682539683</v>
      </c>
      <c r="H5" s="50">
        <v>6.5990000000000002</v>
      </c>
      <c r="I5" s="50">
        <v>6.64</v>
      </c>
      <c r="J5" s="50">
        <v>6.86</v>
      </c>
      <c r="K5" s="50">
        <v>6.7600000000000007</v>
      </c>
      <c r="L5" s="49">
        <v>6.7</v>
      </c>
      <c r="M5" s="51">
        <f t="shared" si="0"/>
        <v>6.6606387125220463</v>
      </c>
      <c r="N5" s="51">
        <f t="shared" si="1"/>
        <v>0.31238095238095287</v>
      </c>
      <c r="O5" s="5">
        <v>6.5</v>
      </c>
      <c r="P5" s="6">
        <v>6.9</v>
      </c>
      <c r="Q5" s="56">
        <f t="shared" ref="Q5:Q17" si="2">M5/M$3*100</f>
        <v>99.936060566529491</v>
      </c>
    </row>
    <row r="6" spans="1:18" ht="15.9" customHeight="1" x14ac:dyDescent="0.2">
      <c r="A6" s="187">
        <v>11</v>
      </c>
      <c r="B6" s="50">
        <v>6.609210526315791</v>
      </c>
      <c r="C6" s="50">
        <v>6.6601250000000007</v>
      </c>
      <c r="D6" s="98">
        <v>6.6215789473684197</v>
      </c>
      <c r="E6" s="51">
        <v>6.6890000000000001</v>
      </c>
      <c r="F6" s="50">
        <v>6.5555555555555536</v>
      </c>
      <c r="G6" s="50">
        <v>6.6531249999999984</v>
      </c>
      <c r="H6" s="50">
        <v>6.6040000000000001</v>
      </c>
      <c r="I6" s="50">
        <v>6.69</v>
      </c>
      <c r="J6" s="50">
        <v>6.86</v>
      </c>
      <c r="K6" s="50">
        <v>6.7</v>
      </c>
      <c r="L6" s="49">
        <v>6.7</v>
      </c>
      <c r="M6" s="51">
        <f t="shared" si="0"/>
        <v>6.6642595029239757</v>
      </c>
      <c r="N6" s="51">
        <f t="shared" si="1"/>
        <v>0.30444444444444674</v>
      </c>
      <c r="O6" s="5">
        <v>6.5</v>
      </c>
      <c r="P6" s="6">
        <v>6.9</v>
      </c>
      <c r="Q6" s="56">
        <f t="shared" si="2"/>
        <v>99.990386817287643</v>
      </c>
    </row>
    <row r="7" spans="1:18" ht="15.9" customHeight="1" x14ac:dyDescent="0.2">
      <c r="A7" s="187">
        <v>12</v>
      </c>
      <c r="B7" s="50">
        <v>6.6126315789473704</v>
      </c>
      <c r="C7" s="50">
        <v>6.6847058823529419</v>
      </c>
      <c r="D7" s="98">
        <v>6.5877777777777773</v>
      </c>
      <c r="E7" s="51">
        <v>6.7359999999999998</v>
      </c>
      <c r="F7" s="50">
        <v>6.5649999999999995</v>
      </c>
      <c r="G7" s="50">
        <v>6.6524999999999999</v>
      </c>
      <c r="H7" s="50">
        <v>6.6719999999999997</v>
      </c>
      <c r="I7" s="50">
        <v>6.64</v>
      </c>
      <c r="J7" s="50">
        <v>6.85</v>
      </c>
      <c r="K7" s="50">
        <v>6.72</v>
      </c>
      <c r="L7" s="49">
        <v>6.7</v>
      </c>
      <c r="M7" s="51">
        <f t="shared" si="0"/>
        <v>6.6720615239078098</v>
      </c>
      <c r="N7" s="51">
        <f t="shared" si="1"/>
        <v>0.28500000000000014</v>
      </c>
      <c r="O7" s="5">
        <v>6.5</v>
      </c>
      <c r="P7" s="6">
        <v>6.9</v>
      </c>
      <c r="Q7" s="56">
        <f t="shared" si="2"/>
        <v>100.10744814957637</v>
      </c>
    </row>
    <row r="8" spans="1:18" ht="15.9" customHeight="1" x14ac:dyDescent="0.2">
      <c r="A8" s="187">
        <v>1</v>
      </c>
      <c r="B8" s="50">
        <v>6.6215789473684206</v>
      </c>
      <c r="C8" s="50">
        <v>6.6808510638297882</v>
      </c>
      <c r="D8" s="98">
        <v>6.5633333333333326</v>
      </c>
      <c r="E8" s="51">
        <v>6.7489999999999997</v>
      </c>
      <c r="F8" s="50">
        <v>6.542105263157894</v>
      </c>
      <c r="G8" s="50">
        <v>6.6520192307692305</v>
      </c>
      <c r="H8" s="50">
        <v>6.68</v>
      </c>
      <c r="I8" s="50">
        <v>6.73</v>
      </c>
      <c r="J8" s="50">
        <v>6.86</v>
      </c>
      <c r="K8" s="50">
        <v>6.8571428571428585</v>
      </c>
      <c r="L8" s="49">
        <v>6.7</v>
      </c>
      <c r="M8" s="51">
        <f t="shared" si="0"/>
        <v>6.6936030695601518</v>
      </c>
      <c r="N8" s="51">
        <f t="shared" si="1"/>
        <v>0.31789473684210634</v>
      </c>
      <c r="O8" s="5">
        <v>6.5</v>
      </c>
      <c r="P8" s="6">
        <v>6.9</v>
      </c>
      <c r="Q8" s="56">
        <f t="shared" si="2"/>
        <v>100.43065697442404</v>
      </c>
    </row>
    <row r="9" spans="1:18" ht="15.9" customHeight="1" x14ac:dyDescent="0.2">
      <c r="A9" s="187">
        <v>2</v>
      </c>
      <c r="B9" s="50">
        <v>6.6469401544401521</v>
      </c>
      <c r="C9" s="50">
        <v>6.6581720430107527</v>
      </c>
      <c r="D9" s="98">
        <v>6.5660000000000016</v>
      </c>
      <c r="E9" s="51">
        <v>6.5649999999999995</v>
      </c>
      <c r="F9" s="50">
        <v>6.6055555555555534</v>
      </c>
      <c r="G9" s="50">
        <v>6.6819135802469125</v>
      </c>
      <c r="H9" s="50">
        <v>6.6609999999999996</v>
      </c>
      <c r="I9" s="50">
        <v>6.71</v>
      </c>
      <c r="J9" s="50">
        <v>6.8</v>
      </c>
      <c r="K9" s="50">
        <v>6.7692307692307692</v>
      </c>
      <c r="L9" s="49">
        <v>6.7</v>
      </c>
      <c r="M9" s="51">
        <f t="shared" si="0"/>
        <v>6.6663812102484146</v>
      </c>
      <c r="N9" s="51">
        <f t="shared" si="1"/>
        <v>0.23500000000000032</v>
      </c>
      <c r="O9" s="5">
        <v>6.5</v>
      </c>
      <c r="P9" s="6">
        <v>6.9</v>
      </c>
      <c r="Q9" s="56">
        <f t="shared" si="2"/>
        <v>100.02222086216399</v>
      </c>
    </row>
    <row r="10" spans="1:18" ht="15.9" customHeight="1" x14ac:dyDescent="0.2">
      <c r="A10" s="187">
        <v>3</v>
      </c>
      <c r="B10" s="50">
        <v>6.6547368421052626</v>
      </c>
      <c r="C10" s="50">
        <v>6.6875308641975328</v>
      </c>
      <c r="D10" s="98">
        <v>6.5621052631578944</v>
      </c>
      <c r="E10" s="51">
        <v>6.6479999999999997</v>
      </c>
      <c r="F10" s="50">
        <v>6.5863636363636342</v>
      </c>
      <c r="G10" s="50">
        <v>6.6796031746031739</v>
      </c>
      <c r="H10" s="50">
        <v>6.6340000000000003</v>
      </c>
      <c r="I10" s="50">
        <v>6.7</v>
      </c>
      <c r="J10" s="50">
        <v>6.77</v>
      </c>
      <c r="K10" s="50">
        <v>6.8416666666666659</v>
      </c>
      <c r="L10" s="49">
        <v>6.7</v>
      </c>
      <c r="M10" s="51">
        <f t="shared" si="0"/>
        <v>6.6764006447094157</v>
      </c>
      <c r="N10" s="51">
        <f t="shared" si="1"/>
        <v>0.27956140350877146</v>
      </c>
      <c r="O10" s="5">
        <v>6.5</v>
      </c>
      <c r="P10" s="6">
        <v>6.9</v>
      </c>
      <c r="Q10" s="56">
        <f t="shared" si="2"/>
        <v>100.17255221210712</v>
      </c>
    </row>
    <row r="11" spans="1:18" ht="15.9" customHeight="1" x14ac:dyDescent="0.2">
      <c r="A11" s="187">
        <v>4</v>
      </c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49">
        <v>6.7</v>
      </c>
      <c r="M11" s="51"/>
      <c r="N11" s="51">
        <f t="shared" si="1"/>
        <v>0</v>
      </c>
      <c r="O11" s="5">
        <v>6.5</v>
      </c>
      <c r="P11" s="6">
        <v>6.9</v>
      </c>
      <c r="Q11" s="56">
        <f t="shared" si="2"/>
        <v>0</v>
      </c>
    </row>
    <row r="12" spans="1:18" ht="15.9" customHeight="1" x14ac:dyDescent="0.2">
      <c r="A12" s="187">
        <v>5</v>
      </c>
      <c r="B12" s="50"/>
      <c r="C12" s="50"/>
      <c r="D12" s="51"/>
      <c r="E12" s="50"/>
      <c r="F12" s="50"/>
      <c r="G12" s="50"/>
      <c r="H12" s="50"/>
      <c r="I12" s="50"/>
      <c r="J12" s="50"/>
      <c r="K12" s="50"/>
      <c r="L12" s="49">
        <v>6.7</v>
      </c>
      <c r="M12" s="51"/>
      <c r="N12" s="51">
        <f t="shared" si="1"/>
        <v>0</v>
      </c>
      <c r="O12" s="5">
        <v>6.5</v>
      </c>
      <c r="P12" s="6">
        <v>6.9</v>
      </c>
      <c r="Q12" s="56">
        <f t="shared" si="2"/>
        <v>0</v>
      </c>
    </row>
    <row r="13" spans="1:18" ht="15.9" customHeight="1" x14ac:dyDescent="0.2">
      <c r="A13" s="187">
        <v>6</v>
      </c>
      <c r="B13" s="50"/>
      <c r="C13" s="50"/>
      <c r="D13" s="98"/>
      <c r="E13" s="50"/>
      <c r="F13" s="50"/>
      <c r="G13" s="50"/>
      <c r="H13" s="50"/>
      <c r="I13" s="50"/>
      <c r="J13" s="50"/>
      <c r="K13" s="50"/>
      <c r="L13" s="49">
        <v>6.7</v>
      </c>
      <c r="M13" s="51"/>
      <c r="N13" s="51">
        <f t="shared" si="1"/>
        <v>0</v>
      </c>
      <c r="O13" s="5">
        <v>6.5</v>
      </c>
      <c r="P13" s="6">
        <v>6.9</v>
      </c>
      <c r="Q13" s="56">
        <f t="shared" si="2"/>
        <v>0</v>
      </c>
    </row>
    <row r="14" spans="1:18" ht="15.9" customHeight="1" x14ac:dyDescent="0.2">
      <c r="A14" s="187">
        <v>7</v>
      </c>
      <c r="B14" s="50"/>
      <c r="C14" s="50"/>
      <c r="D14" s="98"/>
      <c r="E14" s="50"/>
      <c r="F14" s="50"/>
      <c r="G14" s="50"/>
      <c r="H14" s="50"/>
      <c r="I14" s="50"/>
      <c r="J14" s="50"/>
      <c r="K14" s="50"/>
      <c r="L14" s="49">
        <v>6.7</v>
      </c>
      <c r="M14" s="51"/>
      <c r="N14" s="51">
        <f t="shared" si="1"/>
        <v>0</v>
      </c>
      <c r="O14" s="5">
        <v>6.5</v>
      </c>
      <c r="P14" s="6">
        <v>6.9</v>
      </c>
      <c r="Q14" s="56">
        <f t="shared" si="2"/>
        <v>0</v>
      </c>
    </row>
    <row r="15" spans="1:18" ht="15.9" customHeight="1" x14ac:dyDescent="0.2">
      <c r="A15" s="187">
        <v>8</v>
      </c>
      <c r="B15" s="50"/>
      <c r="C15" s="50"/>
      <c r="D15" s="51"/>
      <c r="E15" s="50"/>
      <c r="F15" s="50"/>
      <c r="G15" s="50"/>
      <c r="H15" s="50"/>
      <c r="I15" s="50"/>
      <c r="J15" s="50"/>
      <c r="K15" s="50"/>
      <c r="L15" s="49">
        <v>6.7</v>
      </c>
      <c r="M15" s="51"/>
      <c r="N15" s="51">
        <f t="shared" si="1"/>
        <v>0</v>
      </c>
      <c r="O15" s="5">
        <v>6.5</v>
      </c>
      <c r="P15" s="6">
        <v>6.9</v>
      </c>
      <c r="Q15" s="56">
        <f t="shared" si="2"/>
        <v>0</v>
      </c>
      <c r="R15" s="7"/>
    </row>
    <row r="16" spans="1:18" ht="15.9" customHeight="1" x14ac:dyDescent="0.2">
      <c r="A16" s="187">
        <v>9</v>
      </c>
      <c r="B16" s="50"/>
      <c r="C16" s="50"/>
      <c r="D16" s="98"/>
      <c r="E16" s="50"/>
      <c r="F16" s="50"/>
      <c r="G16" s="50"/>
      <c r="H16" s="50"/>
      <c r="I16" s="50"/>
      <c r="J16" s="50"/>
      <c r="K16" s="50"/>
      <c r="L16" s="49">
        <v>6.7</v>
      </c>
      <c r="M16" s="51"/>
      <c r="N16" s="51">
        <f t="shared" si="1"/>
        <v>0</v>
      </c>
      <c r="O16" s="5">
        <v>6.5</v>
      </c>
      <c r="P16" s="6">
        <v>6.9</v>
      </c>
      <c r="Q16" s="56">
        <f t="shared" si="2"/>
        <v>0</v>
      </c>
      <c r="R16" s="7"/>
    </row>
    <row r="17" spans="1:18" ht="15.9" customHeight="1" x14ac:dyDescent="0.2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9">
        <v>6.7</v>
      </c>
      <c r="M17" s="51"/>
      <c r="N17" s="51">
        <f t="shared" si="1"/>
        <v>0</v>
      </c>
      <c r="O17" s="5">
        <v>6.5</v>
      </c>
      <c r="P17" s="6">
        <v>6.9</v>
      </c>
      <c r="Q17" s="56">
        <f t="shared" si="2"/>
        <v>0</v>
      </c>
      <c r="R17" s="7"/>
    </row>
    <row r="18" spans="1:18" ht="15.9" customHeight="1" x14ac:dyDescent="0.2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9">
        <v>6.7</v>
      </c>
      <c r="M18" s="51"/>
      <c r="N18" s="51">
        <f>MAX(B18:K18)-MIN(B18:K18)</f>
        <v>0</v>
      </c>
      <c r="O18" s="5">
        <v>6.5</v>
      </c>
      <c r="P18" s="6">
        <v>6.9</v>
      </c>
      <c r="Q18" s="56">
        <f>M18/M$3*100</f>
        <v>0</v>
      </c>
      <c r="R18" s="7"/>
    </row>
    <row r="19" spans="1:18" ht="15.9" customHeight="1" x14ac:dyDescent="0.2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9">
        <v>6.7</v>
      </c>
      <c r="M19" s="51"/>
      <c r="N19" s="51">
        <f>MAX(B19:K19)-MIN(B19:K19)</f>
        <v>0</v>
      </c>
      <c r="O19" s="5">
        <v>6.5</v>
      </c>
      <c r="P19" s="6">
        <v>6.9</v>
      </c>
      <c r="Q19" s="56">
        <f>M19/M$3*100</f>
        <v>0</v>
      </c>
      <c r="R19" s="7"/>
    </row>
    <row r="20" spans="1:18" ht="15.9" customHeight="1" x14ac:dyDescent="0.2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9">
        <v>6.7</v>
      </c>
      <c r="M20" s="51"/>
      <c r="N20" s="51">
        <f>MAX(B20:K20)-MIN(B20:K20)</f>
        <v>0</v>
      </c>
      <c r="O20" s="5">
        <v>6.5</v>
      </c>
      <c r="P20" s="6">
        <v>6.9</v>
      </c>
      <c r="Q20" s="56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R21"/>
  <sheetViews>
    <sheetView zoomScale="73" zoomScaleNormal="73" workbookViewId="0">
      <selection activeCell="AD23" sqref="AD23"/>
    </sheetView>
  </sheetViews>
  <sheetFormatPr defaultRowHeight="13.2" x14ac:dyDescent="0.2"/>
  <cols>
    <col min="1" max="1" width="3.77734375" customWidth="1"/>
    <col min="2" max="2" width="7.77734375" customWidth="1"/>
    <col min="4" max="4" width="8.77734375" customWidth="1"/>
    <col min="5" max="5" width="9.88671875" customWidth="1"/>
    <col min="6" max="6" width="9.44140625" customWidth="1"/>
    <col min="7" max="8" width="8.77734375" customWidth="1"/>
    <col min="9" max="9" width="8.44140625" customWidth="1"/>
    <col min="10" max="10" width="8.6640625" customWidth="1"/>
    <col min="11" max="11" width="9.33203125" customWidth="1"/>
    <col min="12" max="12" width="6.88671875" customWidth="1"/>
    <col min="13" max="13" width="10.88671875" customWidth="1"/>
    <col min="14" max="14" width="8.6640625" customWidth="1"/>
    <col min="15" max="16" width="2.6640625" customWidth="1"/>
  </cols>
  <sheetData>
    <row r="1" spans="1:18" ht="20.100000000000001" customHeight="1" x14ac:dyDescent="0.45">
      <c r="F1" s="16" t="s">
        <v>89</v>
      </c>
    </row>
    <row r="2" spans="1:18" ht="15.9" customHeight="1" x14ac:dyDescent="0.3">
      <c r="A2" s="1" t="s">
        <v>46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3" t="s">
        <v>30</v>
      </c>
      <c r="P2" s="4" t="s">
        <v>31</v>
      </c>
      <c r="Q2" s="15" t="s">
        <v>153</v>
      </c>
    </row>
    <row r="3" spans="1:18" ht="15.9" customHeight="1" x14ac:dyDescent="0.2">
      <c r="A3" s="187">
        <v>8</v>
      </c>
      <c r="B3" s="50">
        <v>4.1431578947368415</v>
      </c>
      <c r="C3" s="50">
        <v>4.219156626506023</v>
      </c>
      <c r="D3" s="98">
        <v>4.1470588235294112</v>
      </c>
      <c r="E3" s="51">
        <v>4.1820000000000004</v>
      </c>
      <c r="F3" s="50">
        <v>4.1550000000000002</v>
      </c>
      <c r="G3" s="50">
        <v>4.1662499999999989</v>
      </c>
      <c r="H3" s="50">
        <v>4.2649999999999997</v>
      </c>
      <c r="I3" s="50">
        <v>4.17</v>
      </c>
      <c r="J3" s="50">
        <v>4.22</v>
      </c>
      <c r="K3" s="50"/>
      <c r="L3" s="49">
        <v>4.2</v>
      </c>
      <c r="M3" s="51">
        <f t="shared" ref="M3:M10" si="0">AVERAGE(B3:K3)</f>
        <v>4.1852914827524748</v>
      </c>
      <c r="N3" s="51">
        <f t="shared" ref="N3:N17" si="1">MAX(B3:K3)-MIN(B3:K3)</f>
        <v>0.1218421052631582</v>
      </c>
      <c r="O3" s="5">
        <v>4</v>
      </c>
      <c r="P3" s="6">
        <v>4.4000000000000004</v>
      </c>
      <c r="Q3" s="56">
        <f>M3/M3*100</f>
        <v>100</v>
      </c>
    </row>
    <row r="4" spans="1:18" ht="15.9" customHeight="1" x14ac:dyDescent="0.2">
      <c r="A4" s="187">
        <v>9</v>
      </c>
      <c r="B4" s="50">
        <v>4.1368749999999999</v>
      </c>
      <c r="C4" s="50">
        <v>4.2110666666666665</v>
      </c>
      <c r="D4" s="98">
        <v>4.1584999999999992</v>
      </c>
      <c r="E4" s="50">
        <v>4.2350000000000003</v>
      </c>
      <c r="F4" s="50">
        <v>4.1650000000000009</v>
      </c>
      <c r="G4" s="50">
        <v>4.2086538461538465</v>
      </c>
      <c r="H4" s="50">
        <v>4.2220000000000004</v>
      </c>
      <c r="I4" s="50">
        <v>4.1900000000000004</v>
      </c>
      <c r="J4" s="50">
        <v>4.28</v>
      </c>
      <c r="K4" s="50">
        <v>4.2083333333333348</v>
      </c>
      <c r="L4" s="49">
        <v>4.2</v>
      </c>
      <c r="M4" s="51">
        <f t="shared" si="0"/>
        <v>4.2015428846153853</v>
      </c>
      <c r="N4" s="51">
        <f t="shared" si="1"/>
        <v>0.14312500000000039</v>
      </c>
      <c r="O4" s="5">
        <v>4</v>
      </c>
      <c r="P4" s="6">
        <v>4.4000000000000004</v>
      </c>
      <c r="Q4" s="56">
        <f>M4/M$3*100</f>
        <v>100.38829796992354</v>
      </c>
    </row>
    <row r="5" spans="1:18" ht="15.9" customHeight="1" x14ac:dyDescent="0.2">
      <c r="A5" s="187">
        <v>10</v>
      </c>
      <c r="B5" s="50">
        <v>4.17</v>
      </c>
      <c r="C5" s="50">
        <v>4.182597402597402</v>
      </c>
      <c r="D5" s="98">
        <v>4.1480000000000006</v>
      </c>
      <c r="E5" s="51">
        <v>4.2350000000000003</v>
      </c>
      <c r="F5" s="50">
        <v>4.1428571428571432</v>
      </c>
      <c r="G5" s="50">
        <v>4.2275396825396818</v>
      </c>
      <c r="H5" s="50">
        <v>4.2039999999999997</v>
      </c>
      <c r="I5" s="50">
        <v>4.22</v>
      </c>
      <c r="J5" s="50">
        <v>4.3099999999999996</v>
      </c>
      <c r="K5" s="50">
        <v>4.1800000000000006</v>
      </c>
      <c r="L5" s="49">
        <v>4.2</v>
      </c>
      <c r="M5" s="51">
        <f t="shared" si="0"/>
        <v>4.2019994227994228</v>
      </c>
      <c r="N5" s="51">
        <f t="shared" si="1"/>
        <v>0.16714285714285637</v>
      </c>
      <c r="O5" s="5">
        <v>4</v>
      </c>
      <c r="P5" s="6">
        <v>4.4000000000000004</v>
      </c>
      <c r="Q5" s="56">
        <f t="shared" ref="Q5:Q17" si="2">M5/M$3*100</f>
        <v>100.39920612735817</v>
      </c>
    </row>
    <row r="6" spans="1:18" ht="15.9" customHeight="1" x14ac:dyDescent="0.2">
      <c r="A6" s="187">
        <v>11</v>
      </c>
      <c r="B6" s="50">
        <v>4.164210526315788</v>
      </c>
      <c r="C6" s="50">
        <v>4.1902469135802454</v>
      </c>
      <c r="D6" s="98">
        <v>4.1523529411764706</v>
      </c>
      <c r="E6" s="51">
        <v>4.2210000000000001</v>
      </c>
      <c r="F6" s="50">
        <v>4.1611111111111123</v>
      </c>
      <c r="G6" s="50">
        <v>4.2130654761904749</v>
      </c>
      <c r="H6" s="50">
        <v>4.2130000000000001</v>
      </c>
      <c r="I6" s="50">
        <v>4.22</v>
      </c>
      <c r="J6" s="50">
        <v>4.3</v>
      </c>
      <c r="K6" s="50">
        <v>4.2133333333333338</v>
      </c>
      <c r="L6" s="49">
        <v>4.2</v>
      </c>
      <c r="M6" s="51">
        <f t="shared" si="0"/>
        <v>4.204832030170742</v>
      </c>
      <c r="N6" s="51">
        <f t="shared" si="1"/>
        <v>0.14764705882352924</v>
      </c>
      <c r="O6" s="5">
        <v>4</v>
      </c>
      <c r="P6" s="6">
        <v>4.4000000000000004</v>
      </c>
      <c r="Q6" s="56">
        <f t="shared" si="2"/>
        <v>100.46688617743335</v>
      </c>
    </row>
    <row r="7" spans="1:18" ht="15.9" customHeight="1" x14ac:dyDescent="0.2">
      <c r="A7" s="187">
        <v>12</v>
      </c>
      <c r="B7" s="50">
        <v>4.1752631578947348</v>
      </c>
      <c r="C7" s="50">
        <v>4.1897674418604653</v>
      </c>
      <c r="D7" s="98">
        <v>4.1425000000000001</v>
      </c>
      <c r="E7" s="51">
        <v>4.2549999999999999</v>
      </c>
      <c r="F7" s="50">
        <v>4.16</v>
      </c>
      <c r="G7" s="50">
        <v>4.1887202380952386</v>
      </c>
      <c r="H7" s="50">
        <v>4.21</v>
      </c>
      <c r="I7" s="50">
        <v>4.24</v>
      </c>
      <c r="J7" s="50">
        <v>4.2699999999999996</v>
      </c>
      <c r="K7" s="50">
        <v>4.1866666666666683</v>
      </c>
      <c r="L7" s="49">
        <v>4.2</v>
      </c>
      <c r="M7" s="51">
        <f t="shared" si="0"/>
        <v>4.2017917504517115</v>
      </c>
      <c r="N7" s="51">
        <f t="shared" si="1"/>
        <v>0.1274999999999995</v>
      </c>
      <c r="O7" s="5">
        <v>4</v>
      </c>
      <c r="P7" s="6">
        <v>4.4000000000000004</v>
      </c>
      <c r="Q7" s="56">
        <f t="shared" si="2"/>
        <v>100.39424417074017</v>
      </c>
    </row>
    <row r="8" spans="1:18" ht="15.9" customHeight="1" x14ac:dyDescent="0.2">
      <c r="A8" s="187">
        <v>1</v>
      </c>
      <c r="B8" s="50">
        <v>4.1702631578947349</v>
      </c>
      <c r="C8" s="50">
        <v>4.1744578313253005</v>
      </c>
      <c r="D8" s="98">
        <v>4.1437499999999989</v>
      </c>
      <c r="E8" s="51">
        <v>4.319</v>
      </c>
      <c r="F8" s="50">
        <v>4.1421052631578954</v>
      </c>
      <c r="G8" s="50">
        <v>4.1710256410256417</v>
      </c>
      <c r="H8" s="50">
        <v>4.2300000000000004</v>
      </c>
      <c r="I8" s="50">
        <v>4.21</v>
      </c>
      <c r="J8" s="50">
        <v>4.2699999999999996</v>
      </c>
      <c r="K8" s="50">
        <v>4.1071428571428577</v>
      </c>
      <c r="L8" s="49">
        <v>4.2</v>
      </c>
      <c r="M8" s="51">
        <f t="shared" si="0"/>
        <v>4.1937744750546431</v>
      </c>
      <c r="N8" s="51">
        <f t="shared" si="1"/>
        <v>0.2118571428571423</v>
      </c>
      <c r="O8" s="5">
        <v>4</v>
      </c>
      <c r="P8" s="6">
        <v>4.4000000000000004</v>
      </c>
      <c r="Q8" s="56">
        <f t="shared" si="2"/>
        <v>100.20268581858937</v>
      </c>
    </row>
    <row r="9" spans="1:18" ht="15.9" customHeight="1" x14ac:dyDescent="0.2">
      <c r="A9" s="187">
        <v>2</v>
      </c>
      <c r="B9" s="50">
        <v>4.1700000000000017</v>
      </c>
      <c r="C9" s="50">
        <v>4.1476404494381995</v>
      </c>
      <c r="D9" s="98">
        <v>4.1400000000000006</v>
      </c>
      <c r="E9" s="51">
        <v>4.2249999999999996</v>
      </c>
      <c r="F9" s="50">
        <v>4.2000000000000011</v>
      </c>
      <c r="G9" s="50">
        <v>4.1988888888888889</v>
      </c>
      <c r="H9" s="50">
        <v>4.21</v>
      </c>
      <c r="I9" s="50">
        <v>4.21</v>
      </c>
      <c r="J9" s="50">
        <v>4.26</v>
      </c>
      <c r="K9" s="50">
        <v>4.2000000000000011</v>
      </c>
      <c r="L9" s="49">
        <v>4.2</v>
      </c>
      <c r="M9" s="51">
        <f t="shared" si="0"/>
        <v>4.1961529338327095</v>
      </c>
      <c r="N9" s="51">
        <f t="shared" si="1"/>
        <v>0.11999999999999922</v>
      </c>
      <c r="O9" s="5">
        <v>4</v>
      </c>
      <c r="P9" s="6">
        <v>4.4000000000000004</v>
      </c>
      <c r="Q9" s="56">
        <f t="shared" si="2"/>
        <v>100.25951480619678</v>
      </c>
    </row>
    <row r="10" spans="1:18" ht="15.9" customHeight="1" x14ac:dyDescent="0.2">
      <c r="A10" s="187">
        <v>3</v>
      </c>
      <c r="B10" s="50">
        <v>4.1681578947368418</v>
      </c>
      <c r="C10" s="50">
        <v>4.2311494252873585</v>
      </c>
      <c r="D10" s="98">
        <v>4.1561111111111115</v>
      </c>
      <c r="E10" s="51">
        <v>4.2089999999999996</v>
      </c>
      <c r="F10" s="50">
        <v>4.1818181818181825</v>
      </c>
      <c r="G10" s="50">
        <v>4.1977777777777776</v>
      </c>
      <c r="H10" s="50">
        <v>4.242</v>
      </c>
      <c r="I10" s="50">
        <v>4.1900000000000004</v>
      </c>
      <c r="J10" s="50">
        <v>4.2699999999999996</v>
      </c>
      <c r="K10" s="50">
        <v>4.2692307692307683</v>
      </c>
      <c r="L10" s="49">
        <v>4.2</v>
      </c>
      <c r="M10" s="51">
        <f t="shared" si="0"/>
        <v>4.2115245159962038</v>
      </c>
      <c r="N10" s="51">
        <f t="shared" si="1"/>
        <v>0.11388888888888804</v>
      </c>
      <c r="O10" s="5">
        <v>4</v>
      </c>
      <c r="P10" s="6">
        <v>4.4000000000000004</v>
      </c>
      <c r="Q10" s="56">
        <f t="shared" si="2"/>
        <v>100.62679106943531</v>
      </c>
    </row>
    <row r="11" spans="1:18" ht="15.9" customHeight="1" x14ac:dyDescent="0.2">
      <c r="A11" s="187">
        <v>4</v>
      </c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49">
        <v>4.2</v>
      </c>
      <c r="M11" s="51"/>
      <c r="N11" s="51">
        <f t="shared" si="1"/>
        <v>0</v>
      </c>
      <c r="O11" s="5">
        <v>4</v>
      </c>
      <c r="P11" s="6">
        <v>4.4000000000000004</v>
      </c>
      <c r="Q11" s="56">
        <f t="shared" si="2"/>
        <v>0</v>
      </c>
    </row>
    <row r="12" spans="1:18" ht="15.9" customHeight="1" x14ac:dyDescent="0.2">
      <c r="A12" s="187">
        <v>5</v>
      </c>
      <c r="B12" s="50"/>
      <c r="C12" s="50"/>
      <c r="D12" s="51"/>
      <c r="E12" s="50"/>
      <c r="F12" s="50"/>
      <c r="G12" s="50"/>
      <c r="H12" s="50"/>
      <c r="I12" s="50"/>
      <c r="J12" s="50"/>
      <c r="K12" s="50"/>
      <c r="L12" s="49">
        <v>4.2</v>
      </c>
      <c r="M12" s="51"/>
      <c r="N12" s="51">
        <f t="shared" si="1"/>
        <v>0</v>
      </c>
      <c r="O12" s="5">
        <v>4</v>
      </c>
      <c r="P12" s="6">
        <v>4.4000000000000004</v>
      </c>
      <c r="Q12" s="56">
        <f t="shared" si="2"/>
        <v>0</v>
      </c>
    </row>
    <row r="13" spans="1:18" ht="15.9" customHeight="1" x14ac:dyDescent="0.2">
      <c r="A13" s="187">
        <v>6</v>
      </c>
      <c r="B13" s="50"/>
      <c r="C13" s="50"/>
      <c r="D13" s="51"/>
      <c r="E13" s="50"/>
      <c r="F13" s="50"/>
      <c r="G13" s="50"/>
      <c r="H13" s="50"/>
      <c r="I13" s="50"/>
      <c r="J13" s="50"/>
      <c r="K13" s="50"/>
      <c r="L13" s="49">
        <v>4.2</v>
      </c>
      <c r="M13" s="51"/>
      <c r="N13" s="51">
        <f t="shared" si="1"/>
        <v>0</v>
      </c>
      <c r="O13" s="5">
        <v>4</v>
      </c>
      <c r="P13" s="6">
        <v>4.4000000000000004</v>
      </c>
      <c r="Q13" s="56">
        <f t="shared" si="2"/>
        <v>0</v>
      </c>
    </row>
    <row r="14" spans="1:18" ht="15.9" customHeight="1" x14ac:dyDescent="0.2">
      <c r="A14" s="187">
        <v>7</v>
      </c>
      <c r="B14" s="50"/>
      <c r="C14" s="50"/>
      <c r="D14" s="98"/>
      <c r="E14" s="50"/>
      <c r="F14" s="50"/>
      <c r="G14" s="50"/>
      <c r="H14" s="50"/>
      <c r="I14" s="50"/>
      <c r="J14" s="50"/>
      <c r="K14" s="50"/>
      <c r="L14" s="49">
        <v>4.2</v>
      </c>
      <c r="M14" s="51"/>
      <c r="N14" s="51">
        <f t="shared" si="1"/>
        <v>0</v>
      </c>
      <c r="O14" s="5">
        <v>4</v>
      </c>
      <c r="P14" s="6">
        <v>4.4000000000000004</v>
      </c>
      <c r="Q14" s="56">
        <f t="shared" si="2"/>
        <v>0</v>
      </c>
    </row>
    <row r="15" spans="1:18" ht="15.9" customHeight="1" x14ac:dyDescent="0.2">
      <c r="A15" s="187">
        <v>8</v>
      </c>
      <c r="B15" s="50"/>
      <c r="C15" s="50"/>
      <c r="D15" s="51"/>
      <c r="E15" s="50"/>
      <c r="F15" s="50"/>
      <c r="G15" s="50"/>
      <c r="H15" s="50"/>
      <c r="I15" s="50"/>
      <c r="J15" s="50"/>
      <c r="K15" s="50"/>
      <c r="L15" s="49">
        <v>4.2</v>
      </c>
      <c r="M15" s="51"/>
      <c r="N15" s="51">
        <f t="shared" si="1"/>
        <v>0</v>
      </c>
      <c r="O15" s="5">
        <v>4</v>
      </c>
      <c r="P15" s="6">
        <v>4.4000000000000004</v>
      </c>
      <c r="Q15" s="56">
        <f t="shared" si="2"/>
        <v>0</v>
      </c>
      <c r="R15" s="7"/>
    </row>
    <row r="16" spans="1:18" ht="15.9" customHeight="1" x14ac:dyDescent="0.2">
      <c r="A16" s="187">
        <v>9</v>
      </c>
      <c r="B16" s="50"/>
      <c r="C16" s="50"/>
      <c r="D16" s="51"/>
      <c r="E16" s="50"/>
      <c r="F16" s="50"/>
      <c r="G16" s="50"/>
      <c r="H16" s="50"/>
      <c r="I16" s="50"/>
      <c r="J16" s="50"/>
      <c r="K16" s="50"/>
      <c r="L16" s="49">
        <v>4.2</v>
      </c>
      <c r="M16" s="51"/>
      <c r="N16" s="51">
        <f t="shared" si="1"/>
        <v>0</v>
      </c>
      <c r="O16" s="5">
        <v>4</v>
      </c>
      <c r="P16" s="6">
        <v>4.4000000000000004</v>
      </c>
      <c r="Q16" s="56">
        <f t="shared" si="2"/>
        <v>0</v>
      </c>
      <c r="R16" s="7"/>
    </row>
    <row r="17" spans="1:18" ht="15.9" customHeight="1" x14ac:dyDescent="0.2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9">
        <v>4.2</v>
      </c>
      <c r="M17" s="51"/>
      <c r="N17" s="51">
        <f t="shared" si="1"/>
        <v>0</v>
      </c>
      <c r="O17" s="5">
        <v>4</v>
      </c>
      <c r="P17" s="6">
        <v>4.4000000000000004</v>
      </c>
      <c r="Q17" s="56">
        <f t="shared" si="2"/>
        <v>0</v>
      </c>
      <c r="R17" s="7"/>
    </row>
    <row r="18" spans="1:18" ht="15.9" customHeight="1" x14ac:dyDescent="0.2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9">
        <v>4.2</v>
      </c>
      <c r="M18" s="51"/>
      <c r="N18" s="51">
        <f>MAX(B18:K18)-MIN(B18:K18)</f>
        <v>0</v>
      </c>
      <c r="O18" s="5">
        <v>4</v>
      </c>
      <c r="P18" s="6">
        <v>4.4000000000000004</v>
      </c>
      <c r="Q18" s="56">
        <f>M18/M$3*100</f>
        <v>0</v>
      </c>
      <c r="R18" s="7"/>
    </row>
    <row r="19" spans="1:18" ht="15.9" customHeight="1" x14ac:dyDescent="0.2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9">
        <v>4.2</v>
      </c>
      <c r="M19" s="51"/>
      <c r="N19" s="51">
        <f>MAX(B19:K19)-MIN(B19:K19)</f>
        <v>0</v>
      </c>
      <c r="O19" s="5">
        <v>4</v>
      </c>
      <c r="P19" s="6">
        <v>4.4000000000000004</v>
      </c>
      <c r="Q19" s="56">
        <f>M19/M$3*100</f>
        <v>0</v>
      </c>
      <c r="R19" s="7"/>
    </row>
    <row r="20" spans="1:18" ht="15.9" customHeight="1" x14ac:dyDescent="0.2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9">
        <v>4.2</v>
      </c>
      <c r="M20" s="51"/>
      <c r="N20" s="51">
        <f>MAX(B20:K20)-MIN(B20:K20)</f>
        <v>0</v>
      </c>
      <c r="O20" s="5">
        <v>4</v>
      </c>
      <c r="P20" s="6">
        <v>4.4000000000000004</v>
      </c>
      <c r="Q20" s="56">
        <f>M20/M$3*100</f>
        <v>0</v>
      </c>
      <c r="R20" s="7"/>
    </row>
    <row r="21" spans="1:18" ht="18.600000000000001" x14ac:dyDescent="0.2">
      <c r="L21" s="49">
        <v>4.2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20"/>
  <sheetViews>
    <sheetView zoomScale="73" zoomScaleNormal="73" workbookViewId="0">
      <selection activeCell="AD23" sqref="AD23"/>
    </sheetView>
  </sheetViews>
  <sheetFormatPr defaultRowHeight="13.2" x14ac:dyDescent="0.2"/>
  <cols>
    <col min="1" max="1" width="3.77734375" customWidth="1"/>
    <col min="2" max="2" width="7.88671875" customWidth="1"/>
    <col min="4" max="4" width="8.6640625" customWidth="1"/>
    <col min="5" max="5" width="8.77734375" customWidth="1"/>
    <col min="6" max="6" width="9.44140625" customWidth="1"/>
    <col min="7" max="8" width="8.6640625" customWidth="1"/>
    <col min="9" max="9" width="9.218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7.777343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16" t="s">
        <v>63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30" t="s">
        <v>30</v>
      </c>
      <c r="P2" s="31" t="s">
        <v>31</v>
      </c>
      <c r="Q2" s="15" t="s">
        <v>153</v>
      </c>
    </row>
    <row r="3" spans="1:18" ht="15.9" customHeight="1" x14ac:dyDescent="0.3">
      <c r="A3" s="187">
        <v>8</v>
      </c>
      <c r="B3" s="50">
        <v>1.6786842105263153</v>
      </c>
      <c r="C3" s="50">
        <v>1.716265060240963</v>
      </c>
      <c r="D3" s="98">
        <v>1.6100000000000008</v>
      </c>
      <c r="E3" s="51">
        <v>1.6459999999999999</v>
      </c>
      <c r="F3" s="50">
        <v>1.4735714285714285</v>
      </c>
      <c r="G3" s="50">
        <v>1.8472222222222223</v>
      </c>
      <c r="H3" s="50">
        <v>1.7250000000000001</v>
      </c>
      <c r="I3" s="50">
        <v>1.93</v>
      </c>
      <c r="J3" s="50">
        <v>1.6</v>
      </c>
      <c r="K3" s="50"/>
      <c r="L3" s="49">
        <v>1.7</v>
      </c>
      <c r="M3" s="51">
        <f t="shared" ref="M3:M10" si="0">AVERAGE(B3:K3)</f>
        <v>1.6918603246178807</v>
      </c>
      <c r="N3" s="51">
        <f t="shared" ref="N3:N17" si="1">MAX(B3:K3)-MIN(B3:K3)</f>
        <v>0.45642857142857141</v>
      </c>
      <c r="O3" s="35">
        <v>1.4</v>
      </c>
      <c r="P3" s="36">
        <v>2</v>
      </c>
      <c r="Q3" s="57">
        <f>M3/M3*100</f>
        <v>100</v>
      </c>
    </row>
    <row r="4" spans="1:18" ht="15.9" customHeight="1" x14ac:dyDescent="0.3">
      <c r="A4" s="187">
        <v>9</v>
      </c>
      <c r="B4" s="50">
        <v>1.6393749999999996</v>
      </c>
      <c r="C4" s="50">
        <v>1.7077333333333331</v>
      </c>
      <c r="D4" s="98">
        <v>1.5506666666666666</v>
      </c>
      <c r="E4" s="50">
        <v>1.6379999999999999</v>
      </c>
      <c r="F4" s="50">
        <v>1.4780000000000002</v>
      </c>
      <c r="G4" s="50">
        <v>1.8553086419753089</v>
      </c>
      <c r="H4" s="50">
        <v>1.7390000000000001</v>
      </c>
      <c r="I4" s="50">
        <v>1.87</v>
      </c>
      <c r="J4" s="50">
        <v>1.6</v>
      </c>
      <c r="K4" s="50">
        <v>1.5333333333333334</v>
      </c>
      <c r="L4" s="49">
        <v>1.7</v>
      </c>
      <c r="M4" s="51">
        <f t="shared" si="0"/>
        <v>1.6611416975308644</v>
      </c>
      <c r="N4" s="51">
        <f t="shared" si="1"/>
        <v>0.3919999999999999</v>
      </c>
      <c r="O4" s="35">
        <v>1.4</v>
      </c>
      <c r="P4" s="36">
        <v>2</v>
      </c>
      <c r="Q4" s="56">
        <f>M4/M$3*100</f>
        <v>98.184328420021643</v>
      </c>
    </row>
    <row r="5" spans="1:18" ht="15.9" customHeight="1" x14ac:dyDescent="0.3">
      <c r="A5" s="187">
        <v>10</v>
      </c>
      <c r="B5" s="50">
        <v>1.6004761904761904</v>
      </c>
      <c r="C5" s="50">
        <v>1.6974074074074079</v>
      </c>
      <c r="D5" s="98">
        <v>1.5781249999999998</v>
      </c>
      <c r="E5" s="51">
        <v>1.671</v>
      </c>
      <c r="F5" s="50">
        <v>1.4666666666666666</v>
      </c>
      <c r="G5" s="50">
        <v>1.8090476190476195</v>
      </c>
      <c r="H5" s="50">
        <v>1.7330000000000001</v>
      </c>
      <c r="I5" s="50">
        <v>1.89</v>
      </c>
      <c r="J5" s="50">
        <v>1.6</v>
      </c>
      <c r="K5" s="50">
        <v>1.4866666666666668</v>
      </c>
      <c r="L5" s="49">
        <v>1.7</v>
      </c>
      <c r="M5" s="51">
        <f t="shared" si="0"/>
        <v>1.6532389550264555</v>
      </c>
      <c r="N5" s="51">
        <f t="shared" si="1"/>
        <v>0.42333333333333334</v>
      </c>
      <c r="O5" s="35">
        <v>1.4</v>
      </c>
      <c r="P5" s="36">
        <v>2</v>
      </c>
      <c r="Q5" s="56">
        <f t="shared" ref="Q5:Q17" si="2">M5/M$3*100</f>
        <v>97.717224700558646</v>
      </c>
    </row>
    <row r="6" spans="1:18" ht="15.9" customHeight="1" x14ac:dyDescent="0.3">
      <c r="A6" s="187">
        <v>11</v>
      </c>
      <c r="B6" s="50">
        <v>1.6121052631578943</v>
      </c>
      <c r="C6" s="50">
        <v>1.6801265822784808</v>
      </c>
      <c r="D6" s="98">
        <v>1.5766666666666664</v>
      </c>
      <c r="E6" s="51">
        <v>1.6459999999999999</v>
      </c>
      <c r="F6" s="50">
        <v>1.4827777777777775</v>
      </c>
      <c r="G6" s="50">
        <v>1.810297619047619</v>
      </c>
      <c r="H6" s="50">
        <v>1.7270000000000001</v>
      </c>
      <c r="I6" s="50">
        <v>1.84</v>
      </c>
      <c r="J6" s="50">
        <v>1.59</v>
      </c>
      <c r="K6" s="50">
        <v>1.5066666666666668</v>
      </c>
      <c r="L6" s="49">
        <v>1.7</v>
      </c>
      <c r="M6" s="51">
        <f t="shared" si="0"/>
        <v>1.6471640575595106</v>
      </c>
      <c r="N6" s="51">
        <f t="shared" si="1"/>
        <v>0.35722222222222255</v>
      </c>
      <c r="O6" s="35">
        <v>1.4</v>
      </c>
      <c r="P6" s="36">
        <v>2</v>
      </c>
      <c r="Q6" s="56">
        <f t="shared" si="2"/>
        <v>97.358158566165017</v>
      </c>
    </row>
    <row r="7" spans="1:18" ht="15.9" customHeight="1" x14ac:dyDescent="0.3">
      <c r="A7" s="187">
        <v>12</v>
      </c>
      <c r="B7" s="50">
        <v>1.6084210526315796</v>
      </c>
      <c r="C7" s="50">
        <v>1.7014772727272733</v>
      </c>
      <c r="D7" s="98">
        <v>1.6333333333333333</v>
      </c>
      <c r="E7" s="51">
        <v>1.6779999999999999</v>
      </c>
      <c r="F7" s="50">
        <v>1.46</v>
      </c>
      <c r="G7" s="50">
        <v>1.7919642857142855</v>
      </c>
      <c r="H7" s="50">
        <v>1.746</v>
      </c>
      <c r="I7" s="50">
        <v>1.86</v>
      </c>
      <c r="J7" s="50">
        <v>1.59</v>
      </c>
      <c r="K7" s="50">
        <v>1.493333333333333</v>
      </c>
      <c r="L7" s="49">
        <v>1.7</v>
      </c>
      <c r="M7" s="51">
        <f t="shared" si="0"/>
        <v>1.6562529277739806</v>
      </c>
      <c r="N7" s="51">
        <f t="shared" si="1"/>
        <v>0.40000000000000013</v>
      </c>
      <c r="O7" s="35">
        <v>1.4</v>
      </c>
      <c r="P7" s="36">
        <v>2</v>
      </c>
      <c r="Q7" s="56">
        <f t="shared" si="2"/>
        <v>97.895370183591112</v>
      </c>
    </row>
    <row r="8" spans="1:18" ht="15.9" customHeight="1" x14ac:dyDescent="0.3">
      <c r="A8" s="187">
        <v>1</v>
      </c>
      <c r="B8" s="50">
        <v>1.6155263157894737</v>
      </c>
      <c r="C8" s="50">
        <v>1.6876842105263152</v>
      </c>
      <c r="D8" s="98">
        <v>1.6318749999999997</v>
      </c>
      <c r="E8" s="51">
        <v>1.6720000000000002</v>
      </c>
      <c r="F8" s="50">
        <v>1.4694736842105265</v>
      </c>
      <c r="G8" s="50">
        <v>1.8093750000000002</v>
      </c>
      <c r="H8" s="50">
        <v>1.7629999999999999</v>
      </c>
      <c r="I8" s="50">
        <v>1.87</v>
      </c>
      <c r="J8" s="50">
        <v>1.6</v>
      </c>
      <c r="K8" s="50">
        <v>1.5357142857142858</v>
      </c>
      <c r="L8" s="49">
        <v>1.7</v>
      </c>
      <c r="M8" s="51">
        <f t="shared" si="0"/>
        <v>1.6654648496240601</v>
      </c>
      <c r="N8" s="51">
        <f t="shared" si="1"/>
        <v>0.40052631578947362</v>
      </c>
      <c r="O8" s="35">
        <v>1.4</v>
      </c>
      <c r="P8" s="36">
        <v>2</v>
      </c>
      <c r="Q8" s="56">
        <f t="shared" si="2"/>
        <v>98.439854956715635</v>
      </c>
    </row>
    <row r="9" spans="1:18" ht="15.9" customHeight="1" x14ac:dyDescent="0.3">
      <c r="A9" s="187">
        <v>2</v>
      </c>
      <c r="B9" s="50">
        <v>1.6298648648648648</v>
      </c>
      <c r="C9" s="50">
        <v>1.7049999999999992</v>
      </c>
      <c r="D9" s="98">
        <v>1.6233333333333335</v>
      </c>
      <c r="E9" s="51">
        <v>1.6720000000000002</v>
      </c>
      <c r="F9" s="50">
        <v>1.4577777777777778</v>
      </c>
      <c r="G9" s="50">
        <v>1.7980459770114945</v>
      </c>
      <c r="H9" s="50">
        <v>1.754</v>
      </c>
      <c r="I9" s="50">
        <v>1.89</v>
      </c>
      <c r="J9" s="50">
        <v>1.61</v>
      </c>
      <c r="K9" s="50">
        <v>1.4</v>
      </c>
      <c r="L9" s="49">
        <v>1.7</v>
      </c>
      <c r="M9" s="51">
        <f t="shared" si="0"/>
        <v>1.6540021952987469</v>
      </c>
      <c r="N9" s="51">
        <f t="shared" si="1"/>
        <v>0.49</v>
      </c>
      <c r="O9" s="35">
        <v>1.4</v>
      </c>
      <c r="P9" s="36">
        <v>2</v>
      </c>
      <c r="Q9" s="56">
        <f t="shared" si="2"/>
        <v>97.762337187753118</v>
      </c>
    </row>
    <row r="10" spans="1:18" ht="15.9" customHeight="1" x14ac:dyDescent="0.3">
      <c r="A10" s="187">
        <v>3</v>
      </c>
      <c r="B10" s="50">
        <v>1.6055263157894746</v>
      </c>
      <c r="C10" s="50">
        <v>1.7183582089552247</v>
      </c>
      <c r="D10" s="98">
        <v>1.601764705882353</v>
      </c>
      <c r="E10" s="51">
        <v>1.6659999999999999</v>
      </c>
      <c r="F10" s="50">
        <v>1.4468181818181818</v>
      </c>
      <c r="G10" s="50">
        <v>1.7821666666666665</v>
      </c>
      <c r="H10" s="50">
        <v>1.7609999999999999</v>
      </c>
      <c r="I10" s="50">
        <v>1.85</v>
      </c>
      <c r="J10" s="50">
        <v>1.6</v>
      </c>
      <c r="K10" s="50">
        <v>1.5076923076923079</v>
      </c>
      <c r="L10" s="49">
        <v>1.7</v>
      </c>
      <c r="M10" s="51">
        <f t="shared" si="0"/>
        <v>1.653932638680421</v>
      </c>
      <c r="N10" s="51">
        <f t="shared" si="1"/>
        <v>0.40318181818181831</v>
      </c>
      <c r="O10" s="35">
        <v>1.4</v>
      </c>
      <c r="P10" s="36">
        <v>2</v>
      </c>
      <c r="Q10" s="56">
        <f t="shared" si="2"/>
        <v>97.758225937118894</v>
      </c>
    </row>
    <row r="11" spans="1:18" ht="15.9" customHeight="1" x14ac:dyDescent="0.3">
      <c r="A11" s="187">
        <v>4</v>
      </c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49">
        <v>1.7</v>
      </c>
      <c r="M11" s="51"/>
      <c r="N11" s="51">
        <f t="shared" si="1"/>
        <v>0</v>
      </c>
      <c r="O11" s="35">
        <v>1.4</v>
      </c>
      <c r="P11" s="36">
        <v>2</v>
      </c>
      <c r="Q11" s="56">
        <f t="shared" si="2"/>
        <v>0</v>
      </c>
    </row>
    <row r="12" spans="1:18" ht="15.9" customHeight="1" x14ac:dyDescent="0.3">
      <c r="A12" s="187">
        <v>5</v>
      </c>
      <c r="B12" s="50"/>
      <c r="C12" s="50"/>
      <c r="D12" s="51"/>
      <c r="E12" s="50"/>
      <c r="F12" s="50"/>
      <c r="G12" s="50"/>
      <c r="H12" s="50"/>
      <c r="I12" s="50"/>
      <c r="J12" s="50"/>
      <c r="K12" s="50"/>
      <c r="L12" s="49">
        <v>1.7</v>
      </c>
      <c r="M12" s="51"/>
      <c r="N12" s="51">
        <f t="shared" si="1"/>
        <v>0</v>
      </c>
      <c r="O12" s="35">
        <v>1.4</v>
      </c>
      <c r="P12" s="36">
        <v>2</v>
      </c>
      <c r="Q12" s="56">
        <f t="shared" si="2"/>
        <v>0</v>
      </c>
    </row>
    <row r="13" spans="1:18" ht="15.9" customHeight="1" x14ac:dyDescent="0.3">
      <c r="A13" s="187">
        <v>6</v>
      </c>
      <c r="B13" s="50"/>
      <c r="C13" s="50"/>
      <c r="D13" s="51"/>
      <c r="E13" s="50"/>
      <c r="F13" s="50"/>
      <c r="G13" s="50"/>
      <c r="H13" s="50"/>
      <c r="I13" s="50"/>
      <c r="J13" s="50"/>
      <c r="K13" s="50"/>
      <c r="L13" s="49">
        <v>1.7</v>
      </c>
      <c r="M13" s="51"/>
      <c r="N13" s="51">
        <f t="shared" si="1"/>
        <v>0</v>
      </c>
      <c r="O13" s="35">
        <v>1.4</v>
      </c>
      <c r="P13" s="36">
        <v>2</v>
      </c>
      <c r="Q13" s="56">
        <f t="shared" si="2"/>
        <v>0</v>
      </c>
    </row>
    <row r="14" spans="1:18" ht="15.9" customHeight="1" x14ac:dyDescent="0.3">
      <c r="A14" s="187">
        <v>7</v>
      </c>
      <c r="B14" s="50"/>
      <c r="C14" s="50"/>
      <c r="D14" s="51"/>
      <c r="E14" s="50"/>
      <c r="F14" s="50"/>
      <c r="G14" s="50"/>
      <c r="H14" s="50"/>
      <c r="I14" s="50"/>
      <c r="J14" s="50"/>
      <c r="K14" s="50"/>
      <c r="L14" s="49">
        <v>1.7</v>
      </c>
      <c r="M14" s="51"/>
      <c r="N14" s="51">
        <f t="shared" si="1"/>
        <v>0</v>
      </c>
      <c r="O14" s="35">
        <v>1.4</v>
      </c>
      <c r="P14" s="36">
        <v>2</v>
      </c>
      <c r="Q14" s="56">
        <f t="shared" si="2"/>
        <v>0</v>
      </c>
    </row>
    <row r="15" spans="1:18" ht="15.9" customHeight="1" x14ac:dyDescent="0.3">
      <c r="A15" s="187">
        <v>8</v>
      </c>
      <c r="B15" s="50"/>
      <c r="C15" s="50"/>
      <c r="D15" s="51"/>
      <c r="E15" s="50"/>
      <c r="F15" s="50"/>
      <c r="G15" s="50"/>
      <c r="H15" s="50"/>
      <c r="I15" s="50"/>
      <c r="J15" s="50"/>
      <c r="K15" s="50"/>
      <c r="L15" s="49">
        <v>1.7</v>
      </c>
      <c r="M15" s="51"/>
      <c r="N15" s="51">
        <f t="shared" si="1"/>
        <v>0</v>
      </c>
      <c r="O15" s="35">
        <v>1.4</v>
      </c>
      <c r="P15" s="36">
        <v>2</v>
      </c>
      <c r="Q15" s="56">
        <f t="shared" si="2"/>
        <v>0</v>
      </c>
      <c r="R15" s="7"/>
    </row>
    <row r="16" spans="1:18" ht="15.9" customHeight="1" x14ac:dyDescent="0.3">
      <c r="A16" s="187">
        <v>9</v>
      </c>
      <c r="B16" s="50"/>
      <c r="C16" s="50"/>
      <c r="D16" s="51"/>
      <c r="E16" s="50"/>
      <c r="F16" s="50"/>
      <c r="G16" s="50"/>
      <c r="H16" s="50"/>
      <c r="I16" s="50"/>
      <c r="J16" s="50"/>
      <c r="K16" s="50"/>
      <c r="L16" s="49">
        <v>1.7</v>
      </c>
      <c r="M16" s="51"/>
      <c r="N16" s="51">
        <f t="shared" si="1"/>
        <v>0</v>
      </c>
      <c r="O16" s="35">
        <v>1.4</v>
      </c>
      <c r="P16" s="36">
        <v>2</v>
      </c>
      <c r="Q16" s="5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9">
        <v>1.7</v>
      </c>
      <c r="M17" s="51"/>
      <c r="N17" s="51">
        <f t="shared" si="1"/>
        <v>0</v>
      </c>
      <c r="O17" s="35">
        <v>1.4</v>
      </c>
      <c r="P17" s="36">
        <v>2</v>
      </c>
      <c r="Q17" s="5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9">
        <v>1.7</v>
      </c>
      <c r="M18" s="51"/>
      <c r="N18" s="51">
        <f>MAX(B18:K18)-MIN(B18:K18)</f>
        <v>0</v>
      </c>
      <c r="O18" s="35">
        <v>1.4</v>
      </c>
      <c r="P18" s="36">
        <v>2</v>
      </c>
      <c r="Q18" s="56">
        <f>M18/M$3*100</f>
        <v>0</v>
      </c>
      <c r="R18" s="7"/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9">
        <v>1.7</v>
      </c>
      <c r="M19" s="51"/>
      <c r="N19" s="51">
        <f>MAX(B19:K19)-MIN(B19:K19)</f>
        <v>0</v>
      </c>
      <c r="O19" s="35">
        <v>1.4</v>
      </c>
      <c r="P19" s="36">
        <v>2</v>
      </c>
      <c r="Q19" s="56">
        <f>M19/M$3*100</f>
        <v>0</v>
      </c>
      <c r="R19" s="7"/>
    </row>
    <row r="20" spans="1:18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9">
        <v>1.7</v>
      </c>
      <c r="M20" s="51"/>
      <c r="N20" s="51">
        <f>MAX(B20:K20)-MIN(B20:K20)</f>
        <v>0</v>
      </c>
      <c r="O20" s="35">
        <v>1.4</v>
      </c>
      <c r="P20" s="36">
        <v>2</v>
      </c>
      <c r="Q20" s="56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20"/>
  <sheetViews>
    <sheetView zoomScale="73" zoomScaleNormal="73" workbookViewId="0">
      <selection activeCell="AD23" sqref="AD23"/>
    </sheetView>
  </sheetViews>
  <sheetFormatPr defaultRowHeight="13.2" x14ac:dyDescent="0.2"/>
  <cols>
    <col min="1" max="1" width="3.77734375" customWidth="1"/>
    <col min="2" max="2" width="10.21875" customWidth="1"/>
    <col min="3" max="3" width="10.44140625" bestFit="1" customWidth="1"/>
    <col min="4" max="4" width="9.77734375" customWidth="1"/>
    <col min="5" max="5" width="10.44140625" customWidth="1"/>
    <col min="6" max="6" width="9.44140625" customWidth="1"/>
    <col min="7" max="7" width="10.21875" customWidth="1"/>
    <col min="8" max="8" width="9.88671875" customWidth="1"/>
    <col min="9" max="9" width="10.6640625" customWidth="1"/>
    <col min="10" max="10" width="9.88671875" customWidth="1"/>
    <col min="11" max="11" width="10.44140625" customWidth="1"/>
    <col min="12" max="12" width="8.33203125" style="2" customWidth="1"/>
    <col min="13" max="13" width="9.88671875" style="2" customWidth="1"/>
    <col min="14" max="14" width="10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6" t="s">
        <v>20</v>
      </c>
    </row>
    <row r="2" spans="1:18" ht="16.2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7">
        <v>8</v>
      </c>
      <c r="B3" s="52">
        <v>1.9252631578947368</v>
      </c>
      <c r="C3" s="52">
        <v>1.9260714285714284</v>
      </c>
      <c r="D3" s="53">
        <v>1.8916470588235295</v>
      </c>
      <c r="E3" s="53">
        <v>1.895</v>
      </c>
      <c r="F3" s="52">
        <v>1.972</v>
      </c>
      <c r="G3" s="52">
        <v>1.9158333333333333</v>
      </c>
      <c r="H3" s="52">
        <v>1.873</v>
      </c>
      <c r="I3" s="52">
        <v>1.9470000000000001</v>
      </c>
      <c r="J3" s="52">
        <v>1.93</v>
      </c>
      <c r="K3" s="52"/>
      <c r="L3" s="50">
        <v>1.98</v>
      </c>
      <c r="M3" s="53">
        <f t="shared" ref="M3:M10" si="0">AVERAGE(B3:K3)</f>
        <v>1.9195349976247806</v>
      </c>
      <c r="N3" s="53">
        <f t="shared" ref="N3:N20" si="1">MAX(B3:K3)-MIN(B3:K3)</f>
        <v>9.8999999999999977E-2</v>
      </c>
      <c r="O3" s="23">
        <v>1.78</v>
      </c>
      <c r="P3" s="24">
        <v>2.1800000000000002</v>
      </c>
      <c r="Q3" s="56">
        <f>M3/M3*100</f>
        <v>100</v>
      </c>
    </row>
    <row r="4" spans="1:18" ht="15.9" customHeight="1" x14ac:dyDescent="0.3">
      <c r="A4" s="187">
        <v>9</v>
      </c>
      <c r="B4" s="52">
        <v>1.9665625</v>
      </c>
      <c r="C4" s="52">
        <v>1.9306756756756758</v>
      </c>
      <c r="D4" s="53">
        <v>1.8706842105263157</v>
      </c>
      <c r="E4" s="52">
        <v>1.8879999999999999</v>
      </c>
      <c r="F4" s="52">
        <v>1.9704999999999999</v>
      </c>
      <c r="G4" s="52">
        <v>1.9034999999999997</v>
      </c>
      <c r="H4" s="52">
        <v>1.8779999999999999</v>
      </c>
      <c r="I4" s="52">
        <v>1.9419999999999999</v>
      </c>
      <c r="J4" s="52">
        <v>1.93</v>
      </c>
      <c r="K4" s="52">
        <v>1.8759090909090914</v>
      </c>
      <c r="L4" s="50">
        <v>1.98</v>
      </c>
      <c r="M4" s="53">
        <f t="shared" si="0"/>
        <v>1.9155831477111083</v>
      </c>
      <c r="N4" s="53">
        <f t="shared" si="1"/>
        <v>9.9815789473684191E-2</v>
      </c>
      <c r="O4" s="23">
        <v>1.78</v>
      </c>
      <c r="P4" s="24">
        <v>2.1800000000000002</v>
      </c>
      <c r="Q4" s="56">
        <f>M4/M$3*100</f>
        <v>99.794124622965327</v>
      </c>
    </row>
    <row r="5" spans="1:18" ht="15.9" customHeight="1" x14ac:dyDescent="0.3">
      <c r="A5" s="187">
        <v>10</v>
      </c>
      <c r="B5" s="52">
        <v>1.980952380952381</v>
      </c>
      <c r="C5" s="52">
        <v>1.9250000000000003</v>
      </c>
      <c r="D5" s="53">
        <v>1.9850000000000001</v>
      </c>
      <c r="E5" s="53">
        <v>1.9039999999999999</v>
      </c>
      <c r="F5" s="52">
        <v>1.9604761904761905</v>
      </c>
      <c r="G5" s="52">
        <v>1.925253968253968</v>
      </c>
      <c r="H5" s="52">
        <v>1.929</v>
      </c>
      <c r="I5" s="52">
        <v>1.984</v>
      </c>
      <c r="J5" s="52">
        <v>2.0099999999999998</v>
      </c>
      <c r="K5" s="52">
        <v>1.9954000000000001</v>
      </c>
      <c r="L5" s="50">
        <v>1.98</v>
      </c>
      <c r="M5" s="53">
        <f t="shared" si="0"/>
        <v>1.9599082539682537</v>
      </c>
      <c r="N5" s="53">
        <f t="shared" si="1"/>
        <v>0.10599999999999987</v>
      </c>
      <c r="O5" s="23">
        <v>1.78</v>
      </c>
      <c r="P5" s="24">
        <v>2.1800000000000002</v>
      </c>
      <c r="Q5" s="56">
        <f t="shared" ref="Q5:Q20" si="2">M5/M$3*100</f>
        <v>102.10328315938135</v>
      </c>
    </row>
    <row r="6" spans="1:18" ht="15.9" customHeight="1" x14ac:dyDescent="0.3">
      <c r="A6" s="187">
        <v>11</v>
      </c>
      <c r="B6" s="52">
        <v>1.9736842105263155</v>
      </c>
      <c r="C6" s="52">
        <v>1.9210126582278486</v>
      </c>
      <c r="D6" s="53">
        <v>1.9720588235294116</v>
      </c>
      <c r="E6" s="53">
        <v>1.9220000000000002</v>
      </c>
      <c r="F6" s="52">
        <v>1.9594444444444445</v>
      </c>
      <c r="G6" s="52">
        <v>1.9231199999999995</v>
      </c>
      <c r="H6" s="52">
        <v>1.954</v>
      </c>
      <c r="I6" s="52">
        <v>1.9450000000000001</v>
      </c>
      <c r="J6" s="52">
        <v>2</v>
      </c>
      <c r="K6" s="52">
        <v>1.9282666666666668</v>
      </c>
      <c r="L6" s="50">
        <v>1.98</v>
      </c>
      <c r="M6" s="53">
        <f t="shared" si="0"/>
        <v>1.9498586803394686</v>
      </c>
      <c r="N6" s="53">
        <f t="shared" si="1"/>
        <v>7.8987341772151387E-2</v>
      </c>
      <c r="O6" s="23">
        <v>1.78</v>
      </c>
      <c r="P6" s="24">
        <v>2.1800000000000002</v>
      </c>
      <c r="Q6" s="56">
        <f t="shared" si="2"/>
        <v>101.57974107021805</v>
      </c>
    </row>
    <row r="7" spans="1:18" ht="15.9" customHeight="1" x14ac:dyDescent="0.3">
      <c r="A7" s="187">
        <v>12</v>
      </c>
      <c r="B7" s="52">
        <v>1.9876315789473684</v>
      </c>
      <c r="C7" s="52">
        <v>1.929764705882353</v>
      </c>
      <c r="D7" s="53">
        <v>1.9703750000000004</v>
      </c>
      <c r="E7" s="53">
        <v>2.0289999999999999</v>
      </c>
      <c r="F7" s="52">
        <v>1.9614999999999998</v>
      </c>
      <c r="G7" s="52">
        <v>1.9135654761904755</v>
      </c>
      <c r="H7" s="52">
        <v>1.9630000000000001</v>
      </c>
      <c r="I7" s="52">
        <v>1.9039999999999999</v>
      </c>
      <c r="J7" s="52">
        <v>2</v>
      </c>
      <c r="K7" s="52">
        <v>1.9336666666666666</v>
      </c>
      <c r="L7" s="50">
        <v>1.98</v>
      </c>
      <c r="M7" s="53">
        <f t="shared" si="0"/>
        <v>1.9592503427686865</v>
      </c>
      <c r="N7" s="53">
        <f t="shared" si="1"/>
        <v>0.125</v>
      </c>
      <c r="O7" s="23">
        <v>1.78</v>
      </c>
      <c r="P7" s="24">
        <v>2.1800000000000002</v>
      </c>
      <c r="Q7" s="56">
        <f t="shared" si="2"/>
        <v>102.06900865017046</v>
      </c>
    </row>
    <row r="8" spans="1:18" ht="15.9" customHeight="1" x14ac:dyDescent="0.3">
      <c r="A8" s="187">
        <v>1</v>
      </c>
      <c r="B8" s="52">
        <v>1.9794736842105263</v>
      </c>
      <c r="C8" s="52">
        <v>1.9143678160919535</v>
      </c>
      <c r="D8" s="53">
        <v>1.9313333333333331</v>
      </c>
      <c r="E8" s="53">
        <v>2.0470000000000002</v>
      </c>
      <c r="F8" s="52">
        <v>1.9731578947368422</v>
      </c>
      <c r="G8" s="52">
        <v>1.8936923076923076</v>
      </c>
      <c r="H8" s="52">
        <v>1.982</v>
      </c>
      <c r="I8" s="52">
        <v>1.907</v>
      </c>
      <c r="J8" s="52">
        <v>2.02</v>
      </c>
      <c r="K8" s="52">
        <v>1.9735</v>
      </c>
      <c r="L8" s="50">
        <v>1.98</v>
      </c>
      <c r="M8" s="53">
        <f t="shared" si="0"/>
        <v>1.9621525036064962</v>
      </c>
      <c r="N8" s="53">
        <f t="shared" si="1"/>
        <v>0.15330769230769259</v>
      </c>
      <c r="O8" s="23">
        <v>1.78</v>
      </c>
      <c r="P8" s="24">
        <v>2.1800000000000002</v>
      </c>
      <c r="Q8" s="56">
        <f t="shared" si="2"/>
        <v>102.2201994771885</v>
      </c>
    </row>
    <row r="9" spans="1:18" ht="15.9" customHeight="1" x14ac:dyDescent="0.3">
      <c r="A9" s="187">
        <v>2</v>
      </c>
      <c r="B9" s="52">
        <v>1.9844208494208495</v>
      </c>
      <c r="C9" s="52">
        <v>1.9156043956043949</v>
      </c>
      <c r="D9" s="53">
        <v>1.9371999999999998</v>
      </c>
      <c r="E9" s="53">
        <v>2.0139999999999998</v>
      </c>
      <c r="F9" s="52">
        <v>1.9816666666666665</v>
      </c>
      <c r="G9" s="52">
        <v>1.9326896551724133</v>
      </c>
      <c r="H9" s="52">
        <v>1.9319999999999999</v>
      </c>
      <c r="I9" s="52">
        <v>1.9139999999999999</v>
      </c>
      <c r="J9" s="52">
        <v>2.04</v>
      </c>
      <c r="K9" s="52">
        <v>1.929</v>
      </c>
      <c r="L9" s="50">
        <v>1.98</v>
      </c>
      <c r="M9" s="53">
        <f t="shared" si="0"/>
        <v>1.9580581566864321</v>
      </c>
      <c r="N9" s="53">
        <f t="shared" si="1"/>
        <v>0.12600000000000011</v>
      </c>
      <c r="O9" s="23">
        <v>1.78</v>
      </c>
      <c r="P9" s="24">
        <v>2.1800000000000002</v>
      </c>
      <c r="Q9" s="56">
        <f t="shared" si="2"/>
        <v>102.00690058317872</v>
      </c>
    </row>
    <row r="10" spans="1:18" ht="15.9" customHeight="1" x14ac:dyDescent="0.3">
      <c r="A10" s="187">
        <v>3</v>
      </c>
      <c r="B10" s="52">
        <v>1.9752631578947362</v>
      </c>
      <c r="C10" s="52">
        <v>1.9392682926829266</v>
      </c>
      <c r="D10" s="53">
        <v>1.9329999999999998</v>
      </c>
      <c r="E10" s="53">
        <v>1.9239999999999999</v>
      </c>
      <c r="F10" s="52">
        <v>1.9809090909090907</v>
      </c>
      <c r="G10" s="52">
        <v>1.9821666666666671</v>
      </c>
      <c r="H10" s="52">
        <v>1.8520000000000001</v>
      </c>
      <c r="I10" s="52">
        <v>1.9530000000000001</v>
      </c>
      <c r="J10" s="52">
        <v>2.0299999999999998</v>
      </c>
      <c r="K10" s="52">
        <v>1.9473846153846155</v>
      </c>
      <c r="L10" s="50">
        <v>1.98</v>
      </c>
      <c r="M10" s="53">
        <f t="shared" si="0"/>
        <v>1.9516991823538035</v>
      </c>
      <c r="N10" s="53">
        <f t="shared" si="1"/>
        <v>0.17799999999999971</v>
      </c>
      <c r="O10" s="23">
        <v>1.78</v>
      </c>
      <c r="P10" s="24">
        <v>2.1800000000000002</v>
      </c>
      <c r="Q10" s="56">
        <f t="shared" si="2"/>
        <v>101.67562377184176</v>
      </c>
    </row>
    <row r="11" spans="1:18" ht="15.9" customHeight="1" x14ac:dyDescent="0.3">
      <c r="A11" s="187">
        <v>4</v>
      </c>
      <c r="B11" s="52"/>
      <c r="C11" s="52"/>
      <c r="D11" s="53"/>
      <c r="E11" s="52"/>
      <c r="F11" s="52"/>
      <c r="G11" s="52"/>
      <c r="H11" s="52"/>
      <c r="I11" s="52"/>
      <c r="J11" s="52"/>
      <c r="K11" s="52"/>
      <c r="L11" s="50">
        <v>1.98</v>
      </c>
      <c r="M11" s="53"/>
      <c r="N11" s="53">
        <f t="shared" si="1"/>
        <v>0</v>
      </c>
      <c r="O11" s="23">
        <v>1.78</v>
      </c>
      <c r="P11" s="24">
        <v>2.1800000000000002</v>
      </c>
      <c r="Q11" s="56">
        <f t="shared" si="2"/>
        <v>0</v>
      </c>
    </row>
    <row r="12" spans="1:18" ht="15.9" customHeight="1" x14ac:dyDescent="0.3">
      <c r="A12" s="187">
        <v>5</v>
      </c>
      <c r="B12" s="52"/>
      <c r="C12" s="52"/>
      <c r="D12" s="53"/>
      <c r="E12" s="52"/>
      <c r="F12" s="52"/>
      <c r="G12" s="52"/>
      <c r="H12" s="52"/>
      <c r="I12" s="52"/>
      <c r="J12" s="52"/>
      <c r="K12" s="52"/>
      <c r="L12" s="50">
        <v>1.98</v>
      </c>
      <c r="M12" s="53"/>
      <c r="N12" s="53">
        <f t="shared" si="1"/>
        <v>0</v>
      </c>
      <c r="O12" s="23">
        <v>1.78</v>
      </c>
      <c r="P12" s="24">
        <v>2.1800000000000002</v>
      </c>
      <c r="Q12" s="56">
        <f t="shared" si="2"/>
        <v>0</v>
      </c>
    </row>
    <row r="13" spans="1:18" ht="15.9" customHeight="1" x14ac:dyDescent="0.3">
      <c r="A13" s="187">
        <v>6</v>
      </c>
      <c r="B13" s="52"/>
      <c r="C13" s="52"/>
      <c r="D13" s="53"/>
      <c r="E13" s="52"/>
      <c r="F13" s="52"/>
      <c r="G13" s="52"/>
      <c r="H13" s="52"/>
      <c r="I13" s="52"/>
      <c r="J13" s="52"/>
      <c r="K13" s="52"/>
      <c r="L13" s="50">
        <v>1.98</v>
      </c>
      <c r="M13" s="53"/>
      <c r="N13" s="53">
        <f t="shared" si="1"/>
        <v>0</v>
      </c>
      <c r="O13" s="23">
        <v>1.78</v>
      </c>
      <c r="P13" s="24">
        <v>2.1800000000000002</v>
      </c>
      <c r="Q13" s="56">
        <f t="shared" si="2"/>
        <v>0</v>
      </c>
    </row>
    <row r="14" spans="1:18" ht="15.9" customHeight="1" x14ac:dyDescent="0.3">
      <c r="A14" s="187">
        <v>7</v>
      </c>
      <c r="B14" s="52"/>
      <c r="C14" s="52"/>
      <c r="D14" s="53"/>
      <c r="E14" s="52"/>
      <c r="F14" s="52"/>
      <c r="G14" s="52"/>
      <c r="H14" s="52"/>
      <c r="I14" s="52"/>
      <c r="J14" s="52"/>
      <c r="K14" s="52"/>
      <c r="L14" s="50">
        <v>1.98</v>
      </c>
      <c r="M14" s="53"/>
      <c r="N14" s="53">
        <f t="shared" si="1"/>
        <v>0</v>
      </c>
      <c r="O14" s="23">
        <v>1.78</v>
      </c>
      <c r="P14" s="24">
        <v>2.1800000000000002</v>
      </c>
      <c r="Q14" s="56">
        <f t="shared" si="2"/>
        <v>0</v>
      </c>
    </row>
    <row r="15" spans="1:18" ht="15.9" customHeight="1" x14ac:dyDescent="0.3">
      <c r="A15" s="187">
        <v>8</v>
      </c>
      <c r="B15" s="52"/>
      <c r="C15" s="52"/>
      <c r="D15" s="53"/>
      <c r="E15" s="52"/>
      <c r="F15" s="52"/>
      <c r="G15" s="52"/>
      <c r="H15" s="52"/>
      <c r="I15" s="52"/>
      <c r="J15" s="52"/>
      <c r="K15" s="52"/>
      <c r="L15" s="50">
        <v>1.98</v>
      </c>
      <c r="M15" s="53"/>
      <c r="N15" s="53">
        <f t="shared" si="1"/>
        <v>0</v>
      </c>
      <c r="O15" s="23">
        <v>1.78</v>
      </c>
      <c r="P15" s="24">
        <v>2.1800000000000002</v>
      </c>
      <c r="Q15" s="56">
        <f t="shared" si="2"/>
        <v>0</v>
      </c>
      <c r="R15" s="7"/>
    </row>
    <row r="16" spans="1:18" ht="15.9" customHeight="1" x14ac:dyDescent="0.3">
      <c r="A16" s="187">
        <v>9</v>
      </c>
      <c r="B16" s="52"/>
      <c r="C16" s="52"/>
      <c r="D16" s="53"/>
      <c r="E16" s="52"/>
      <c r="F16" s="52"/>
      <c r="G16" s="52"/>
      <c r="H16" s="52"/>
      <c r="I16" s="52"/>
      <c r="J16" s="52"/>
      <c r="K16" s="52"/>
      <c r="L16" s="50">
        <v>1.98</v>
      </c>
      <c r="M16" s="53"/>
      <c r="N16" s="53">
        <f t="shared" si="1"/>
        <v>0</v>
      </c>
      <c r="O16" s="23">
        <v>1.78</v>
      </c>
      <c r="P16" s="24">
        <v>2.1800000000000002</v>
      </c>
      <c r="Q16" s="5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50">
        <v>1.98</v>
      </c>
      <c r="M17" s="53"/>
      <c r="N17" s="53">
        <f t="shared" si="1"/>
        <v>0</v>
      </c>
      <c r="O17" s="23">
        <v>1.78</v>
      </c>
      <c r="P17" s="24">
        <v>2.1800000000000002</v>
      </c>
      <c r="Q17" s="5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50">
        <v>1.98</v>
      </c>
      <c r="M18" s="53"/>
      <c r="N18" s="53">
        <f t="shared" si="1"/>
        <v>0</v>
      </c>
      <c r="O18" s="23">
        <v>1.78</v>
      </c>
      <c r="P18" s="24">
        <v>2.1800000000000002</v>
      </c>
      <c r="Q18" s="56">
        <f t="shared" si="2"/>
        <v>0</v>
      </c>
      <c r="R18" s="7"/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50">
        <v>1.98</v>
      </c>
      <c r="M19" s="53"/>
      <c r="N19" s="53">
        <f t="shared" si="1"/>
        <v>0</v>
      </c>
      <c r="O19" s="23">
        <v>1.78</v>
      </c>
      <c r="P19" s="24">
        <v>2.1800000000000002</v>
      </c>
      <c r="Q19" s="56">
        <f t="shared" si="2"/>
        <v>0</v>
      </c>
      <c r="R19" s="7"/>
    </row>
    <row r="20" spans="1:18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50">
        <v>1.98</v>
      </c>
      <c r="M20" s="53"/>
      <c r="N20" s="53">
        <f t="shared" si="1"/>
        <v>0</v>
      </c>
      <c r="O20" s="23">
        <v>1.78</v>
      </c>
      <c r="P20" s="24">
        <v>2.1800000000000002</v>
      </c>
      <c r="Q20" s="56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R20"/>
  <sheetViews>
    <sheetView zoomScale="73" zoomScaleNormal="73" workbookViewId="0">
      <selection activeCell="AD23" sqref="AD23"/>
    </sheetView>
  </sheetViews>
  <sheetFormatPr defaultRowHeight="13.2" x14ac:dyDescent="0.2"/>
  <cols>
    <col min="1" max="1" width="3.77734375" customWidth="1"/>
    <col min="2" max="2" width="8.33203125" customWidth="1"/>
    <col min="4" max="4" width="8.77734375" customWidth="1"/>
    <col min="5" max="5" width="8.44140625" customWidth="1"/>
    <col min="6" max="6" width="9.44140625" customWidth="1"/>
    <col min="7" max="8" width="8.77734375" customWidth="1"/>
    <col min="9" max="9" width="9.218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8.4414062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16" t="s">
        <v>12</v>
      </c>
    </row>
    <row r="2" spans="1:18" ht="16.5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7">
        <v>8</v>
      </c>
      <c r="B3" s="50">
        <v>6.3973684210526356</v>
      </c>
      <c r="C3" s="50">
        <v>6.5022891566265066</v>
      </c>
      <c r="D3" s="98">
        <v>6.4090909090909101</v>
      </c>
      <c r="E3" s="51">
        <v>6.4249999999999998</v>
      </c>
      <c r="F3" s="50">
        <v>6.5</v>
      </c>
      <c r="G3" s="50">
        <v>6.43</v>
      </c>
      <c r="H3" s="50">
        <v>6.3879999999999999</v>
      </c>
      <c r="I3" s="50">
        <v>6.41</v>
      </c>
      <c r="J3" s="50">
        <v>6.34</v>
      </c>
      <c r="K3" s="50"/>
      <c r="L3" s="43">
        <v>6.4</v>
      </c>
      <c r="M3" s="51">
        <f t="shared" ref="M3:M10" si="0">AVERAGE(B3:K3)</f>
        <v>6.4224164985300058</v>
      </c>
      <c r="N3" s="51">
        <f t="shared" ref="N3:N17" si="1">MAX(B3:K3)-MIN(B3:K3)</f>
        <v>0.16228915662650678</v>
      </c>
      <c r="O3" s="35">
        <v>6.1</v>
      </c>
      <c r="P3" s="24">
        <v>6.7</v>
      </c>
      <c r="Q3" s="56">
        <f>M3/M3*100</f>
        <v>100</v>
      </c>
    </row>
    <row r="4" spans="1:18" ht="15.9" customHeight="1" x14ac:dyDescent="0.3">
      <c r="A4" s="187">
        <v>9</v>
      </c>
      <c r="B4" s="50">
        <v>6.3906250000000036</v>
      </c>
      <c r="C4" s="50">
        <v>6.5111999999999988</v>
      </c>
      <c r="D4" s="98">
        <v>6.4090909090909118</v>
      </c>
      <c r="E4" s="50">
        <v>6.4379999999999997</v>
      </c>
      <c r="F4" s="50">
        <v>6.4799999999999995</v>
      </c>
      <c r="G4" s="50">
        <v>6.4111111111111132</v>
      </c>
      <c r="H4" s="50">
        <v>6.383</v>
      </c>
      <c r="I4" s="50">
        <v>6.42</v>
      </c>
      <c r="J4" s="50">
        <v>6.35</v>
      </c>
      <c r="K4" s="50">
        <v>6.4250000000000007</v>
      </c>
      <c r="L4" s="43">
        <v>6.4</v>
      </c>
      <c r="M4" s="51">
        <f t="shared" si="0"/>
        <v>6.4218027020202033</v>
      </c>
      <c r="N4" s="51">
        <f t="shared" si="1"/>
        <v>0.16119999999999912</v>
      </c>
      <c r="O4" s="35">
        <v>6.1</v>
      </c>
      <c r="P4" s="24">
        <v>6.7</v>
      </c>
      <c r="Q4" s="56">
        <f>M4/M$3*100</f>
        <v>99.990442904007509</v>
      </c>
    </row>
    <row r="5" spans="1:18" ht="15.9" customHeight="1" x14ac:dyDescent="0.3">
      <c r="A5" s="187">
        <v>10</v>
      </c>
      <c r="B5" s="50">
        <v>6.3952380952380983</v>
      </c>
      <c r="C5" s="50">
        <v>6.4587654320987662</v>
      </c>
      <c r="D5" s="98">
        <v>6.3909090909090933</v>
      </c>
      <c r="E5" s="51">
        <v>6.4189999999999996</v>
      </c>
      <c r="F5" s="50">
        <v>6.4761904761904763</v>
      </c>
      <c r="G5" s="50">
        <v>6.4952380952380953</v>
      </c>
      <c r="H5" s="50">
        <v>6.3380000000000001</v>
      </c>
      <c r="I5" s="50">
        <v>6.46</v>
      </c>
      <c r="J5" s="50">
        <v>6.41</v>
      </c>
      <c r="K5" s="50">
        <v>6.48</v>
      </c>
      <c r="L5" s="43">
        <v>6.4</v>
      </c>
      <c r="M5" s="51">
        <f t="shared" si="0"/>
        <v>6.4323341189674537</v>
      </c>
      <c r="N5" s="51">
        <f t="shared" si="1"/>
        <v>0.15723809523809518</v>
      </c>
      <c r="O5" s="35">
        <v>6.1</v>
      </c>
      <c r="P5" s="24">
        <v>6.7</v>
      </c>
      <c r="Q5" s="56">
        <f t="shared" ref="Q5:Q17" si="2">M5/M$3*100</f>
        <v>100.15442194444594</v>
      </c>
    </row>
    <row r="6" spans="1:18" ht="15.9" customHeight="1" x14ac:dyDescent="0.3">
      <c r="A6" s="187">
        <v>11</v>
      </c>
      <c r="B6" s="50">
        <v>6.4210526315789505</v>
      </c>
      <c r="C6" s="50">
        <v>6.4267499999999984</v>
      </c>
      <c r="D6" s="98">
        <v>6.389473684210528</v>
      </c>
      <c r="E6" s="51">
        <v>6.4279999999999999</v>
      </c>
      <c r="F6" s="50">
        <v>6.4944444444444445</v>
      </c>
      <c r="G6" s="50">
        <v>6.4523809523809543</v>
      </c>
      <c r="H6" s="50">
        <v>6.34</v>
      </c>
      <c r="I6" s="50">
        <v>6.42</v>
      </c>
      <c r="J6" s="50">
        <v>6.5</v>
      </c>
      <c r="K6" s="50">
        <v>6.4266666666666667</v>
      </c>
      <c r="L6" s="43">
        <v>6.4</v>
      </c>
      <c r="M6" s="51">
        <f t="shared" si="0"/>
        <v>6.4298768379281537</v>
      </c>
      <c r="N6" s="51">
        <f t="shared" si="1"/>
        <v>0.16000000000000014</v>
      </c>
      <c r="O6" s="35">
        <v>6.1</v>
      </c>
      <c r="P6" s="24">
        <v>6.7</v>
      </c>
      <c r="Q6" s="56">
        <f t="shared" si="2"/>
        <v>100.11616094035406</v>
      </c>
    </row>
    <row r="7" spans="1:18" ht="15.9" customHeight="1" x14ac:dyDescent="0.3">
      <c r="A7" s="187">
        <v>12</v>
      </c>
      <c r="B7" s="50">
        <v>6.3973684210526356</v>
      </c>
      <c r="C7" s="50">
        <v>6.4418888888888928</v>
      </c>
      <c r="D7" s="98">
        <v>6.3363636363636369</v>
      </c>
      <c r="E7" s="51">
        <v>6.4459999999999997</v>
      </c>
      <c r="F7" s="50">
        <v>6.4950000000000001</v>
      </c>
      <c r="G7" s="50">
        <v>6.5071428571428571</v>
      </c>
      <c r="H7" s="50">
        <v>6.4329999999999998</v>
      </c>
      <c r="I7" s="50">
        <v>6.44</v>
      </c>
      <c r="J7" s="50">
        <v>6.5</v>
      </c>
      <c r="K7" s="50">
        <v>6.446666666666669</v>
      </c>
      <c r="L7" s="43">
        <v>6.4</v>
      </c>
      <c r="M7" s="51">
        <f t="shared" si="0"/>
        <v>6.4443430470114693</v>
      </c>
      <c r="N7" s="51">
        <f t="shared" si="1"/>
        <v>0.17077922077922025</v>
      </c>
      <c r="O7" s="35">
        <v>6.1</v>
      </c>
      <c r="P7" s="24">
        <v>6.7</v>
      </c>
      <c r="Q7" s="56">
        <f t="shared" si="2"/>
        <v>100.34140651710275</v>
      </c>
    </row>
    <row r="8" spans="1:18" ht="15.9" customHeight="1" x14ac:dyDescent="0.3">
      <c r="A8" s="187">
        <v>1</v>
      </c>
      <c r="B8" s="50">
        <v>6.4105263157894772</v>
      </c>
      <c r="C8" s="50">
        <v>6.4212765957446827</v>
      </c>
      <c r="D8" s="98">
        <v>6.4470588235294128</v>
      </c>
      <c r="E8" s="51">
        <v>6.4969999999999999</v>
      </c>
      <c r="F8" s="50">
        <v>6.4842105263157892</v>
      </c>
      <c r="G8" s="50">
        <v>6.5416666666666661</v>
      </c>
      <c r="H8" s="50">
        <v>6.4160000000000004</v>
      </c>
      <c r="I8" s="50">
        <v>6.45</v>
      </c>
      <c r="J8" s="50">
        <v>6.51</v>
      </c>
      <c r="K8" s="50">
        <v>6.4785714285714295</v>
      </c>
      <c r="L8" s="43">
        <v>6.4</v>
      </c>
      <c r="M8" s="51">
        <f t="shared" si="0"/>
        <v>6.4656310356617466</v>
      </c>
      <c r="N8" s="51">
        <f t="shared" si="1"/>
        <v>0.13114035087718889</v>
      </c>
      <c r="O8" s="35">
        <v>6.1</v>
      </c>
      <c r="P8" s="24">
        <v>6.7</v>
      </c>
      <c r="Q8" s="56">
        <f t="shared" si="2"/>
        <v>100.67287036182771</v>
      </c>
    </row>
    <row r="9" spans="1:18" ht="15.9" customHeight="1" x14ac:dyDescent="0.3">
      <c r="A9" s="187">
        <v>2</v>
      </c>
      <c r="B9" s="50">
        <v>6.400000000000003</v>
      </c>
      <c r="C9" s="50">
        <v>6.4174468085106406</v>
      </c>
      <c r="D9" s="98">
        <v>6.4888888888888898</v>
      </c>
      <c r="E9" s="51">
        <v>6.4930000000000003</v>
      </c>
      <c r="F9" s="50">
        <v>6.5055555555555555</v>
      </c>
      <c r="G9" s="50">
        <v>6.4938888888888888</v>
      </c>
      <c r="H9" s="50">
        <v>6.4089999999999998</v>
      </c>
      <c r="I9" s="50">
        <v>6.43</v>
      </c>
      <c r="J9" s="50">
        <v>6.48</v>
      </c>
      <c r="K9" s="50">
        <v>6.4923076923076914</v>
      </c>
      <c r="L9" s="43">
        <v>6.4</v>
      </c>
      <c r="M9" s="51">
        <f t="shared" si="0"/>
        <v>6.461008783415167</v>
      </c>
      <c r="N9" s="51">
        <f t="shared" si="1"/>
        <v>0.10555555555555252</v>
      </c>
      <c r="O9" s="35">
        <v>6.1</v>
      </c>
      <c r="P9" s="24">
        <v>6.7</v>
      </c>
      <c r="Q9" s="56">
        <f t="shared" si="2"/>
        <v>100.60089975313799</v>
      </c>
    </row>
    <row r="10" spans="1:18" ht="15.9" customHeight="1" x14ac:dyDescent="0.3">
      <c r="A10" s="187">
        <v>3</v>
      </c>
      <c r="B10" s="50">
        <v>6.4026315789473713</v>
      </c>
      <c r="C10" s="50">
        <v>6.4508333333333372</v>
      </c>
      <c r="D10" s="98">
        <v>6.4894736842105267</v>
      </c>
      <c r="E10" s="51">
        <v>6.4889999999999999</v>
      </c>
      <c r="F10" s="50">
        <v>6.4772727272727284</v>
      </c>
      <c r="G10" s="50">
        <v>6.4777777777777787</v>
      </c>
      <c r="H10" s="50">
        <v>6.3579999999999997</v>
      </c>
      <c r="I10" s="50">
        <v>6.37</v>
      </c>
      <c r="J10" s="50">
        <v>6.44</v>
      </c>
      <c r="K10" s="50">
        <v>6.4923076923076923</v>
      </c>
      <c r="L10" s="43">
        <v>6.4</v>
      </c>
      <c r="M10" s="51">
        <f t="shared" si="0"/>
        <v>6.4447296793849436</v>
      </c>
      <c r="N10" s="51">
        <f t="shared" si="1"/>
        <v>0.13430769230769268</v>
      </c>
      <c r="O10" s="35">
        <v>6.1</v>
      </c>
      <c r="P10" s="24">
        <v>6.7</v>
      </c>
      <c r="Q10" s="56">
        <f t="shared" si="2"/>
        <v>100.34742656226119</v>
      </c>
    </row>
    <row r="11" spans="1:18" ht="15.9" customHeight="1" x14ac:dyDescent="0.3">
      <c r="A11" s="187">
        <v>4</v>
      </c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43">
        <v>6.4</v>
      </c>
      <c r="M11" s="51"/>
      <c r="N11" s="51">
        <f t="shared" si="1"/>
        <v>0</v>
      </c>
      <c r="O11" s="35">
        <v>6.1</v>
      </c>
      <c r="P11" s="24">
        <v>6.7</v>
      </c>
      <c r="Q11" s="56">
        <f t="shared" si="2"/>
        <v>0</v>
      </c>
    </row>
    <row r="12" spans="1:18" ht="15.9" customHeight="1" x14ac:dyDescent="0.3">
      <c r="A12" s="187">
        <v>5</v>
      </c>
      <c r="B12" s="50"/>
      <c r="C12" s="50"/>
      <c r="D12" s="51"/>
      <c r="E12" s="50"/>
      <c r="F12" s="50"/>
      <c r="G12" s="50"/>
      <c r="H12" s="50"/>
      <c r="I12" s="50"/>
      <c r="J12" s="50"/>
      <c r="K12" s="50"/>
      <c r="L12" s="43">
        <v>6.4</v>
      </c>
      <c r="M12" s="51"/>
      <c r="N12" s="51">
        <f t="shared" si="1"/>
        <v>0</v>
      </c>
      <c r="O12" s="35">
        <v>6.1</v>
      </c>
      <c r="P12" s="24">
        <v>6.7</v>
      </c>
      <c r="Q12" s="56">
        <f t="shared" si="2"/>
        <v>0</v>
      </c>
    </row>
    <row r="13" spans="1:18" ht="15.9" customHeight="1" x14ac:dyDescent="0.3">
      <c r="A13" s="187">
        <v>6</v>
      </c>
      <c r="B13" s="50"/>
      <c r="C13" s="50"/>
      <c r="D13" s="51"/>
      <c r="E13" s="50"/>
      <c r="F13" s="50"/>
      <c r="G13" s="50"/>
      <c r="H13" s="50"/>
      <c r="I13" s="50"/>
      <c r="J13" s="50"/>
      <c r="K13" s="50"/>
      <c r="L13" s="43">
        <v>6.4</v>
      </c>
      <c r="M13" s="51"/>
      <c r="N13" s="51">
        <f t="shared" si="1"/>
        <v>0</v>
      </c>
      <c r="O13" s="35">
        <v>6.1</v>
      </c>
      <c r="P13" s="24">
        <v>6.7</v>
      </c>
      <c r="Q13" s="56">
        <f t="shared" si="2"/>
        <v>0</v>
      </c>
    </row>
    <row r="14" spans="1:18" ht="15.9" customHeight="1" x14ac:dyDescent="0.3">
      <c r="A14" s="187">
        <v>7</v>
      </c>
      <c r="B14" s="50"/>
      <c r="C14" s="50"/>
      <c r="D14" s="98"/>
      <c r="E14" s="50"/>
      <c r="F14" s="50"/>
      <c r="G14" s="50"/>
      <c r="H14" s="50"/>
      <c r="I14" s="50"/>
      <c r="J14" s="50"/>
      <c r="K14" s="50"/>
      <c r="L14" s="43">
        <v>6.4</v>
      </c>
      <c r="M14" s="51"/>
      <c r="N14" s="51">
        <f t="shared" si="1"/>
        <v>0</v>
      </c>
      <c r="O14" s="35">
        <v>6.1</v>
      </c>
      <c r="P14" s="24">
        <v>6.7</v>
      </c>
      <c r="Q14" s="56">
        <f t="shared" si="2"/>
        <v>0</v>
      </c>
    </row>
    <row r="15" spans="1:18" ht="15.9" customHeight="1" x14ac:dyDescent="0.3">
      <c r="A15" s="187">
        <v>8</v>
      </c>
      <c r="B15" s="50"/>
      <c r="C15" s="50"/>
      <c r="D15" s="51"/>
      <c r="E15" s="50"/>
      <c r="F15" s="50"/>
      <c r="G15" s="50"/>
      <c r="H15" s="50"/>
      <c r="I15" s="50"/>
      <c r="J15" s="50"/>
      <c r="K15" s="50"/>
      <c r="L15" s="43">
        <v>6.4</v>
      </c>
      <c r="M15" s="51"/>
      <c r="N15" s="51">
        <f t="shared" si="1"/>
        <v>0</v>
      </c>
      <c r="O15" s="35">
        <v>6.1</v>
      </c>
      <c r="P15" s="24">
        <v>6.7</v>
      </c>
      <c r="Q15" s="56">
        <f t="shared" si="2"/>
        <v>0</v>
      </c>
      <c r="R15" s="7"/>
    </row>
    <row r="16" spans="1:18" ht="15.9" customHeight="1" x14ac:dyDescent="0.3">
      <c r="A16" s="187">
        <v>9</v>
      </c>
      <c r="B16" s="50"/>
      <c r="C16" s="50"/>
      <c r="D16" s="51"/>
      <c r="E16" s="50"/>
      <c r="F16" s="50"/>
      <c r="G16" s="50"/>
      <c r="H16" s="50"/>
      <c r="I16" s="50"/>
      <c r="J16" s="50"/>
      <c r="K16" s="50"/>
      <c r="L16" s="43">
        <v>6.4</v>
      </c>
      <c r="M16" s="51"/>
      <c r="N16" s="51">
        <f t="shared" si="1"/>
        <v>0</v>
      </c>
      <c r="O16" s="35">
        <v>6.1</v>
      </c>
      <c r="P16" s="24">
        <v>6.7</v>
      </c>
      <c r="Q16" s="5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3">
        <v>6.4</v>
      </c>
      <c r="M17" s="51"/>
      <c r="N17" s="51">
        <f t="shared" si="1"/>
        <v>0</v>
      </c>
      <c r="O17" s="35">
        <v>6.1</v>
      </c>
      <c r="P17" s="24">
        <v>6.7</v>
      </c>
      <c r="Q17" s="5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3">
        <v>6.4</v>
      </c>
      <c r="M18" s="51"/>
      <c r="N18" s="51">
        <f>MAX(B18:K18)-MIN(B18:K18)</f>
        <v>0</v>
      </c>
      <c r="O18" s="35">
        <v>6.1</v>
      </c>
      <c r="P18" s="24">
        <v>6.7</v>
      </c>
      <c r="Q18" s="56">
        <f>M18/M$3*100</f>
        <v>0</v>
      </c>
      <c r="R18" s="7"/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3">
        <v>6.4</v>
      </c>
      <c r="M19" s="51"/>
      <c r="N19" s="51">
        <f>MAX(B19:K19)-MIN(B19:K19)</f>
        <v>0</v>
      </c>
      <c r="O19" s="35">
        <v>6.1</v>
      </c>
      <c r="P19" s="24">
        <v>6.7</v>
      </c>
      <c r="Q19" s="56">
        <f>M19/M$3*100</f>
        <v>0</v>
      </c>
      <c r="R19" s="7"/>
    </row>
    <row r="20" spans="1:18" ht="15.9" customHeight="1" x14ac:dyDescent="0.3">
      <c r="A20" s="188">
        <v>1</v>
      </c>
      <c r="B20" s="47"/>
      <c r="C20" s="70"/>
      <c r="D20" s="70"/>
      <c r="E20" s="70"/>
      <c r="F20" s="70"/>
      <c r="G20" s="70"/>
      <c r="H20" s="70"/>
      <c r="I20" s="70"/>
      <c r="J20" s="70"/>
      <c r="K20" s="70"/>
      <c r="L20" s="43">
        <v>6.4</v>
      </c>
      <c r="M20" s="51"/>
      <c r="N20" s="51">
        <f>MAX(B20:K20)-MIN(B20:K20)</f>
        <v>0</v>
      </c>
      <c r="O20" s="35">
        <v>6.1</v>
      </c>
      <c r="P20" s="24">
        <v>6.7</v>
      </c>
      <c r="Q20" s="56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20"/>
  <sheetViews>
    <sheetView zoomScale="73" zoomScaleNormal="73" workbookViewId="0">
      <selection activeCell="S23" sqref="S23"/>
    </sheetView>
  </sheetViews>
  <sheetFormatPr defaultRowHeight="13.2" x14ac:dyDescent="0.2"/>
  <cols>
    <col min="1" max="1" width="3.77734375" customWidth="1"/>
    <col min="2" max="2" width="7.77734375" customWidth="1"/>
    <col min="3" max="3" width="9.21875" customWidth="1"/>
    <col min="4" max="4" width="8.77734375" customWidth="1"/>
    <col min="5" max="5" width="9.21875" customWidth="1"/>
    <col min="6" max="6" width="9.44140625" customWidth="1"/>
    <col min="7" max="9" width="8.777343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33203125" customWidth="1"/>
    <col min="15" max="16" width="2.6640625" customWidth="1"/>
  </cols>
  <sheetData>
    <row r="1" spans="1:18" ht="20.100000000000001" customHeight="1" x14ac:dyDescent="0.45">
      <c r="F1" s="16" t="s">
        <v>10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7">
        <v>8</v>
      </c>
      <c r="B3" s="49">
        <v>33.489473684210523</v>
      </c>
      <c r="C3" s="49">
        <v>33.511445783132515</v>
      </c>
      <c r="D3" s="43">
        <v>32.773684210526319</v>
      </c>
      <c r="E3" s="43">
        <v>33.137999999999998</v>
      </c>
      <c r="F3" s="49">
        <v>33.950000000000003</v>
      </c>
      <c r="G3" s="49">
        <v>33.166666666666664</v>
      </c>
      <c r="H3" s="49">
        <v>33.533000000000001</v>
      </c>
      <c r="I3" s="49">
        <v>33.5</v>
      </c>
      <c r="J3" s="49">
        <v>33.67</v>
      </c>
      <c r="K3" s="91"/>
      <c r="L3" s="44">
        <v>34</v>
      </c>
      <c r="M3" s="43">
        <f t="shared" ref="M3:M10" si="0">AVERAGE(B3:K3)</f>
        <v>33.414696704948447</v>
      </c>
      <c r="N3" s="43">
        <f t="shared" ref="N3:N17" si="1">MAX(B3:K3)-MIN(B3:K3)</f>
        <v>1.1763157894736835</v>
      </c>
      <c r="O3" s="23">
        <v>32</v>
      </c>
      <c r="P3" s="24">
        <v>36</v>
      </c>
      <c r="Q3" s="56">
        <f>M3/M3*100</f>
        <v>100</v>
      </c>
    </row>
    <row r="4" spans="1:18" ht="15.9" customHeight="1" x14ac:dyDescent="0.3">
      <c r="A4" s="187">
        <v>9</v>
      </c>
      <c r="B4" s="49">
        <v>33.550000000000004</v>
      </c>
      <c r="C4" s="49">
        <v>33.82173333333332</v>
      </c>
      <c r="D4" s="43">
        <v>32.557894736842101</v>
      </c>
      <c r="E4" s="49">
        <v>33.098999999999997</v>
      </c>
      <c r="F4" s="49">
        <v>33.9</v>
      </c>
      <c r="G4" s="49">
        <v>33.179629629629623</v>
      </c>
      <c r="H4" s="49">
        <v>33.561</v>
      </c>
      <c r="I4" s="49">
        <v>33.6</v>
      </c>
      <c r="J4" s="49">
        <v>33.979999999999997</v>
      </c>
      <c r="K4" s="49">
        <v>32.96</v>
      </c>
      <c r="L4" s="44">
        <v>34</v>
      </c>
      <c r="M4" s="43">
        <f t="shared" si="0"/>
        <v>33.420925769980506</v>
      </c>
      <c r="N4" s="43">
        <f t="shared" si="1"/>
        <v>1.4221052631578956</v>
      </c>
      <c r="O4" s="23">
        <v>32</v>
      </c>
      <c r="P4" s="24">
        <v>36</v>
      </c>
      <c r="Q4" s="56">
        <f>M4/M$3*100</f>
        <v>100.01864169256737</v>
      </c>
    </row>
    <row r="5" spans="1:18" ht="15.9" customHeight="1" x14ac:dyDescent="0.3">
      <c r="A5" s="187">
        <v>10</v>
      </c>
      <c r="B5" s="49">
        <v>33.490476190476187</v>
      </c>
      <c r="C5" s="49">
        <v>33.518148148148143</v>
      </c>
      <c r="D5" s="43">
        <v>32.89473684210526</v>
      </c>
      <c r="E5" s="43">
        <v>33.283999999999999</v>
      </c>
      <c r="F5" s="49">
        <v>34</v>
      </c>
      <c r="G5" s="49">
        <v>33.238095238095234</v>
      </c>
      <c r="H5" s="49">
        <v>33.479999999999997</v>
      </c>
      <c r="I5" s="49">
        <v>33.5</v>
      </c>
      <c r="J5" s="49">
        <v>33.6</v>
      </c>
      <c r="K5" s="49">
        <v>33.193333333333342</v>
      </c>
      <c r="L5" s="44">
        <v>34</v>
      </c>
      <c r="M5" s="43">
        <f t="shared" si="0"/>
        <v>33.419878975215816</v>
      </c>
      <c r="N5" s="43">
        <f t="shared" si="1"/>
        <v>1.1052631578947398</v>
      </c>
      <c r="O5" s="23">
        <v>32</v>
      </c>
      <c r="P5" s="24">
        <v>36</v>
      </c>
      <c r="Q5" s="56">
        <f t="shared" ref="Q5:Q17" si="2">M5/M$3*100</f>
        <v>100.01550895497608</v>
      </c>
    </row>
    <row r="6" spans="1:18" ht="15.9" customHeight="1" x14ac:dyDescent="0.3">
      <c r="A6" s="187">
        <v>11</v>
      </c>
      <c r="B6" s="49">
        <v>33.497368421052634</v>
      </c>
      <c r="C6" s="49">
        <v>33.419750000000008</v>
      </c>
      <c r="D6" s="43">
        <v>32.75</v>
      </c>
      <c r="E6" s="43">
        <v>33.347999999999999</v>
      </c>
      <c r="F6" s="49">
        <v>34</v>
      </c>
      <c r="G6" s="49">
        <v>33.100000000000009</v>
      </c>
      <c r="H6" s="49">
        <v>33.360999999999997</v>
      </c>
      <c r="I6" s="49">
        <v>33.4</v>
      </c>
      <c r="J6" s="49">
        <v>33.14</v>
      </c>
      <c r="K6" s="49">
        <v>34.193333333333335</v>
      </c>
      <c r="L6" s="44">
        <v>34</v>
      </c>
      <c r="M6" s="43">
        <f t="shared" si="0"/>
        <v>33.420945175438597</v>
      </c>
      <c r="N6" s="43">
        <f t="shared" si="1"/>
        <v>1.4433333333333351</v>
      </c>
      <c r="O6" s="23">
        <v>32</v>
      </c>
      <c r="P6" s="24">
        <v>36</v>
      </c>
      <c r="Q6" s="56">
        <f t="shared" si="2"/>
        <v>100.01869976718724</v>
      </c>
    </row>
    <row r="7" spans="1:18" ht="15.9" customHeight="1" x14ac:dyDescent="0.3">
      <c r="A7" s="187">
        <v>12</v>
      </c>
      <c r="B7" s="49">
        <v>33.663157894736834</v>
      </c>
      <c r="C7" s="49">
        <v>33.532941176470594</v>
      </c>
      <c r="D7" s="43">
        <v>33.523809523809518</v>
      </c>
      <c r="E7" s="43">
        <v>33.685000000000002</v>
      </c>
      <c r="F7" s="49">
        <v>34</v>
      </c>
      <c r="G7" s="49">
        <v>33.077976190476193</v>
      </c>
      <c r="H7" s="49">
        <v>33.555</v>
      </c>
      <c r="I7" s="49">
        <v>33.5</v>
      </c>
      <c r="J7" s="49">
        <v>33.61</v>
      </c>
      <c r="K7" s="49">
        <v>34.973333333333329</v>
      </c>
      <c r="L7" s="44">
        <v>34</v>
      </c>
      <c r="M7" s="43">
        <f t="shared" si="0"/>
        <v>33.712121811882653</v>
      </c>
      <c r="N7" s="43">
        <f t="shared" si="1"/>
        <v>1.8953571428571365</v>
      </c>
      <c r="O7" s="23">
        <v>32</v>
      </c>
      <c r="P7" s="24">
        <v>36</v>
      </c>
      <c r="Q7" s="56">
        <f t="shared" si="2"/>
        <v>100.89010266817762</v>
      </c>
    </row>
    <row r="8" spans="1:18" ht="15.9" customHeight="1" x14ac:dyDescent="0.3">
      <c r="A8" s="187">
        <v>1</v>
      </c>
      <c r="B8" s="49">
        <v>33.713157894736845</v>
      </c>
      <c r="C8" s="49">
        <v>33.393617021276604</v>
      </c>
      <c r="D8" s="43">
        <v>33.275000000000006</v>
      </c>
      <c r="E8" s="43">
        <v>33.808999999999997</v>
      </c>
      <c r="F8" s="49">
        <v>33.736842105263158</v>
      </c>
      <c r="G8" s="49">
        <v>33.205128205128204</v>
      </c>
      <c r="H8" s="49">
        <v>33.466000000000001</v>
      </c>
      <c r="I8" s="49">
        <v>34.1</v>
      </c>
      <c r="J8" s="49">
        <v>32.979999999999997</v>
      </c>
      <c r="K8" s="49">
        <v>33.81428571428571</v>
      </c>
      <c r="L8" s="44">
        <v>34</v>
      </c>
      <c r="M8" s="43">
        <f t="shared" si="0"/>
        <v>33.549303094069053</v>
      </c>
      <c r="N8" s="43">
        <f t="shared" si="1"/>
        <v>1.1200000000000045</v>
      </c>
      <c r="O8" s="23">
        <v>32</v>
      </c>
      <c r="P8" s="24">
        <v>36</v>
      </c>
      <c r="Q8" s="56">
        <f t="shared" si="2"/>
        <v>100.402835884788</v>
      </c>
    </row>
    <row r="9" spans="1:18" ht="15.9" customHeight="1" x14ac:dyDescent="0.3">
      <c r="A9" s="187">
        <v>2</v>
      </c>
      <c r="B9" s="49">
        <v>33.696525096525107</v>
      </c>
      <c r="C9" s="49">
        <v>33.147916666666681</v>
      </c>
      <c r="D9" s="43">
        <v>33.578571428571429</v>
      </c>
      <c r="E9" s="43">
        <v>33.749000000000002</v>
      </c>
      <c r="F9" s="49">
        <v>34</v>
      </c>
      <c r="G9" s="49">
        <v>32.819444444444443</v>
      </c>
      <c r="H9" s="49">
        <v>33.283000000000001</v>
      </c>
      <c r="I9" s="49">
        <v>34</v>
      </c>
      <c r="J9" s="49">
        <v>33</v>
      </c>
      <c r="K9" s="49">
        <v>33.876923076923077</v>
      </c>
      <c r="L9" s="44">
        <v>34</v>
      </c>
      <c r="M9" s="43">
        <f t="shared" si="0"/>
        <v>33.515138071313075</v>
      </c>
      <c r="N9" s="43">
        <f t="shared" si="1"/>
        <v>1.1805555555555571</v>
      </c>
      <c r="O9" s="23">
        <v>32</v>
      </c>
      <c r="P9" s="24">
        <v>36</v>
      </c>
      <c r="Q9" s="56">
        <f t="shared" si="2"/>
        <v>100.30059038767141</v>
      </c>
    </row>
    <row r="10" spans="1:18" ht="15.9" customHeight="1" x14ac:dyDescent="0.3">
      <c r="A10" s="187">
        <v>3</v>
      </c>
      <c r="B10" s="49">
        <v>33.68684210526316</v>
      </c>
      <c r="C10" s="49">
        <v>33.550121951219509</v>
      </c>
      <c r="D10" s="43">
        <v>33.700000000000003</v>
      </c>
      <c r="E10" s="43">
        <v>33.597999999999999</v>
      </c>
      <c r="F10" s="49">
        <v>34</v>
      </c>
      <c r="G10" s="49">
        <v>32.811111111111103</v>
      </c>
      <c r="H10" s="49">
        <v>33.46</v>
      </c>
      <c r="I10" s="49">
        <v>34.1</v>
      </c>
      <c r="J10" s="49">
        <v>33.65</v>
      </c>
      <c r="K10" s="49">
        <v>33.292307692307688</v>
      </c>
      <c r="L10" s="44">
        <v>34</v>
      </c>
      <c r="M10" s="43">
        <f t="shared" si="0"/>
        <v>33.584838285990145</v>
      </c>
      <c r="N10" s="43">
        <f t="shared" si="1"/>
        <v>1.2888888888888985</v>
      </c>
      <c r="O10" s="23">
        <v>32</v>
      </c>
      <c r="P10" s="24">
        <v>36</v>
      </c>
      <c r="Q10" s="56">
        <f t="shared" si="2"/>
        <v>100.50918188048823</v>
      </c>
    </row>
    <row r="11" spans="1:18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4">
        <v>34</v>
      </c>
      <c r="M11" s="43"/>
      <c r="N11" s="43">
        <f t="shared" si="1"/>
        <v>0</v>
      </c>
      <c r="O11" s="23">
        <v>32</v>
      </c>
      <c r="P11" s="24">
        <v>36</v>
      </c>
      <c r="Q11" s="56">
        <f t="shared" si="2"/>
        <v>0</v>
      </c>
    </row>
    <row r="12" spans="1:18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4">
        <v>34</v>
      </c>
      <c r="M12" s="43"/>
      <c r="N12" s="43">
        <f t="shared" si="1"/>
        <v>0</v>
      </c>
      <c r="O12" s="23">
        <v>32</v>
      </c>
      <c r="P12" s="24">
        <v>36</v>
      </c>
      <c r="Q12" s="56">
        <f t="shared" si="2"/>
        <v>0</v>
      </c>
    </row>
    <row r="13" spans="1:18" ht="15.9" customHeight="1" x14ac:dyDescent="0.3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4">
        <v>34</v>
      </c>
      <c r="M13" s="43"/>
      <c r="N13" s="43">
        <f t="shared" si="1"/>
        <v>0</v>
      </c>
      <c r="O13" s="23">
        <v>32</v>
      </c>
      <c r="P13" s="24">
        <v>36</v>
      </c>
      <c r="Q13" s="56">
        <f t="shared" si="2"/>
        <v>0</v>
      </c>
    </row>
    <row r="14" spans="1:18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4">
        <v>34</v>
      </c>
      <c r="M14" s="43"/>
      <c r="N14" s="43">
        <f t="shared" si="1"/>
        <v>0</v>
      </c>
      <c r="O14" s="23">
        <v>32</v>
      </c>
      <c r="P14" s="24">
        <v>36</v>
      </c>
      <c r="Q14" s="56">
        <f t="shared" si="2"/>
        <v>0</v>
      </c>
    </row>
    <row r="15" spans="1:18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4">
        <v>34</v>
      </c>
      <c r="M15" s="43"/>
      <c r="N15" s="43">
        <f t="shared" si="1"/>
        <v>0</v>
      </c>
      <c r="O15" s="23">
        <v>32</v>
      </c>
      <c r="P15" s="24">
        <v>36</v>
      </c>
      <c r="Q15" s="56">
        <f t="shared" si="2"/>
        <v>0</v>
      </c>
      <c r="R15" s="7"/>
    </row>
    <row r="16" spans="1:18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4">
        <v>34</v>
      </c>
      <c r="M16" s="43"/>
      <c r="N16" s="43">
        <f t="shared" si="1"/>
        <v>0</v>
      </c>
      <c r="O16" s="23">
        <v>32</v>
      </c>
      <c r="P16" s="24">
        <v>36</v>
      </c>
      <c r="Q16" s="5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4">
        <v>34</v>
      </c>
      <c r="M17" s="43"/>
      <c r="N17" s="43">
        <f t="shared" si="1"/>
        <v>0</v>
      </c>
      <c r="O17" s="23">
        <v>32</v>
      </c>
      <c r="P17" s="24">
        <v>36</v>
      </c>
      <c r="Q17" s="5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4">
        <v>34</v>
      </c>
      <c r="M18" s="43"/>
      <c r="N18" s="43">
        <f>MAX(B18:K18)-MIN(B18:K18)</f>
        <v>0</v>
      </c>
      <c r="O18" s="23">
        <v>32</v>
      </c>
      <c r="P18" s="24">
        <v>36</v>
      </c>
      <c r="Q18" s="56">
        <f>M18/M$3*100</f>
        <v>0</v>
      </c>
      <c r="R18" s="7"/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4">
        <v>34</v>
      </c>
      <c r="M19" s="43"/>
      <c r="N19" s="43">
        <f>MAX(B19:K19)-MIN(B19:K19)</f>
        <v>0</v>
      </c>
      <c r="O19" s="23">
        <v>32</v>
      </c>
      <c r="P19" s="24">
        <v>36</v>
      </c>
      <c r="Q19" s="56">
        <f>M19/M$3*100</f>
        <v>0</v>
      </c>
      <c r="R19" s="7"/>
    </row>
    <row r="20" spans="1:18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4">
        <v>34</v>
      </c>
      <c r="M20" s="43"/>
      <c r="N20" s="43">
        <f>MAX(B20:K20)-MIN(B20:K20)</f>
        <v>0</v>
      </c>
      <c r="O20" s="23">
        <v>32</v>
      </c>
      <c r="P20" s="24">
        <v>36</v>
      </c>
      <c r="Q20" s="56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21"/>
  <sheetViews>
    <sheetView zoomScale="73" zoomScaleNormal="73" workbookViewId="0">
      <selection activeCell="I17" sqref="I17"/>
    </sheetView>
  </sheetViews>
  <sheetFormatPr defaultRowHeight="13.2" x14ac:dyDescent="0.2"/>
  <cols>
    <col min="1" max="1" width="3.77734375" customWidth="1"/>
    <col min="2" max="2" width="9.6640625" customWidth="1"/>
    <col min="3" max="3" width="10.44140625" bestFit="1" customWidth="1"/>
    <col min="4" max="4" width="10.88671875" customWidth="1"/>
    <col min="5" max="5" width="10" customWidth="1"/>
    <col min="6" max="6" width="9.44140625" customWidth="1"/>
    <col min="7" max="7" width="10.33203125" customWidth="1"/>
    <col min="8" max="8" width="9.77734375" customWidth="1"/>
    <col min="9" max="9" width="10.6640625" customWidth="1"/>
    <col min="10" max="10" width="9.6640625" customWidth="1"/>
    <col min="11" max="11" width="10.44140625" style="2" customWidth="1"/>
    <col min="12" max="12" width="8.6640625" customWidth="1"/>
    <col min="13" max="13" width="9.77734375" customWidth="1"/>
    <col min="14" max="14" width="9.44140625" customWidth="1"/>
    <col min="15" max="16" width="2.6640625" customWidth="1"/>
    <col min="17" max="17" width="10.109375" bestFit="1" customWidth="1"/>
  </cols>
  <sheetData>
    <row r="1" spans="1:19" ht="20.100000000000001" customHeight="1" x14ac:dyDescent="0.45">
      <c r="F1" s="16" t="s">
        <v>11</v>
      </c>
    </row>
    <row r="2" spans="1:19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9" ht="15.9" customHeight="1" x14ac:dyDescent="0.3">
      <c r="A3" s="187">
        <v>8</v>
      </c>
      <c r="B3" s="52">
        <v>2.9884210526315784</v>
      </c>
      <c r="C3" s="52">
        <v>3.0067058823529429</v>
      </c>
      <c r="D3" s="53">
        <v>3.0476470588235287</v>
      </c>
      <c r="E3" s="53">
        <v>2.9929999999999999</v>
      </c>
      <c r="F3" s="52">
        <v>2.9990000000000001</v>
      </c>
      <c r="G3" s="52">
        <v>2.9358333333333331</v>
      </c>
      <c r="H3" s="52">
        <v>2.9729999999999999</v>
      </c>
      <c r="I3" s="52">
        <v>2.9710000000000001</v>
      </c>
      <c r="J3" s="52">
        <v>3</v>
      </c>
      <c r="K3" s="52"/>
      <c r="L3" s="50">
        <v>2.99</v>
      </c>
      <c r="M3" s="53">
        <f t="shared" ref="M3:M10" si="0">AVERAGE(B3:K3)</f>
        <v>2.9905119252379313</v>
      </c>
      <c r="N3" s="53">
        <f t="shared" ref="N3:N17" si="1">MAX(B3:K3)-MIN(B3:K3)</f>
        <v>0.11181372549019564</v>
      </c>
      <c r="O3" s="23">
        <v>2.79</v>
      </c>
      <c r="P3" s="24">
        <v>3.19</v>
      </c>
      <c r="Q3" s="56">
        <f>M3/M3*100</f>
        <v>100</v>
      </c>
      <c r="R3" s="25"/>
      <c r="S3" s="25"/>
    </row>
    <row r="4" spans="1:19" ht="15.9" customHeight="1" x14ac:dyDescent="0.3">
      <c r="A4" s="187">
        <v>9</v>
      </c>
      <c r="B4" s="52">
        <v>2.9887500000000005</v>
      </c>
      <c r="C4" s="52">
        <v>3.0124000000000004</v>
      </c>
      <c r="D4" s="53">
        <v>3.0442105263157893</v>
      </c>
      <c r="E4" s="52">
        <v>2.98</v>
      </c>
      <c r="F4" s="52">
        <v>2.9890000000000008</v>
      </c>
      <c r="G4" s="52">
        <v>2.9224603174603172</v>
      </c>
      <c r="H4" s="52">
        <v>2.976</v>
      </c>
      <c r="I4" s="52">
        <v>2.9710000000000001</v>
      </c>
      <c r="J4" s="52">
        <v>3</v>
      </c>
      <c r="K4" s="52">
        <v>3.0191666666666666</v>
      </c>
      <c r="L4" s="50">
        <v>2.99</v>
      </c>
      <c r="M4" s="53">
        <f t="shared" si="0"/>
        <v>2.9902987510442776</v>
      </c>
      <c r="N4" s="53">
        <f t="shared" si="1"/>
        <v>0.12175020885547205</v>
      </c>
      <c r="O4" s="23">
        <v>2.79</v>
      </c>
      <c r="P4" s="24">
        <v>3.19</v>
      </c>
      <c r="Q4" s="56">
        <f>M4/M$3*100</f>
        <v>99.9928716487684</v>
      </c>
      <c r="R4" s="25"/>
      <c r="S4" s="25"/>
    </row>
    <row r="5" spans="1:19" ht="15.9" customHeight="1" x14ac:dyDescent="0.3">
      <c r="A5" s="187">
        <v>10</v>
      </c>
      <c r="B5" s="52">
        <v>2.9978571428571432</v>
      </c>
      <c r="C5" s="52">
        <v>2.9993902439024391</v>
      </c>
      <c r="D5" s="53">
        <v>3.0516666666666663</v>
      </c>
      <c r="E5" s="53">
        <v>2.9769999999999999</v>
      </c>
      <c r="F5" s="52">
        <v>2.9790476190476185</v>
      </c>
      <c r="G5" s="52">
        <v>2.9529824561403508</v>
      </c>
      <c r="H5" s="52">
        <v>2.9660000000000002</v>
      </c>
      <c r="I5" s="52">
        <v>2.9660000000000002</v>
      </c>
      <c r="J5" s="52">
        <v>3</v>
      </c>
      <c r="K5" s="52">
        <v>3.0526666666666666</v>
      </c>
      <c r="L5" s="50">
        <v>2.99</v>
      </c>
      <c r="M5" s="53">
        <f t="shared" si="0"/>
        <v>2.9942610795280884</v>
      </c>
      <c r="N5" s="53">
        <f t="shared" si="1"/>
        <v>9.968421052631582E-2</v>
      </c>
      <c r="O5" s="23">
        <v>2.79</v>
      </c>
      <c r="P5" s="24">
        <v>3.19</v>
      </c>
      <c r="Q5" s="56">
        <f t="shared" ref="Q5:Q17" si="2">M5/M$3*100</f>
        <v>100.12536831097434</v>
      </c>
      <c r="R5" s="25"/>
      <c r="S5" s="25"/>
    </row>
    <row r="6" spans="1:19" ht="15.9" customHeight="1" x14ac:dyDescent="0.3">
      <c r="A6" s="187">
        <v>11</v>
      </c>
      <c r="B6" s="52">
        <v>2.9942105263157885</v>
      </c>
      <c r="C6" s="52">
        <v>2.9960759493670883</v>
      </c>
      <c r="D6" s="53">
        <v>3.0427777777777774</v>
      </c>
      <c r="E6" s="53">
        <v>2.9849999999999999</v>
      </c>
      <c r="F6" s="52">
        <v>2.9816666666666669</v>
      </c>
      <c r="G6" s="52">
        <v>2.9479464285714285</v>
      </c>
      <c r="H6" s="52">
        <v>2.972</v>
      </c>
      <c r="I6" s="52">
        <v>2.9580000000000002</v>
      </c>
      <c r="J6" s="52">
        <v>3.01</v>
      </c>
      <c r="K6" s="52">
        <v>3.0259999999999994</v>
      </c>
      <c r="L6" s="50">
        <v>2.99</v>
      </c>
      <c r="M6" s="53">
        <f t="shared" si="0"/>
        <v>2.9913677348698751</v>
      </c>
      <c r="N6" s="53">
        <f t="shared" si="1"/>
        <v>9.4831349206348836E-2</v>
      </c>
      <c r="O6" s="23">
        <v>2.79</v>
      </c>
      <c r="P6" s="24">
        <v>3.19</v>
      </c>
      <c r="Q6" s="56">
        <f t="shared" si="2"/>
        <v>100.02861749604546</v>
      </c>
      <c r="R6" s="25"/>
      <c r="S6" s="25"/>
    </row>
    <row r="7" spans="1:19" ht="15.9" customHeight="1" x14ac:dyDescent="0.3">
      <c r="A7" s="187">
        <v>12</v>
      </c>
      <c r="B7" s="52">
        <v>3.0026315789473692</v>
      </c>
      <c r="C7" s="52">
        <v>2.9890588235294122</v>
      </c>
      <c r="D7" s="53">
        <v>3.0350000000000006</v>
      </c>
      <c r="E7" s="53">
        <v>3.024</v>
      </c>
      <c r="F7" s="52">
        <v>2.9859999999999998</v>
      </c>
      <c r="G7" s="52">
        <v>2.9473456790123462</v>
      </c>
      <c r="H7" s="52">
        <v>2.9710000000000001</v>
      </c>
      <c r="I7" s="52">
        <v>2.964</v>
      </c>
      <c r="J7" s="52">
        <v>3</v>
      </c>
      <c r="K7" s="52">
        <v>3.0246666666666666</v>
      </c>
      <c r="L7" s="50">
        <v>2.99</v>
      </c>
      <c r="M7" s="53">
        <f t="shared" si="0"/>
        <v>2.9943702748155792</v>
      </c>
      <c r="N7" s="53">
        <f t="shared" si="1"/>
        <v>8.7654320987654355E-2</v>
      </c>
      <c r="O7" s="23">
        <v>2.79</v>
      </c>
      <c r="P7" s="24">
        <v>3.19</v>
      </c>
      <c r="Q7" s="56">
        <f t="shared" si="2"/>
        <v>100.12901970211475</v>
      </c>
      <c r="R7" s="25"/>
      <c r="S7" s="25"/>
    </row>
    <row r="8" spans="1:19" ht="15.9" customHeight="1" x14ac:dyDescent="0.3">
      <c r="A8" s="187">
        <v>1</v>
      </c>
      <c r="B8" s="52">
        <v>2.9947368421052629</v>
      </c>
      <c r="C8" s="52">
        <v>3.0059139784946236</v>
      </c>
      <c r="D8" s="53">
        <v>3.0193750000000001</v>
      </c>
      <c r="E8" s="53">
        <v>3.0339999999999998</v>
      </c>
      <c r="F8" s="52">
        <v>2.9884210526315784</v>
      </c>
      <c r="G8" s="52">
        <v>2.9472000000000005</v>
      </c>
      <c r="H8" s="52">
        <v>2.9790000000000001</v>
      </c>
      <c r="I8" s="52">
        <v>2.9990000000000001</v>
      </c>
      <c r="J8" s="52">
        <v>3.03</v>
      </c>
      <c r="K8" s="52">
        <v>3.0557142857142865</v>
      </c>
      <c r="L8" s="50">
        <v>2.99</v>
      </c>
      <c r="M8" s="53">
        <f t="shared" si="0"/>
        <v>3.0053361158945751</v>
      </c>
      <c r="N8" s="53">
        <f t="shared" si="1"/>
        <v>0.10851428571428601</v>
      </c>
      <c r="O8" s="23">
        <v>2.79</v>
      </c>
      <c r="P8" s="24">
        <v>3.19</v>
      </c>
      <c r="Q8" s="56">
        <f t="shared" si="2"/>
        <v>100.49570745836314</v>
      </c>
      <c r="R8" s="25"/>
      <c r="S8" s="25"/>
    </row>
    <row r="9" spans="1:19" ht="15.9" customHeight="1" x14ac:dyDescent="0.3">
      <c r="A9" s="187">
        <v>2</v>
      </c>
      <c r="B9" s="52">
        <v>2.99273166023166</v>
      </c>
      <c r="C9" s="52">
        <v>2.990631578947367</v>
      </c>
      <c r="D9" s="53">
        <v>3.0413333333333332</v>
      </c>
      <c r="E9" s="53">
        <v>3.0419999999999998</v>
      </c>
      <c r="F9" s="52">
        <v>2.9977777777777783</v>
      </c>
      <c r="G9" s="52">
        <v>2.9337777777777783</v>
      </c>
      <c r="H9" s="52">
        <v>2.9769999999999999</v>
      </c>
      <c r="I9" s="52">
        <v>3.012</v>
      </c>
      <c r="J9" s="52">
        <v>3.02</v>
      </c>
      <c r="K9" s="52">
        <v>3.0515384615384615</v>
      </c>
      <c r="L9" s="50">
        <v>2.99</v>
      </c>
      <c r="M9" s="53">
        <f t="shared" si="0"/>
        <v>3.0058790589606383</v>
      </c>
      <c r="N9" s="53">
        <f t="shared" si="1"/>
        <v>0.11776068376068327</v>
      </c>
      <c r="O9" s="23">
        <v>2.79</v>
      </c>
      <c r="P9" s="24">
        <v>3.19</v>
      </c>
      <c r="Q9" s="56">
        <f t="shared" si="2"/>
        <v>100.5138629808836</v>
      </c>
      <c r="R9" s="25"/>
      <c r="S9" s="25"/>
    </row>
    <row r="10" spans="1:19" ht="15.9" customHeight="1" x14ac:dyDescent="0.3">
      <c r="A10" s="187">
        <v>3</v>
      </c>
      <c r="B10" s="52">
        <v>2.989473684210525</v>
      </c>
      <c r="C10" s="52">
        <v>2.9956097560975619</v>
      </c>
      <c r="D10" s="53">
        <v>3.0431578947368414</v>
      </c>
      <c r="E10" s="53">
        <v>3.0350000000000001</v>
      </c>
      <c r="F10" s="52">
        <v>2.9927272727272727</v>
      </c>
      <c r="G10" s="52">
        <v>2.9244166666666667</v>
      </c>
      <c r="H10" s="52">
        <v>2.964</v>
      </c>
      <c r="I10" s="52">
        <v>2.9980000000000002</v>
      </c>
      <c r="J10" s="52">
        <v>3</v>
      </c>
      <c r="K10" s="52">
        <v>3.0438461538461534</v>
      </c>
      <c r="L10" s="50">
        <v>2.99</v>
      </c>
      <c r="M10" s="53">
        <f t="shared" si="0"/>
        <v>2.9986231428285022</v>
      </c>
      <c r="N10" s="53">
        <f t="shared" si="1"/>
        <v>0.11942948717948676</v>
      </c>
      <c r="O10" s="23">
        <v>2.79</v>
      </c>
      <c r="P10" s="24">
        <v>3.19</v>
      </c>
      <c r="Q10" s="56">
        <f t="shared" si="2"/>
        <v>100.27123174203444</v>
      </c>
      <c r="R10" s="25"/>
      <c r="S10" s="25"/>
    </row>
    <row r="11" spans="1:19" ht="15.9" customHeight="1" x14ac:dyDescent="0.3">
      <c r="A11" s="187">
        <v>4</v>
      </c>
      <c r="B11" s="52"/>
      <c r="C11" s="52"/>
      <c r="D11" s="106"/>
      <c r="E11" s="52"/>
      <c r="F11" s="52"/>
      <c r="G11" s="52"/>
      <c r="H11" s="52"/>
      <c r="I11" s="52"/>
      <c r="J11" s="52"/>
      <c r="K11" s="52"/>
      <c r="L11" s="50">
        <v>2.99</v>
      </c>
      <c r="M11" s="53"/>
      <c r="N11" s="53">
        <f t="shared" si="1"/>
        <v>0</v>
      </c>
      <c r="O11" s="23">
        <v>2.79</v>
      </c>
      <c r="P11" s="24">
        <v>3.19</v>
      </c>
      <c r="Q11" s="56">
        <f t="shared" si="2"/>
        <v>0</v>
      </c>
      <c r="R11" s="25"/>
      <c r="S11" s="25"/>
    </row>
    <row r="12" spans="1:19" ht="15.9" customHeight="1" x14ac:dyDescent="0.3">
      <c r="A12" s="187">
        <v>5</v>
      </c>
      <c r="B12" s="52"/>
      <c r="C12" s="52"/>
      <c r="D12" s="53"/>
      <c r="E12" s="52"/>
      <c r="F12" s="52"/>
      <c r="G12" s="52"/>
      <c r="H12" s="52"/>
      <c r="I12" s="52"/>
      <c r="J12" s="52"/>
      <c r="K12" s="52"/>
      <c r="L12" s="50">
        <v>2.99</v>
      </c>
      <c r="M12" s="53"/>
      <c r="N12" s="53">
        <f t="shared" si="1"/>
        <v>0</v>
      </c>
      <c r="O12" s="23">
        <v>2.79</v>
      </c>
      <c r="P12" s="24">
        <v>3.19</v>
      </c>
      <c r="Q12" s="56">
        <f t="shared" si="2"/>
        <v>0</v>
      </c>
      <c r="R12" s="25"/>
      <c r="S12" s="25"/>
    </row>
    <row r="13" spans="1:19" ht="15.9" customHeight="1" x14ac:dyDescent="0.3">
      <c r="A13" s="187">
        <v>6</v>
      </c>
      <c r="B13" s="52"/>
      <c r="C13" s="52"/>
      <c r="D13" s="53"/>
      <c r="E13" s="52"/>
      <c r="F13" s="52"/>
      <c r="G13" s="52"/>
      <c r="H13" s="52"/>
      <c r="I13" s="52"/>
      <c r="J13" s="52"/>
      <c r="K13" s="52"/>
      <c r="L13" s="50">
        <v>2.99</v>
      </c>
      <c r="M13" s="53"/>
      <c r="N13" s="53">
        <f t="shared" si="1"/>
        <v>0</v>
      </c>
      <c r="O13" s="23">
        <v>2.79</v>
      </c>
      <c r="P13" s="24">
        <v>3.19</v>
      </c>
      <c r="Q13" s="56">
        <f t="shared" si="2"/>
        <v>0</v>
      </c>
      <c r="R13" s="25"/>
      <c r="S13" s="25"/>
    </row>
    <row r="14" spans="1:19" ht="15.9" customHeight="1" x14ac:dyDescent="0.3">
      <c r="A14" s="187">
        <v>7</v>
      </c>
      <c r="B14" s="52"/>
      <c r="C14" s="52"/>
      <c r="D14" s="53"/>
      <c r="E14" s="52"/>
      <c r="F14" s="52"/>
      <c r="G14" s="52"/>
      <c r="H14" s="52"/>
      <c r="I14" s="52"/>
      <c r="J14" s="52"/>
      <c r="K14" s="52"/>
      <c r="L14" s="50">
        <v>2.99</v>
      </c>
      <c r="M14" s="53"/>
      <c r="N14" s="53">
        <f t="shared" si="1"/>
        <v>0</v>
      </c>
      <c r="O14" s="23">
        <v>2.79</v>
      </c>
      <c r="P14" s="24">
        <v>3.19</v>
      </c>
      <c r="Q14" s="56">
        <f t="shared" si="2"/>
        <v>0</v>
      </c>
      <c r="R14" s="25"/>
      <c r="S14" s="25"/>
    </row>
    <row r="15" spans="1:19" ht="15.9" customHeight="1" x14ac:dyDescent="0.3">
      <c r="A15" s="187">
        <v>8</v>
      </c>
      <c r="B15" s="52"/>
      <c r="C15" s="52"/>
      <c r="D15" s="53"/>
      <c r="E15" s="52"/>
      <c r="F15" s="52"/>
      <c r="G15" s="52"/>
      <c r="H15" s="52"/>
      <c r="I15" s="52"/>
      <c r="J15" s="52"/>
      <c r="K15" s="52"/>
      <c r="L15" s="50">
        <v>2.99</v>
      </c>
      <c r="M15" s="53"/>
      <c r="N15" s="53">
        <f t="shared" si="1"/>
        <v>0</v>
      </c>
      <c r="O15" s="23">
        <v>2.79</v>
      </c>
      <c r="P15" s="24">
        <v>3.19</v>
      </c>
      <c r="Q15" s="56">
        <f t="shared" si="2"/>
        <v>0</v>
      </c>
      <c r="R15" s="32"/>
      <c r="S15" s="25"/>
    </row>
    <row r="16" spans="1:19" ht="15.9" customHeight="1" x14ac:dyDescent="0.3">
      <c r="A16" s="187">
        <v>9</v>
      </c>
      <c r="B16" s="52"/>
      <c r="C16" s="52"/>
      <c r="D16" s="53"/>
      <c r="E16" s="52"/>
      <c r="F16" s="52"/>
      <c r="G16" s="52"/>
      <c r="H16" s="52"/>
      <c r="I16" s="52"/>
      <c r="J16" s="52"/>
      <c r="K16" s="52"/>
      <c r="L16" s="50">
        <v>2.99</v>
      </c>
      <c r="M16" s="53"/>
      <c r="N16" s="53">
        <f t="shared" si="1"/>
        <v>0</v>
      </c>
      <c r="O16" s="23">
        <v>2.79</v>
      </c>
      <c r="P16" s="24">
        <v>3.19</v>
      </c>
      <c r="Q16" s="56">
        <f t="shared" si="2"/>
        <v>0</v>
      </c>
      <c r="R16" s="32"/>
      <c r="S16" s="25"/>
    </row>
    <row r="17" spans="1:19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50">
        <v>2.99</v>
      </c>
      <c r="M17" s="53"/>
      <c r="N17" s="53">
        <f t="shared" si="1"/>
        <v>0</v>
      </c>
      <c r="O17" s="23">
        <v>2.79</v>
      </c>
      <c r="P17" s="24">
        <v>3.19</v>
      </c>
      <c r="Q17" s="56">
        <f t="shared" si="2"/>
        <v>0</v>
      </c>
      <c r="R17" s="32"/>
      <c r="S17" s="25"/>
    </row>
    <row r="18" spans="1:19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50">
        <v>2.99</v>
      </c>
      <c r="M18" s="53"/>
      <c r="N18" s="53">
        <f>MAX(B18:K18)-MIN(B18:K18)</f>
        <v>0</v>
      </c>
      <c r="O18" s="23">
        <v>2.79</v>
      </c>
      <c r="P18" s="24">
        <v>3.19</v>
      </c>
      <c r="Q18" s="56">
        <f>M18/M$3*100</f>
        <v>0</v>
      </c>
      <c r="R18" s="32"/>
      <c r="S18" s="25"/>
    </row>
    <row r="19" spans="1:19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50">
        <v>2.99</v>
      </c>
      <c r="M19" s="53"/>
      <c r="N19" s="53">
        <f>MAX(B19:K19)-MIN(B19:K19)</f>
        <v>0</v>
      </c>
      <c r="O19" s="23">
        <v>2.79</v>
      </c>
      <c r="P19" s="24">
        <v>3.19</v>
      </c>
      <c r="Q19" s="56">
        <f>M19/M$3*100</f>
        <v>0</v>
      </c>
      <c r="R19" s="32"/>
      <c r="S19" s="25"/>
    </row>
    <row r="20" spans="1:19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50">
        <v>2.99</v>
      </c>
      <c r="M20" s="53"/>
      <c r="N20" s="53">
        <f>MAX(B20:K20)-MIN(B20:K20)</f>
        <v>0</v>
      </c>
      <c r="O20" s="23">
        <v>2.79</v>
      </c>
      <c r="P20" s="24">
        <v>3.19</v>
      </c>
      <c r="Q20" s="56">
        <f>M20/M$3*100</f>
        <v>0</v>
      </c>
      <c r="R20" s="32"/>
      <c r="S20" s="25"/>
    </row>
    <row r="21" spans="1:19" ht="15.9" customHeight="1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37"/>
      <c r="L21" s="25"/>
      <c r="M21" s="25"/>
      <c r="N21" s="25"/>
      <c r="O21" s="25"/>
      <c r="P21" s="25"/>
      <c r="Q21" s="25"/>
      <c r="R21" s="25"/>
      <c r="S21" s="25"/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0"/>
  <sheetViews>
    <sheetView zoomScale="73" zoomScaleNormal="73" workbookViewId="0">
      <selection activeCell="W18" sqref="W18"/>
    </sheetView>
  </sheetViews>
  <sheetFormatPr defaultRowHeight="13.2" x14ac:dyDescent="0.2"/>
  <cols>
    <col min="1" max="1" width="3.777343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21875" customWidth="1"/>
    <col min="15" max="16" width="2.6640625" customWidth="1"/>
  </cols>
  <sheetData>
    <row r="1" spans="1:18" ht="20.100000000000001" customHeight="1" x14ac:dyDescent="0.45">
      <c r="A1" s="15"/>
      <c r="B1" s="15"/>
      <c r="C1" s="15"/>
      <c r="D1" s="15"/>
      <c r="E1" s="15"/>
      <c r="F1" s="16" t="s">
        <v>52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8" ht="15.9" customHeight="1" x14ac:dyDescent="0.3">
      <c r="A2" s="1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18" t="s">
        <v>30</v>
      </c>
      <c r="P2" s="19" t="s">
        <v>31</v>
      </c>
      <c r="Q2" s="15" t="s">
        <v>153</v>
      </c>
    </row>
    <row r="3" spans="1:18" ht="15.9" customHeight="1" x14ac:dyDescent="0.3">
      <c r="A3" s="187">
        <v>8</v>
      </c>
      <c r="B3" s="47">
        <v>93.60526315789474</v>
      </c>
      <c r="C3" s="49">
        <v>94.267857142857139</v>
      </c>
      <c r="D3" s="43">
        <v>93.89473684210526</v>
      </c>
      <c r="E3" s="43">
        <v>94.370999999999995</v>
      </c>
      <c r="F3" s="47">
        <v>94.6</v>
      </c>
      <c r="G3" s="47">
        <v>93.888888888888872</v>
      </c>
      <c r="H3" s="47">
        <v>95</v>
      </c>
      <c r="I3" s="47">
        <v>94.1</v>
      </c>
      <c r="J3" s="47">
        <v>97.71</v>
      </c>
      <c r="K3" s="47"/>
      <c r="L3" s="45">
        <v>94</v>
      </c>
      <c r="M3" s="43">
        <f t="shared" ref="M3:M10" si="0">AVERAGE(B3:K3)</f>
        <v>94.60419400352734</v>
      </c>
      <c r="N3" s="43">
        <f>MAX(B3:K3)-MIN(B3:K3)</f>
        <v>4.1047368421052539</v>
      </c>
      <c r="O3" s="18">
        <v>89</v>
      </c>
      <c r="P3" s="19">
        <v>99</v>
      </c>
      <c r="Q3" s="56">
        <f>M3/M3*100</f>
        <v>100</v>
      </c>
    </row>
    <row r="4" spans="1:18" ht="15.9" customHeight="1" x14ac:dyDescent="0.3">
      <c r="A4" s="187">
        <v>9</v>
      </c>
      <c r="B4" s="47">
        <v>93.8125</v>
      </c>
      <c r="C4" s="49">
        <v>94.458666666666659</v>
      </c>
      <c r="D4" s="43">
        <v>93.761904761904759</v>
      </c>
      <c r="E4" s="47">
        <v>94.528000000000006</v>
      </c>
      <c r="F4" s="47">
        <v>94.7</v>
      </c>
      <c r="G4" s="47">
        <v>94.259615384615373</v>
      </c>
      <c r="H4" s="47">
        <v>94.738</v>
      </c>
      <c r="I4" s="47">
        <v>94.2</v>
      </c>
      <c r="J4" s="47">
        <v>95.88</v>
      </c>
      <c r="K4" s="47">
        <v>97.083333333333329</v>
      </c>
      <c r="L4" s="45">
        <v>94</v>
      </c>
      <c r="M4" s="43">
        <f t="shared" si="0"/>
        <v>94.742202014652023</v>
      </c>
      <c r="N4" s="43">
        <f>MAX(B4:K4)-MIN(B4:K4)</f>
        <v>3.3214285714285694</v>
      </c>
      <c r="O4" s="18">
        <v>89</v>
      </c>
      <c r="P4" s="19">
        <v>99</v>
      </c>
      <c r="Q4" s="56">
        <f>M4/M$3*100</f>
        <v>100.14587937942746</v>
      </c>
    </row>
    <row r="5" spans="1:18" ht="15.9" customHeight="1" x14ac:dyDescent="0.3">
      <c r="A5" s="187">
        <v>10</v>
      </c>
      <c r="B5" s="47">
        <v>94.023809523809518</v>
      </c>
      <c r="C5" s="49">
        <v>94.022222222222197</v>
      </c>
      <c r="D5" s="43">
        <v>93.263157894736835</v>
      </c>
      <c r="E5" s="43">
        <v>94.561999999999998</v>
      </c>
      <c r="F5" s="47">
        <v>94.333333333333329</v>
      </c>
      <c r="G5" s="47">
        <v>94.317460317460316</v>
      </c>
      <c r="H5" s="47">
        <v>94.796999999999997</v>
      </c>
      <c r="I5" s="47">
        <v>94.5</v>
      </c>
      <c r="J5" s="47">
        <v>95.36</v>
      </c>
      <c r="K5" s="47">
        <v>97.066666666666663</v>
      </c>
      <c r="L5" s="45">
        <v>94</v>
      </c>
      <c r="M5" s="43">
        <f t="shared" si="0"/>
        <v>94.62456499582288</v>
      </c>
      <c r="N5" s="43">
        <f>MAX(B5:K5)-MIN(B5:K5)</f>
        <v>3.8035087719298275</v>
      </c>
      <c r="O5" s="18">
        <v>89</v>
      </c>
      <c r="P5" s="19">
        <v>99</v>
      </c>
      <c r="Q5" s="56">
        <f>M5/M$3*100</f>
        <v>100.02153286385462</v>
      </c>
    </row>
    <row r="6" spans="1:18" ht="15.9" customHeight="1" x14ac:dyDescent="0.3">
      <c r="A6" s="187">
        <v>11</v>
      </c>
      <c r="B6" s="47">
        <v>94.05263157894737</v>
      </c>
      <c r="C6" s="49">
        <v>93.584810126582255</v>
      </c>
      <c r="D6" s="43">
        <v>92.888888888888886</v>
      </c>
      <c r="E6" s="43">
        <v>94.816999999999993</v>
      </c>
      <c r="F6" s="47">
        <v>94.166666666666671</v>
      </c>
      <c r="G6" s="47">
        <v>93.961309523809533</v>
      </c>
      <c r="H6" s="47">
        <v>95.081999999999994</v>
      </c>
      <c r="I6" s="47">
        <v>93.8</v>
      </c>
      <c r="J6" s="47">
        <v>96.01</v>
      </c>
      <c r="K6" s="47">
        <v>97.4</v>
      </c>
      <c r="L6" s="45">
        <v>94</v>
      </c>
      <c r="M6" s="43">
        <f t="shared" si="0"/>
        <v>94.57633067848947</v>
      </c>
      <c r="N6" s="43">
        <f>MAX(B6:K6)-MIN(B6:K6)</f>
        <v>4.51111111111112</v>
      </c>
      <c r="O6" s="18">
        <v>89</v>
      </c>
      <c r="P6" s="19">
        <v>99</v>
      </c>
      <c r="Q6" s="56">
        <f t="shared" ref="Q6:Q20" si="1">M6/M$3*100</f>
        <v>99.970547473786596</v>
      </c>
    </row>
    <row r="7" spans="1:18" ht="15.9" customHeight="1" x14ac:dyDescent="0.3">
      <c r="A7" s="187">
        <v>12</v>
      </c>
      <c r="B7" s="47">
        <v>94.026315789473685</v>
      </c>
      <c r="C7" s="49">
        <v>93.565882352941173</v>
      </c>
      <c r="D7" s="43">
        <v>92.111111111111114</v>
      </c>
      <c r="E7" s="43">
        <v>95.435000000000002</v>
      </c>
      <c r="F7" s="47">
        <v>94.35</v>
      </c>
      <c r="G7" s="47">
        <v>94.135802469135797</v>
      </c>
      <c r="H7" s="47">
        <v>95.388999999999996</v>
      </c>
      <c r="I7" s="47">
        <v>94.8</v>
      </c>
      <c r="J7" s="47">
        <v>95.39</v>
      </c>
      <c r="K7" s="47">
        <v>97.6</v>
      </c>
      <c r="L7" s="45">
        <v>94</v>
      </c>
      <c r="M7" s="43">
        <f t="shared" si="0"/>
        <v>94.680311172266173</v>
      </c>
      <c r="N7" s="43">
        <f>MAX(B5:K5)-MIN(B5:K5)</f>
        <v>3.8035087719298275</v>
      </c>
      <c r="O7" s="18">
        <v>89</v>
      </c>
      <c r="P7" s="19">
        <v>99</v>
      </c>
      <c r="Q7" s="56">
        <f t="shared" si="1"/>
        <v>100.08045855634687</v>
      </c>
    </row>
    <row r="8" spans="1:18" ht="15.9" customHeight="1" x14ac:dyDescent="0.3">
      <c r="A8" s="187">
        <v>1</v>
      </c>
      <c r="B8" s="47">
        <v>94.026315789473685</v>
      </c>
      <c r="C8" s="49">
        <v>93.302127659574509</v>
      </c>
      <c r="D8" s="43">
        <v>92.1</v>
      </c>
      <c r="E8" s="43">
        <v>95.653000000000006</v>
      </c>
      <c r="F8" s="47">
        <v>94.368421052631575</v>
      </c>
      <c r="G8" s="47">
        <v>94.347826086956516</v>
      </c>
      <c r="H8" s="47">
        <v>95.78</v>
      </c>
      <c r="I8" s="47">
        <v>95.3</v>
      </c>
      <c r="J8" s="47">
        <v>95.31</v>
      </c>
      <c r="K8" s="47">
        <v>95.642857142857139</v>
      </c>
      <c r="L8" s="45">
        <v>94</v>
      </c>
      <c r="M8" s="43">
        <f t="shared" si="0"/>
        <v>94.583054773149343</v>
      </c>
      <c r="N8" s="43">
        <f t="shared" ref="N8:N20" si="2">MAX(B8:K8)-MIN(B8:K8)</f>
        <v>3.6800000000000068</v>
      </c>
      <c r="O8" s="18">
        <v>89</v>
      </c>
      <c r="P8" s="19">
        <v>99</v>
      </c>
      <c r="Q8" s="56">
        <f t="shared" si="1"/>
        <v>99.977655081150829</v>
      </c>
    </row>
    <row r="9" spans="1:18" ht="15.9" customHeight="1" x14ac:dyDescent="0.3">
      <c r="A9" s="187">
        <v>2</v>
      </c>
      <c r="B9" s="47">
        <v>94.027992277992283</v>
      </c>
      <c r="C9" s="49">
        <v>92.948936170212789</v>
      </c>
      <c r="D9" s="43">
        <v>92.125</v>
      </c>
      <c r="E9" s="43">
        <v>95.494</v>
      </c>
      <c r="F9" s="47">
        <v>94.555555555555557</v>
      </c>
      <c r="G9" s="47">
        <v>93.999999999999986</v>
      </c>
      <c r="H9" s="47">
        <v>95.573999999999998</v>
      </c>
      <c r="I9" s="47">
        <v>94.4</v>
      </c>
      <c r="J9" s="47">
        <v>95.17</v>
      </c>
      <c r="K9" s="47">
        <v>97.07692307692308</v>
      </c>
      <c r="L9" s="45">
        <v>94</v>
      </c>
      <c r="M9" s="43">
        <f t="shared" si="0"/>
        <v>94.537240708068367</v>
      </c>
      <c r="N9" s="43">
        <f t="shared" si="2"/>
        <v>4.9519230769230802</v>
      </c>
      <c r="O9" s="18">
        <v>89</v>
      </c>
      <c r="P9" s="19">
        <v>99</v>
      </c>
      <c r="Q9" s="56">
        <f t="shared" si="1"/>
        <v>99.929227983849771</v>
      </c>
    </row>
    <row r="10" spans="1:18" ht="15.9" customHeight="1" x14ac:dyDescent="0.3">
      <c r="A10" s="187">
        <v>3</v>
      </c>
      <c r="B10" s="47">
        <v>94.131578947368425</v>
      </c>
      <c r="C10" s="49">
        <v>93.847560975609738</v>
      </c>
      <c r="D10" s="43">
        <v>92.428571428571431</v>
      </c>
      <c r="E10" s="43">
        <v>95.5</v>
      </c>
      <c r="F10" s="47">
        <v>94.954545454545453</v>
      </c>
      <c r="G10" s="47">
        <v>94.206349206349202</v>
      </c>
      <c r="H10" s="47">
        <v>95.614999999999995</v>
      </c>
      <c r="I10" s="47">
        <v>94.5</v>
      </c>
      <c r="J10" s="47">
        <v>93.98</v>
      </c>
      <c r="K10" s="47">
        <v>97.166666666666671</v>
      </c>
      <c r="L10" s="45">
        <v>94</v>
      </c>
      <c r="M10" s="43">
        <f t="shared" si="0"/>
        <v>94.633027267911089</v>
      </c>
      <c r="N10" s="43">
        <f t="shared" si="2"/>
        <v>4.7380952380952408</v>
      </c>
      <c r="O10" s="18">
        <v>89</v>
      </c>
      <c r="P10" s="19">
        <v>99</v>
      </c>
      <c r="Q10" s="56">
        <f t="shared" si="1"/>
        <v>100.03047778662189</v>
      </c>
    </row>
    <row r="11" spans="1:18" ht="15.9" customHeight="1" x14ac:dyDescent="0.3">
      <c r="A11" s="187">
        <v>4</v>
      </c>
      <c r="B11" s="47"/>
      <c r="C11" s="49"/>
      <c r="D11" s="43"/>
      <c r="E11" s="118"/>
      <c r="F11" s="47"/>
      <c r="G11" s="47"/>
      <c r="H11" s="47"/>
      <c r="I11" s="47"/>
      <c r="J11" s="47"/>
      <c r="K11" s="47"/>
      <c r="L11" s="45">
        <v>94</v>
      </c>
      <c r="M11" s="43"/>
      <c r="N11" s="43">
        <f t="shared" si="2"/>
        <v>0</v>
      </c>
      <c r="O11" s="18">
        <v>89</v>
      </c>
      <c r="P11" s="19">
        <v>99</v>
      </c>
      <c r="Q11" s="56">
        <f t="shared" si="1"/>
        <v>0</v>
      </c>
    </row>
    <row r="12" spans="1:18" ht="15.9" customHeight="1" x14ac:dyDescent="0.3">
      <c r="A12" s="187">
        <v>5</v>
      </c>
      <c r="B12" s="47"/>
      <c r="C12" s="49"/>
      <c r="D12" s="43"/>
      <c r="E12" s="43"/>
      <c r="F12" s="47"/>
      <c r="G12" s="47"/>
      <c r="H12" s="47"/>
      <c r="I12" s="47"/>
      <c r="J12" s="47"/>
      <c r="K12" s="47"/>
      <c r="L12" s="45">
        <v>94</v>
      </c>
      <c r="M12" s="43"/>
      <c r="N12" s="43">
        <f t="shared" si="2"/>
        <v>0</v>
      </c>
      <c r="O12" s="18">
        <v>89</v>
      </c>
      <c r="P12" s="19">
        <v>99</v>
      </c>
      <c r="Q12" s="56">
        <f t="shared" si="1"/>
        <v>0</v>
      </c>
    </row>
    <row r="13" spans="1:18" ht="15.9" customHeight="1" x14ac:dyDescent="0.3">
      <c r="A13" s="187">
        <v>6</v>
      </c>
      <c r="B13" s="47"/>
      <c r="C13" s="49"/>
      <c r="D13" s="43"/>
      <c r="E13" s="43"/>
      <c r="F13" s="47"/>
      <c r="G13" s="47"/>
      <c r="H13" s="47"/>
      <c r="I13" s="47"/>
      <c r="J13" s="47"/>
      <c r="K13" s="47"/>
      <c r="L13" s="45">
        <v>94</v>
      </c>
      <c r="M13" s="43"/>
      <c r="N13" s="43">
        <f t="shared" si="2"/>
        <v>0</v>
      </c>
      <c r="O13" s="18">
        <v>89</v>
      </c>
      <c r="P13" s="19">
        <v>99</v>
      </c>
      <c r="Q13" s="56">
        <f t="shared" si="1"/>
        <v>0</v>
      </c>
    </row>
    <row r="14" spans="1:18" ht="15.9" customHeight="1" x14ac:dyDescent="0.3">
      <c r="A14" s="187">
        <v>7</v>
      </c>
      <c r="B14" s="47"/>
      <c r="C14" s="49"/>
      <c r="D14" s="43"/>
      <c r="E14" s="117"/>
      <c r="F14" s="47"/>
      <c r="G14" s="47"/>
      <c r="H14" s="47"/>
      <c r="I14" s="47"/>
      <c r="J14" s="47"/>
      <c r="K14" s="47"/>
      <c r="L14" s="45">
        <v>94</v>
      </c>
      <c r="M14" s="43"/>
      <c r="N14" s="43">
        <f t="shared" si="2"/>
        <v>0</v>
      </c>
      <c r="O14" s="18">
        <v>89</v>
      </c>
      <c r="P14" s="19">
        <v>99</v>
      </c>
      <c r="Q14" s="56">
        <f t="shared" si="1"/>
        <v>0</v>
      </c>
    </row>
    <row r="15" spans="1:18" ht="15.9" customHeight="1" x14ac:dyDescent="0.3">
      <c r="A15" s="187">
        <v>8</v>
      </c>
      <c r="B15" s="47"/>
      <c r="C15" s="49"/>
      <c r="D15" s="43"/>
      <c r="E15" s="117"/>
      <c r="F15" s="47"/>
      <c r="G15" s="47"/>
      <c r="H15" s="47"/>
      <c r="I15" s="47"/>
      <c r="J15" s="47"/>
      <c r="K15" s="47"/>
      <c r="L15" s="45">
        <v>94</v>
      </c>
      <c r="M15" s="43"/>
      <c r="N15" s="43">
        <f t="shared" si="2"/>
        <v>0</v>
      </c>
      <c r="O15" s="18">
        <v>89</v>
      </c>
      <c r="P15" s="19">
        <v>99</v>
      </c>
      <c r="Q15" s="56">
        <f t="shared" si="1"/>
        <v>0</v>
      </c>
      <c r="R15" s="7"/>
    </row>
    <row r="16" spans="1:18" ht="15.9" customHeight="1" x14ac:dyDescent="0.3">
      <c r="A16" s="187">
        <v>9</v>
      </c>
      <c r="B16" s="47"/>
      <c r="C16" s="49"/>
      <c r="D16" s="43"/>
      <c r="E16" s="47"/>
      <c r="F16" s="47"/>
      <c r="G16" s="47"/>
      <c r="H16" s="47"/>
      <c r="I16" s="47"/>
      <c r="J16" s="47"/>
      <c r="K16" s="47"/>
      <c r="L16" s="45">
        <v>94</v>
      </c>
      <c r="M16" s="43"/>
      <c r="N16" s="43">
        <f t="shared" si="2"/>
        <v>0</v>
      </c>
      <c r="O16" s="18">
        <v>89</v>
      </c>
      <c r="P16" s="19">
        <v>99</v>
      </c>
      <c r="Q16" s="56">
        <f t="shared" si="1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5">
        <v>94</v>
      </c>
      <c r="M17" s="43"/>
      <c r="N17" s="43">
        <f t="shared" si="2"/>
        <v>0</v>
      </c>
      <c r="O17" s="18">
        <v>89</v>
      </c>
      <c r="P17" s="19">
        <v>99</v>
      </c>
      <c r="Q17" s="56">
        <f t="shared" si="1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5">
        <v>94</v>
      </c>
      <c r="M18" s="43"/>
      <c r="N18" s="43">
        <f t="shared" si="2"/>
        <v>0</v>
      </c>
      <c r="O18" s="18">
        <v>89</v>
      </c>
      <c r="P18" s="19">
        <v>99</v>
      </c>
      <c r="Q18" s="56">
        <f t="shared" si="1"/>
        <v>0</v>
      </c>
      <c r="R18" s="7"/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5">
        <v>94</v>
      </c>
      <c r="M19" s="43"/>
      <c r="N19" s="43">
        <f t="shared" si="2"/>
        <v>0</v>
      </c>
      <c r="O19" s="18">
        <v>89</v>
      </c>
      <c r="P19" s="19">
        <v>99</v>
      </c>
      <c r="Q19" s="56">
        <f t="shared" si="1"/>
        <v>0</v>
      </c>
    </row>
    <row r="20" spans="1:18" ht="15.9" customHeight="1" x14ac:dyDescent="0.3">
      <c r="A20" s="188">
        <v>1</v>
      </c>
      <c r="B20" s="47"/>
      <c r="C20" s="70"/>
      <c r="D20" s="70"/>
      <c r="E20" s="70"/>
      <c r="F20" s="70"/>
      <c r="G20" s="70"/>
      <c r="H20" s="70"/>
      <c r="I20" s="70"/>
      <c r="J20" s="70"/>
      <c r="K20" s="70"/>
      <c r="L20" s="45">
        <v>94</v>
      </c>
      <c r="M20" s="43"/>
      <c r="N20" s="43">
        <f t="shared" si="2"/>
        <v>0</v>
      </c>
      <c r="O20" s="18">
        <v>89</v>
      </c>
      <c r="P20" s="19">
        <v>99</v>
      </c>
      <c r="Q20" s="56">
        <f t="shared" si="1"/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0"/>
  <sheetViews>
    <sheetView zoomScale="73" zoomScaleNormal="73" workbookViewId="0">
      <selection activeCell="W18" sqref="W18"/>
    </sheetView>
  </sheetViews>
  <sheetFormatPr defaultRowHeight="13.2" x14ac:dyDescent="0.2"/>
  <cols>
    <col min="1" max="1" width="3.777343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109375" customWidth="1"/>
    <col min="15" max="16" width="2.6640625" customWidth="1"/>
  </cols>
  <sheetData>
    <row r="1" spans="1:18" ht="20.100000000000001" customHeight="1" x14ac:dyDescent="0.45">
      <c r="F1" s="16" t="s">
        <v>62</v>
      </c>
    </row>
    <row r="2" spans="1:18" ht="15.9" customHeight="1" x14ac:dyDescent="0.3">
      <c r="A2" s="1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18" t="s">
        <v>30</v>
      </c>
      <c r="P2" s="19" t="s">
        <v>31</v>
      </c>
      <c r="Q2" s="15" t="s">
        <v>153</v>
      </c>
    </row>
    <row r="3" spans="1:18" ht="15.9" customHeight="1" x14ac:dyDescent="0.3">
      <c r="A3" s="187">
        <v>8</v>
      </c>
      <c r="B3" s="49">
        <v>77.315789473684205</v>
      </c>
      <c r="C3" s="49">
        <v>78.256626506024105</v>
      </c>
      <c r="D3" s="43">
        <v>77.117647058823536</v>
      </c>
      <c r="E3" s="43">
        <v>79.253</v>
      </c>
      <c r="F3" s="49">
        <v>75.900000000000006</v>
      </c>
      <c r="G3" s="49">
        <v>76.666666666666671</v>
      </c>
      <c r="H3" s="47">
        <v>75.832999999999998</v>
      </c>
      <c r="I3" s="49">
        <v>75.5</v>
      </c>
      <c r="J3" s="49">
        <v>76.83</v>
      </c>
      <c r="K3" s="49"/>
      <c r="L3" s="44">
        <v>78</v>
      </c>
      <c r="M3" s="43">
        <f t="shared" ref="M3:M10" si="0">AVERAGE(B3:K3)</f>
        <v>76.963636633910951</v>
      </c>
      <c r="N3" s="43">
        <f>MAX(B3:K3)-MIN(B3:K3)</f>
        <v>3.7530000000000001</v>
      </c>
      <c r="O3" s="18">
        <v>74</v>
      </c>
      <c r="P3" s="19">
        <v>82</v>
      </c>
      <c r="Q3" s="56">
        <f>M3/M3*100</f>
        <v>100</v>
      </c>
    </row>
    <row r="4" spans="1:18" ht="15.9" customHeight="1" x14ac:dyDescent="0.3">
      <c r="A4" s="187">
        <v>9</v>
      </c>
      <c r="B4" s="49">
        <v>77.125</v>
      </c>
      <c r="C4" s="49">
        <v>78.025333333333336</v>
      </c>
      <c r="D4" s="43">
        <v>76.82352941176471</v>
      </c>
      <c r="E4" s="49">
        <v>79.566999999999993</v>
      </c>
      <c r="F4" s="49">
        <v>76</v>
      </c>
      <c r="G4" s="49">
        <v>75.28086419753086</v>
      </c>
      <c r="H4" s="47">
        <v>76.180000000000007</v>
      </c>
      <c r="I4" s="49">
        <v>75.900000000000006</v>
      </c>
      <c r="J4" s="49">
        <v>77.459999999999994</v>
      </c>
      <c r="K4" s="49">
        <v>79.083333333333329</v>
      </c>
      <c r="L4" s="44">
        <v>78</v>
      </c>
      <c r="M4" s="43">
        <f t="shared" si="0"/>
        <v>77.144506027596236</v>
      </c>
      <c r="N4" s="43">
        <f t="shared" ref="N4:N17" si="1">MAX(B4:K4)-MIN(B4:K4)</f>
        <v>4.2861358024691327</v>
      </c>
      <c r="O4" s="18">
        <v>74</v>
      </c>
      <c r="P4" s="19">
        <v>82</v>
      </c>
      <c r="Q4" s="56">
        <f t="shared" ref="Q4:Q17" si="2">M4/M$3*100</f>
        <v>100.2350062985532</v>
      </c>
    </row>
    <row r="5" spans="1:18" ht="15.9" customHeight="1" x14ac:dyDescent="0.3">
      <c r="A5" s="187">
        <v>10</v>
      </c>
      <c r="B5" s="49">
        <v>77.261904761904759</v>
      </c>
      <c r="C5" s="49">
        <v>77.755555555555546</v>
      </c>
      <c r="D5" s="43">
        <v>77.058823529411768</v>
      </c>
      <c r="E5" s="43">
        <v>79.453999999999994</v>
      </c>
      <c r="F5" s="49">
        <v>76</v>
      </c>
      <c r="G5" s="49">
        <v>75.75333333333333</v>
      </c>
      <c r="H5" s="47">
        <v>76.141000000000005</v>
      </c>
      <c r="I5" s="49">
        <v>76.5</v>
      </c>
      <c r="J5" s="49">
        <v>77.599999999999994</v>
      </c>
      <c r="K5" s="49">
        <v>75.599999999999994</v>
      </c>
      <c r="L5" s="44">
        <v>78</v>
      </c>
      <c r="M5" s="43">
        <f t="shared" si="0"/>
        <v>76.912461718020538</v>
      </c>
      <c r="N5" s="43">
        <f t="shared" si="1"/>
        <v>3.8539999999999992</v>
      </c>
      <c r="O5" s="18">
        <v>74</v>
      </c>
      <c r="P5" s="19">
        <v>82</v>
      </c>
      <c r="Q5" s="56">
        <f t="shared" si="2"/>
        <v>99.933507669168705</v>
      </c>
    </row>
    <row r="6" spans="1:18" ht="15.9" customHeight="1" x14ac:dyDescent="0.3">
      <c r="A6" s="187">
        <v>11</v>
      </c>
      <c r="B6" s="49">
        <v>77.60526315789474</v>
      </c>
      <c r="C6" s="49">
        <v>77.436708860759509</v>
      </c>
      <c r="D6" s="43">
        <v>76.95</v>
      </c>
      <c r="E6" s="43">
        <v>79.667000000000002</v>
      </c>
      <c r="F6" s="49">
        <v>75.666666666666671</v>
      </c>
      <c r="G6" s="49">
        <v>75.488095238095255</v>
      </c>
      <c r="H6" s="47">
        <v>75.459000000000003</v>
      </c>
      <c r="I6" s="49">
        <v>75.3</v>
      </c>
      <c r="J6" s="49">
        <v>77.650000000000006</v>
      </c>
      <c r="K6" s="49">
        <v>79.333333333333329</v>
      </c>
      <c r="L6" s="44">
        <v>78</v>
      </c>
      <c r="M6" s="43">
        <f t="shared" si="0"/>
        <v>77.055606725674949</v>
      </c>
      <c r="N6" s="43">
        <f t="shared" si="1"/>
        <v>4.3670000000000044</v>
      </c>
      <c r="O6" s="18">
        <v>74</v>
      </c>
      <c r="P6" s="19">
        <v>82</v>
      </c>
      <c r="Q6" s="56">
        <f t="shared" si="2"/>
        <v>100.11949811077857</v>
      </c>
    </row>
    <row r="7" spans="1:18" ht="15.9" customHeight="1" x14ac:dyDescent="0.3">
      <c r="A7" s="187">
        <v>12</v>
      </c>
      <c r="B7" s="49">
        <v>77.34210526315789</v>
      </c>
      <c r="C7" s="49">
        <v>77.448235294117666</v>
      </c>
      <c r="D7" s="43">
        <v>77.349999999999994</v>
      </c>
      <c r="E7" s="43">
        <v>80.28</v>
      </c>
      <c r="F7" s="49">
        <v>75.650000000000006</v>
      </c>
      <c r="G7" s="49">
        <v>75.386904761904788</v>
      </c>
      <c r="H7" s="47">
        <v>75.721999999999994</v>
      </c>
      <c r="I7" s="49">
        <v>76.400000000000006</v>
      </c>
      <c r="J7" s="49">
        <v>77.290000000000006</v>
      </c>
      <c r="K7" s="49">
        <v>78.533333333333331</v>
      </c>
      <c r="L7" s="44">
        <v>78</v>
      </c>
      <c r="M7" s="43">
        <f t="shared" si="0"/>
        <v>77.140257865251357</v>
      </c>
      <c r="N7" s="43">
        <f t="shared" si="1"/>
        <v>4.8930952380952135</v>
      </c>
      <c r="O7" s="18">
        <v>74</v>
      </c>
      <c r="P7" s="19">
        <v>82</v>
      </c>
      <c r="Q7" s="56">
        <f t="shared" si="2"/>
        <v>100.22948659791186</v>
      </c>
    </row>
    <row r="8" spans="1:18" ht="15.9" customHeight="1" x14ac:dyDescent="0.3">
      <c r="A8" s="187">
        <v>1</v>
      </c>
      <c r="B8" s="49">
        <v>77.184210526315795</v>
      </c>
      <c r="C8" s="49">
        <v>77.167368421052643</v>
      </c>
      <c r="D8" s="43">
        <v>77</v>
      </c>
      <c r="E8" s="43">
        <v>80.281999999999996</v>
      </c>
      <c r="F8" s="49">
        <v>76.05263157894737</v>
      </c>
      <c r="G8" s="49">
        <v>75.788461538461533</v>
      </c>
      <c r="H8" s="47">
        <v>76</v>
      </c>
      <c r="I8" s="49">
        <v>75.8</v>
      </c>
      <c r="J8" s="49">
        <v>77.650000000000006</v>
      </c>
      <c r="K8" s="49">
        <v>75.285714285714292</v>
      </c>
      <c r="L8" s="44">
        <v>78</v>
      </c>
      <c r="M8" s="43">
        <f t="shared" si="0"/>
        <v>76.821038635049163</v>
      </c>
      <c r="N8" s="43">
        <f t="shared" si="1"/>
        <v>4.9962857142857047</v>
      </c>
      <c r="O8" s="18">
        <v>74</v>
      </c>
      <c r="P8" s="19">
        <v>82</v>
      </c>
      <c r="Q8" s="56">
        <f t="shared" si="2"/>
        <v>99.814720295065996</v>
      </c>
    </row>
    <row r="9" spans="1:18" ht="15.9" customHeight="1" x14ac:dyDescent="0.3">
      <c r="A9" s="187">
        <v>2</v>
      </c>
      <c r="B9" s="49">
        <v>77.1399613899614</v>
      </c>
      <c r="C9" s="49">
        <v>77.295744680851072</v>
      </c>
      <c r="D9" s="43">
        <v>77</v>
      </c>
      <c r="E9" s="43">
        <v>80.494</v>
      </c>
      <c r="F9" s="49">
        <v>75.611111111111114</v>
      </c>
      <c r="G9" s="49">
        <v>75.788888888888877</v>
      </c>
      <c r="H9" s="47">
        <v>75.906999999999996</v>
      </c>
      <c r="I9" s="49">
        <v>76.099999999999994</v>
      </c>
      <c r="J9" s="49">
        <v>77.19</v>
      </c>
      <c r="K9" s="49">
        <v>78.769230769230774</v>
      </c>
      <c r="L9" s="44">
        <v>78</v>
      </c>
      <c r="M9" s="43">
        <f t="shared" si="0"/>
        <v>77.12959368400432</v>
      </c>
      <c r="N9" s="43">
        <f t="shared" si="1"/>
        <v>4.8828888888888855</v>
      </c>
      <c r="O9" s="18">
        <v>74</v>
      </c>
      <c r="P9" s="19">
        <v>82</v>
      </c>
      <c r="Q9" s="56">
        <f t="shared" si="2"/>
        <v>100.21563046829864</v>
      </c>
    </row>
    <row r="10" spans="1:18" ht="15.9" customHeight="1" x14ac:dyDescent="0.3">
      <c r="A10" s="187">
        <v>3</v>
      </c>
      <c r="B10" s="49">
        <v>77</v>
      </c>
      <c r="C10" s="49">
        <v>77.395061728395078</v>
      </c>
      <c r="D10" s="43">
        <v>77.647058823529406</v>
      </c>
      <c r="E10" s="43">
        <v>80.034999999999997</v>
      </c>
      <c r="F10" s="49">
        <v>75.818181818181813</v>
      </c>
      <c r="G10" s="49">
        <v>75.725000000000009</v>
      </c>
      <c r="H10" s="47">
        <v>76.400000000000006</v>
      </c>
      <c r="I10" s="49">
        <v>75.400000000000006</v>
      </c>
      <c r="J10" s="49">
        <v>76.89</v>
      </c>
      <c r="K10" s="49">
        <v>78.84615384615384</v>
      </c>
      <c r="L10" s="44">
        <v>78</v>
      </c>
      <c r="M10" s="43">
        <f t="shared" si="0"/>
        <v>77.115645621626015</v>
      </c>
      <c r="N10" s="43">
        <f t="shared" si="1"/>
        <v>4.6349999999999909</v>
      </c>
      <c r="O10" s="18">
        <v>74</v>
      </c>
      <c r="P10" s="19">
        <v>82</v>
      </c>
      <c r="Q10" s="56">
        <f t="shared" si="2"/>
        <v>100.19750754299477</v>
      </c>
    </row>
    <row r="11" spans="1:18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7"/>
      <c r="I11" s="49"/>
      <c r="J11" s="49"/>
      <c r="K11" s="49"/>
      <c r="L11" s="44">
        <v>78</v>
      </c>
      <c r="M11" s="43"/>
      <c r="N11" s="43">
        <f t="shared" si="1"/>
        <v>0</v>
      </c>
      <c r="O11" s="18">
        <v>74</v>
      </c>
      <c r="P11" s="19">
        <v>82</v>
      </c>
      <c r="Q11" s="56">
        <f t="shared" si="2"/>
        <v>0</v>
      </c>
    </row>
    <row r="12" spans="1:18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7"/>
      <c r="I12" s="49"/>
      <c r="J12" s="49"/>
      <c r="K12" s="49"/>
      <c r="L12" s="44">
        <v>78</v>
      </c>
      <c r="M12" s="43"/>
      <c r="N12" s="43">
        <f t="shared" si="1"/>
        <v>0</v>
      </c>
      <c r="O12" s="18">
        <v>74</v>
      </c>
      <c r="P12" s="19">
        <v>82</v>
      </c>
      <c r="Q12" s="56">
        <f t="shared" si="2"/>
        <v>0</v>
      </c>
    </row>
    <row r="13" spans="1:18" ht="15.9" customHeight="1" x14ac:dyDescent="0.3">
      <c r="A13" s="187">
        <v>6</v>
      </c>
      <c r="B13" s="49"/>
      <c r="C13" s="49"/>
      <c r="D13" s="43"/>
      <c r="E13" s="49"/>
      <c r="F13" s="49"/>
      <c r="G13" s="49"/>
      <c r="H13" s="47"/>
      <c r="I13" s="49"/>
      <c r="J13" s="49"/>
      <c r="K13" s="49"/>
      <c r="L13" s="44">
        <v>78</v>
      </c>
      <c r="M13" s="43"/>
      <c r="N13" s="43">
        <f t="shared" si="1"/>
        <v>0</v>
      </c>
      <c r="O13" s="18">
        <v>74</v>
      </c>
      <c r="P13" s="19">
        <v>82</v>
      </c>
      <c r="Q13" s="56">
        <f t="shared" si="2"/>
        <v>0</v>
      </c>
    </row>
    <row r="14" spans="1:18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7"/>
      <c r="I14" s="49"/>
      <c r="J14" s="49"/>
      <c r="K14" s="49"/>
      <c r="L14" s="44">
        <v>78</v>
      </c>
      <c r="M14" s="43"/>
      <c r="N14" s="43">
        <f t="shared" si="1"/>
        <v>0</v>
      </c>
      <c r="O14" s="18">
        <v>74</v>
      </c>
      <c r="P14" s="19">
        <v>82</v>
      </c>
      <c r="Q14" s="56">
        <f t="shared" si="2"/>
        <v>0</v>
      </c>
    </row>
    <row r="15" spans="1:18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7"/>
      <c r="I15" s="49"/>
      <c r="J15" s="49"/>
      <c r="K15" s="49"/>
      <c r="L15" s="44">
        <v>78</v>
      </c>
      <c r="M15" s="43"/>
      <c r="N15" s="43">
        <f t="shared" si="1"/>
        <v>0</v>
      </c>
      <c r="O15" s="18">
        <v>74</v>
      </c>
      <c r="P15" s="19">
        <v>82</v>
      </c>
      <c r="Q15" s="56">
        <f t="shared" si="2"/>
        <v>0</v>
      </c>
      <c r="R15" s="7"/>
    </row>
    <row r="16" spans="1:18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7"/>
      <c r="I16" s="49"/>
      <c r="J16" s="49"/>
      <c r="K16" s="49"/>
      <c r="L16" s="44">
        <v>78</v>
      </c>
      <c r="M16" s="43"/>
      <c r="N16" s="43">
        <f t="shared" si="1"/>
        <v>0</v>
      </c>
      <c r="O16" s="18">
        <v>74</v>
      </c>
      <c r="P16" s="19">
        <v>82</v>
      </c>
      <c r="Q16" s="5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4">
        <v>78</v>
      </c>
      <c r="M17" s="43"/>
      <c r="N17" s="43">
        <f t="shared" si="1"/>
        <v>0</v>
      </c>
      <c r="O17" s="18">
        <v>74</v>
      </c>
      <c r="P17" s="19">
        <v>82</v>
      </c>
      <c r="Q17" s="5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4">
        <v>78</v>
      </c>
      <c r="M18" s="43"/>
      <c r="N18" s="43">
        <f>MAX(B18:K18)-MIN(B18:K18)</f>
        <v>0</v>
      </c>
      <c r="O18" s="18">
        <v>74</v>
      </c>
      <c r="P18" s="19">
        <v>82</v>
      </c>
      <c r="Q18" s="56">
        <f>M18/M$3*100</f>
        <v>0</v>
      </c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4">
        <v>78</v>
      </c>
      <c r="M19" s="43"/>
      <c r="N19" s="43">
        <f>MAX(B19:K19)-MIN(B19:K19)</f>
        <v>0</v>
      </c>
      <c r="O19" s="18">
        <v>74</v>
      </c>
      <c r="P19" s="19">
        <v>82</v>
      </c>
      <c r="Q19" s="56">
        <f>M19/M$3*100</f>
        <v>0</v>
      </c>
    </row>
    <row r="20" spans="1:18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4">
        <v>78</v>
      </c>
      <c r="M20" s="43"/>
      <c r="N20" s="43">
        <f>MAX(B20:K20)-MIN(B20:K20)</f>
        <v>0</v>
      </c>
      <c r="O20" s="18">
        <v>74</v>
      </c>
      <c r="P20" s="19">
        <v>82</v>
      </c>
      <c r="Q20" s="56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0"/>
  <sheetViews>
    <sheetView zoomScale="73" zoomScaleNormal="73" workbookViewId="0">
      <selection activeCell="W18" sqref="W18"/>
    </sheetView>
  </sheetViews>
  <sheetFormatPr defaultRowHeight="13.2" x14ac:dyDescent="0.2"/>
  <cols>
    <col min="1" max="1" width="3.777343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8.886718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5.88671875" customWidth="1"/>
    <col min="15" max="16" width="2.6640625" customWidth="1"/>
  </cols>
  <sheetData>
    <row r="1" spans="1:19" ht="20.100000000000001" customHeight="1" x14ac:dyDescent="0.45">
      <c r="F1" s="16" t="s">
        <v>7</v>
      </c>
    </row>
    <row r="2" spans="1:19" s="28" customFormat="1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  <c r="R2"/>
      <c r="S2"/>
    </row>
    <row r="3" spans="1:19" s="28" customFormat="1" ht="15.9" customHeight="1" x14ac:dyDescent="0.3">
      <c r="A3" s="187">
        <v>8</v>
      </c>
      <c r="B3" s="49">
        <v>73.5</v>
      </c>
      <c r="C3" s="49">
        <v>74.584523809523816</v>
      </c>
      <c r="D3" s="43">
        <v>72.666666666666671</v>
      </c>
      <c r="E3" s="43">
        <v>73.054000000000002</v>
      </c>
      <c r="F3" s="49">
        <v>73.05</v>
      </c>
      <c r="G3" s="49">
        <v>74.111111111111114</v>
      </c>
      <c r="H3" s="49">
        <v>73.167000000000002</v>
      </c>
      <c r="I3" s="49">
        <v>72.2</v>
      </c>
      <c r="J3" s="49">
        <v>73.06</v>
      </c>
      <c r="K3" s="49"/>
      <c r="L3" s="44">
        <v>73</v>
      </c>
      <c r="M3" s="43">
        <f t="shared" ref="M3:M10" si="0">AVERAGE(B3:K3)</f>
        <v>73.265922398589083</v>
      </c>
      <c r="N3" s="43">
        <f>MAX(B3:K3)-MIN(B3:K3)</f>
        <v>2.384523809523813</v>
      </c>
      <c r="O3" s="23">
        <v>69</v>
      </c>
      <c r="P3" s="24">
        <v>77</v>
      </c>
      <c r="Q3" s="56">
        <f>M3/M3*100</f>
        <v>100</v>
      </c>
    </row>
    <row r="4" spans="1:19" s="28" customFormat="1" ht="15.9" customHeight="1" x14ac:dyDescent="0.3">
      <c r="A4" s="187">
        <v>9</v>
      </c>
      <c r="B4" s="49">
        <v>73.3125</v>
      </c>
      <c r="C4" s="49">
        <v>75.198666666666668</v>
      </c>
      <c r="D4" s="43">
        <v>72.80952380952381</v>
      </c>
      <c r="E4" s="49">
        <v>72.906000000000006</v>
      </c>
      <c r="F4" s="49">
        <v>72.95</v>
      </c>
      <c r="G4" s="49">
        <v>74.083333333333329</v>
      </c>
      <c r="H4" s="49">
        <v>73.016000000000005</v>
      </c>
      <c r="I4" s="49">
        <v>73.3</v>
      </c>
      <c r="J4" s="49">
        <v>73.88</v>
      </c>
      <c r="K4" s="49">
        <v>74.083333333333329</v>
      </c>
      <c r="L4" s="44">
        <v>73</v>
      </c>
      <c r="M4" s="43">
        <f t="shared" si="0"/>
        <v>73.5539357142857</v>
      </c>
      <c r="N4" s="43">
        <f t="shared" ref="N4:N17" si="1">MAX(B4:K4)-MIN(B4:K4)</f>
        <v>2.3891428571428577</v>
      </c>
      <c r="O4" s="23">
        <v>69</v>
      </c>
      <c r="P4" s="24">
        <v>77</v>
      </c>
      <c r="Q4" s="56">
        <f>M4/M$3*100</f>
        <v>100.39310678998858</v>
      </c>
    </row>
    <row r="5" spans="1:19" s="28" customFormat="1" ht="15.9" customHeight="1" x14ac:dyDescent="0.3">
      <c r="A5" s="187">
        <v>10</v>
      </c>
      <c r="B5" s="49">
        <v>73.11904761904762</v>
      </c>
      <c r="C5" s="49">
        <v>74.327160493827165</v>
      </c>
      <c r="D5" s="43">
        <v>73.55</v>
      </c>
      <c r="E5" s="43">
        <v>73.064999999999998</v>
      </c>
      <c r="F5" s="49">
        <v>73</v>
      </c>
      <c r="G5" s="49">
        <v>74.789682539682531</v>
      </c>
      <c r="H5" s="49">
        <v>72.593999999999994</v>
      </c>
      <c r="I5" s="49">
        <v>73.2</v>
      </c>
      <c r="J5" s="49">
        <v>74.22</v>
      </c>
      <c r="K5" s="49">
        <v>75.533333333333331</v>
      </c>
      <c r="L5" s="44">
        <v>73</v>
      </c>
      <c r="M5" s="43">
        <f t="shared" si="0"/>
        <v>73.73982239858907</v>
      </c>
      <c r="N5" s="43">
        <f t="shared" si="1"/>
        <v>2.9393333333333374</v>
      </c>
      <c r="O5" s="23">
        <v>69</v>
      </c>
      <c r="P5" s="24">
        <v>77</v>
      </c>
      <c r="Q5" s="56">
        <f t="shared" ref="Q5:Q17" si="2">M5/M$3*100</f>
        <v>100.64682185726377</v>
      </c>
    </row>
    <row r="6" spans="1:19" s="28" customFormat="1" ht="15.9" customHeight="1" x14ac:dyDescent="0.3">
      <c r="A6" s="187">
        <v>11</v>
      </c>
      <c r="B6" s="49">
        <v>73.10526315789474</v>
      </c>
      <c r="C6" s="49">
        <v>73.820253164556959</v>
      </c>
      <c r="D6" s="43">
        <v>73.400000000000006</v>
      </c>
      <c r="E6" s="43">
        <v>73.006</v>
      </c>
      <c r="F6" s="49">
        <v>73.055555555555557</v>
      </c>
      <c r="G6" s="49">
        <v>74.440476190476176</v>
      </c>
      <c r="H6" s="49">
        <v>73.459000000000003</v>
      </c>
      <c r="I6" s="49">
        <v>73</v>
      </c>
      <c r="J6" s="49">
        <v>74.010000000000005</v>
      </c>
      <c r="K6" s="49">
        <v>74.533333333333331</v>
      </c>
      <c r="L6" s="44">
        <v>73</v>
      </c>
      <c r="M6" s="43">
        <f t="shared" si="0"/>
        <v>73.582988140181669</v>
      </c>
      <c r="N6" s="43">
        <f t="shared" si="1"/>
        <v>1.5333333333333314</v>
      </c>
      <c r="O6" s="23">
        <v>69</v>
      </c>
      <c r="P6" s="24">
        <v>77</v>
      </c>
      <c r="Q6" s="56">
        <f t="shared" si="2"/>
        <v>100.43276018538012</v>
      </c>
    </row>
    <row r="7" spans="1:19" s="28" customFormat="1" ht="15.9" customHeight="1" x14ac:dyDescent="0.3">
      <c r="A7" s="187">
        <v>12</v>
      </c>
      <c r="B7" s="49">
        <v>73.236842105263165</v>
      </c>
      <c r="C7" s="49">
        <v>74.084090909090889</v>
      </c>
      <c r="D7" s="43">
        <v>72.89473684210526</v>
      </c>
      <c r="E7" s="43">
        <v>73.727999999999994</v>
      </c>
      <c r="F7" s="49">
        <v>72.95</v>
      </c>
      <c r="G7" s="49">
        <v>75.145833333333329</v>
      </c>
      <c r="H7" s="49">
        <v>72.906999999999996</v>
      </c>
      <c r="I7" s="49">
        <v>73.3</v>
      </c>
      <c r="J7" s="49">
        <v>73.709999999999994</v>
      </c>
      <c r="K7" s="49">
        <v>73.8</v>
      </c>
      <c r="L7" s="44">
        <v>73</v>
      </c>
      <c r="M7" s="43">
        <f t="shared" si="0"/>
        <v>73.575650318979257</v>
      </c>
      <c r="N7" s="43">
        <f t="shared" si="1"/>
        <v>2.2510964912280684</v>
      </c>
      <c r="O7" s="23">
        <v>69</v>
      </c>
      <c r="P7" s="24">
        <v>77</v>
      </c>
      <c r="Q7" s="56">
        <f t="shared" si="2"/>
        <v>100.42274485906989</v>
      </c>
    </row>
    <row r="8" spans="1:19" s="28" customFormat="1" ht="15.9" customHeight="1" x14ac:dyDescent="0.3">
      <c r="A8" s="187">
        <v>1</v>
      </c>
      <c r="B8" s="49">
        <v>73.236842105263165</v>
      </c>
      <c r="C8" s="49">
        <v>74.007142857142867</v>
      </c>
      <c r="D8" s="43">
        <v>72.588235294117652</v>
      </c>
      <c r="E8" s="43">
        <v>74.203999999999994</v>
      </c>
      <c r="F8" s="49">
        <v>72.684210526315795</v>
      </c>
      <c r="G8" s="49">
        <v>74.591666666666669</v>
      </c>
      <c r="H8" s="49">
        <v>73.119</v>
      </c>
      <c r="I8" s="49">
        <v>73.8</v>
      </c>
      <c r="J8" s="49">
        <v>73.52</v>
      </c>
      <c r="K8" s="49">
        <v>76.428571428571431</v>
      </c>
      <c r="L8" s="44">
        <v>73</v>
      </c>
      <c r="M8" s="43">
        <f t="shared" si="0"/>
        <v>73.817966887807756</v>
      </c>
      <c r="N8" s="43">
        <f t="shared" si="1"/>
        <v>3.8403361344537785</v>
      </c>
      <c r="O8" s="23">
        <v>69</v>
      </c>
      <c r="P8" s="24">
        <v>77</v>
      </c>
      <c r="Q8" s="56">
        <f t="shared" si="2"/>
        <v>100.7534805693367</v>
      </c>
    </row>
    <row r="9" spans="1:19" s="28" customFormat="1" ht="15.9" customHeight="1" x14ac:dyDescent="0.3">
      <c r="A9" s="187">
        <v>2</v>
      </c>
      <c r="B9" s="49">
        <v>73.194015444015449</v>
      </c>
      <c r="C9" s="49">
        <v>73.189361702127712</v>
      </c>
      <c r="D9" s="43">
        <v>73.3125</v>
      </c>
      <c r="E9" s="43">
        <v>74.066000000000003</v>
      </c>
      <c r="F9" s="49">
        <v>73</v>
      </c>
      <c r="G9" s="49">
        <v>74.681034482758619</v>
      </c>
      <c r="H9" s="49">
        <v>72.927000000000007</v>
      </c>
      <c r="I9" s="49">
        <v>73</v>
      </c>
      <c r="J9" s="49">
        <v>73.34</v>
      </c>
      <c r="K9" s="49">
        <v>74.461538461538467</v>
      </c>
      <c r="L9" s="44">
        <v>73</v>
      </c>
      <c r="M9" s="43">
        <f t="shared" si="0"/>
        <v>73.517145009044029</v>
      </c>
      <c r="N9" s="43">
        <f t="shared" si="1"/>
        <v>1.7540344827586125</v>
      </c>
      <c r="O9" s="23">
        <v>69</v>
      </c>
      <c r="P9" s="24">
        <v>77</v>
      </c>
      <c r="Q9" s="56">
        <f t="shared" si="2"/>
        <v>100.34289148656073</v>
      </c>
    </row>
    <row r="10" spans="1:19" s="28" customFormat="1" ht="15.9" customHeight="1" x14ac:dyDescent="0.3">
      <c r="A10" s="187">
        <v>3</v>
      </c>
      <c r="B10" s="49">
        <v>73.263157894736835</v>
      </c>
      <c r="C10" s="49">
        <v>73.035802469135803</v>
      </c>
      <c r="D10" s="43">
        <v>73.631578947368425</v>
      </c>
      <c r="E10" s="43">
        <v>74.090999999999994</v>
      </c>
      <c r="F10" s="49">
        <v>72.772727272727266</v>
      </c>
      <c r="G10" s="49">
        <v>74.650000000000006</v>
      </c>
      <c r="H10" s="49">
        <v>72.44</v>
      </c>
      <c r="I10" s="49">
        <v>72.7</v>
      </c>
      <c r="J10" s="49">
        <v>72.91</v>
      </c>
      <c r="K10" s="49">
        <v>74</v>
      </c>
      <c r="L10" s="44">
        <v>73</v>
      </c>
      <c r="M10" s="43">
        <f t="shared" si="0"/>
        <v>73.349426658396837</v>
      </c>
      <c r="N10" s="43">
        <f t="shared" si="1"/>
        <v>2.210000000000008</v>
      </c>
      <c r="O10" s="23">
        <v>69</v>
      </c>
      <c r="P10" s="24">
        <v>77</v>
      </c>
      <c r="Q10" s="56">
        <f t="shared" si="2"/>
        <v>100.11397421485184</v>
      </c>
    </row>
    <row r="11" spans="1:19" s="28" customFormat="1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4">
        <v>73</v>
      </c>
      <c r="M11" s="43"/>
      <c r="N11" s="43">
        <f t="shared" si="1"/>
        <v>0</v>
      </c>
      <c r="O11" s="23">
        <v>69</v>
      </c>
      <c r="P11" s="24">
        <v>77</v>
      </c>
      <c r="Q11" s="56">
        <f t="shared" si="2"/>
        <v>0</v>
      </c>
    </row>
    <row r="12" spans="1:19" s="28" customFormat="1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4">
        <v>73</v>
      </c>
      <c r="M12" s="43"/>
      <c r="N12" s="43">
        <f t="shared" si="1"/>
        <v>0</v>
      </c>
      <c r="O12" s="23">
        <v>69</v>
      </c>
      <c r="P12" s="24">
        <v>77</v>
      </c>
      <c r="Q12" s="56">
        <f t="shared" si="2"/>
        <v>0</v>
      </c>
    </row>
    <row r="13" spans="1:19" s="28" customFormat="1" ht="15.9" customHeight="1" x14ac:dyDescent="0.3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4">
        <v>73</v>
      </c>
      <c r="M13" s="43"/>
      <c r="N13" s="43">
        <f t="shared" si="1"/>
        <v>0</v>
      </c>
      <c r="O13" s="23">
        <v>69</v>
      </c>
      <c r="P13" s="24">
        <v>77</v>
      </c>
      <c r="Q13" s="56">
        <f t="shared" si="2"/>
        <v>0</v>
      </c>
    </row>
    <row r="14" spans="1:19" s="28" customFormat="1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4">
        <v>73</v>
      </c>
      <c r="M14" s="43"/>
      <c r="N14" s="43">
        <f t="shared" si="1"/>
        <v>0</v>
      </c>
      <c r="O14" s="23">
        <v>69</v>
      </c>
      <c r="P14" s="24">
        <v>77</v>
      </c>
      <c r="Q14" s="56">
        <f t="shared" si="2"/>
        <v>0</v>
      </c>
    </row>
    <row r="15" spans="1:19" s="28" customFormat="1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4">
        <v>73</v>
      </c>
      <c r="M15" s="43"/>
      <c r="N15" s="43">
        <f t="shared" si="1"/>
        <v>0</v>
      </c>
      <c r="O15" s="23">
        <v>69</v>
      </c>
      <c r="P15" s="24">
        <v>77</v>
      </c>
      <c r="Q15" s="56">
        <f t="shared" si="2"/>
        <v>0</v>
      </c>
      <c r="R15" s="29"/>
    </row>
    <row r="16" spans="1:19" s="28" customFormat="1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4">
        <v>73</v>
      </c>
      <c r="M16" s="43"/>
      <c r="N16" s="43">
        <f t="shared" si="1"/>
        <v>0</v>
      </c>
      <c r="O16" s="23">
        <v>69</v>
      </c>
      <c r="P16" s="24">
        <v>77</v>
      </c>
      <c r="Q16" s="56">
        <f t="shared" si="2"/>
        <v>0</v>
      </c>
      <c r="R16" s="29"/>
    </row>
    <row r="17" spans="1:18" s="28" customFormat="1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4">
        <v>73</v>
      </c>
      <c r="M17" s="43"/>
      <c r="N17" s="43">
        <f t="shared" si="1"/>
        <v>0</v>
      </c>
      <c r="O17" s="23">
        <v>69</v>
      </c>
      <c r="P17" s="24">
        <v>77</v>
      </c>
      <c r="Q17" s="56">
        <f t="shared" si="2"/>
        <v>0</v>
      </c>
      <c r="R17" s="29"/>
    </row>
    <row r="18" spans="1:18" s="28" customFormat="1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4">
        <v>73</v>
      </c>
      <c r="M18" s="43"/>
      <c r="N18" s="43">
        <f>MAX(B18:K18)-MIN(B18:K18)</f>
        <v>0</v>
      </c>
      <c r="O18" s="23">
        <v>69</v>
      </c>
      <c r="P18" s="24">
        <v>77</v>
      </c>
      <c r="Q18" s="56">
        <f>M18/M$3*100</f>
        <v>0</v>
      </c>
      <c r="R18" s="29"/>
    </row>
    <row r="19" spans="1:18" s="28" customFormat="1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4">
        <v>73</v>
      </c>
      <c r="M19" s="43"/>
      <c r="N19" s="43">
        <f>MAX(B19:K19)-MIN(B19:K19)</f>
        <v>0</v>
      </c>
      <c r="O19" s="23">
        <v>69</v>
      </c>
      <c r="P19" s="24">
        <v>77</v>
      </c>
      <c r="Q19" s="56">
        <f>M19/M$3*100</f>
        <v>0</v>
      </c>
    </row>
    <row r="20" spans="1:18" s="28" customFormat="1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4">
        <v>73</v>
      </c>
      <c r="M20" s="43"/>
      <c r="N20" s="43">
        <f>MAX(B20:K20)-MIN(B20:K20)</f>
        <v>0</v>
      </c>
      <c r="O20" s="23">
        <v>69</v>
      </c>
      <c r="P20" s="24">
        <v>77</v>
      </c>
      <c r="Q20" s="56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T29"/>
  <sheetViews>
    <sheetView zoomScale="73" zoomScaleNormal="73" workbookViewId="0">
      <selection activeCell="Y22" sqref="Y22"/>
    </sheetView>
  </sheetViews>
  <sheetFormatPr defaultRowHeight="13.2" x14ac:dyDescent="0.2"/>
  <cols>
    <col min="1" max="1" width="3.77734375" customWidth="1"/>
    <col min="2" max="2" width="10.109375" customWidth="1"/>
    <col min="3" max="3" width="10.44140625" bestFit="1" customWidth="1"/>
    <col min="4" max="4" width="9.88671875" customWidth="1"/>
    <col min="5" max="5" width="10.44140625" customWidth="1"/>
    <col min="6" max="6" width="9.44140625" customWidth="1"/>
    <col min="7" max="7" width="9.6640625" customWidth="1"/>
    <col min="8" max="8" width="10.21875" customWidth="1"/>
    <col min="9" max="9" width="9.44140625" customWidth="1"/>
    <col min="10" max="10" width="9.77734375" customWidth="1"/>
    <col min="11" max="11" width="10.33203125" customWidth="1"/>
    <col min="12" max="12" width="6.88671875" customWidth="1"/>
    <col min="13" max="13" width="9.77734375" customWidth="1"/>
    <col min="14" max="14" width="6.777343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16" t="s">
        <v>14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7">
        <v>8</v>
      </c>
      <c r="B3" s="49">
        <v>144.37894736842105</v>
      </c>
      <c r="C3" s="49">
        <v>145.11839080459777</v>
      </c>
      <c r="D3" s="43">
        <v>144.52307692307693</v>
      </c>
      <c r="E3" s="43">
        <v>145.054</v>
      </c>
      <c r="F3" s="49">
        <v>145.4</v>
      </c>
      <c r="G3" s="49">
        <v>144.68333333333334</v>
      </c>
      <c r="H3" s="49">
        <v>144.833</v>
      </c>
      <c r="I3" s="49">
        <v>145.19999999999999</v>
      </c>
      <c r="J3" s="49">
        <v>145.01</v>
      </c>
      <c r="K3" s="49"/>
      <c r="L3" s="46">
        <v>145</v>
      </c>
      <c r="M3" s="43">
        <f t="shared" ref="M3:M10" si="0">AVERAGE(B3:K3)</f>
        <v>144.91119426993657</v>
      </c>
      <c r="N3" s="43">
        <f t="shared" ref="N3:N20" si="1">MAX(B3:K3)-MIN(B3:K3)</f>
        <v>1.0210526315789537</v>
      </c>
      <c r="O3" s="23">
        <v>143</v>
      </c>
      <c r="P3" s="24">
        <v>147</v>
      </c>
      <c r="Q3" s="56">
        <f>M3/M3*100</f>
        <v>100</v>
      </c>
    </row>
    <row r="4" spans="1:18" ht="15.9" customHeight="1" x14ac:dyDescent="0.3">
      <c r="A4" s="187">
        <v>9</v>
      </c>
      <c r="B4" s="49">
        <v>144.48750000000001</v>
      </c>
      <c r="C4" s="49">
        <v>145.16582278481008</v>
      </c>
      <c r="D4" s="43">
        <v>144.28666666666669</v>
      </c>
      <c r="E4" s="49">
        <v>144.959</v>
      </c>
      <c r="F4" s="49">
        <v>145.30000000000001</v>
      </c>
      <c r="G4" s="49">
        <v>144.68333333333334</v>
      </c>
      <c r="H4" s="49">
        <v>144.96700000000001</v>
      </c>
      <c r="I4" s="49">
        <v>145.6</v>
      </c>
      <c r="J4" s="49">
        <v>145.09</v>
      </c>
      <c r="K4" s="49">
        <v>144.25</v>
      </c>
      <c r="L4" s="46">
        <v>145</v>
      </c>
      <c r="M4" s="43">
        <f t="shared" si="0"/>
        <v>144.87893227848102</v>
      </c>
      <c r="N4" s="43">
        <f t="shared" si="1"/>
        <v>1.3499999999999943</v>
      </c>
      <c r="O4" s="23">
        <v>143</v>
      </c>
      <c r="P4" s="24">
        <v>147</v>
      </c>
      <c r="Q4" s="56">
        <f>M4/M$3*100</f>
        <v>99.977736715497997</v>
      </c>
    </row>
    <row r="5" spans="1:18" ht="15.9" customHeight="1" x14ac:dyDescent="0.3">
      <c r="A5" s="187">
        <v>10</v>
      </c>
      <c r="B5" s="49">
        <v>144.48095238095237</v>
      </c>
      <c r="C5" s="49">
        <v>144.90119047619049</v>
      </c>
      <c r="D5" s="43">
        <v>145.00714285714284</v>
      </c>
      <c r="E5" s="43">
        <v>144.90600000000001</v>
      </c>
      <c r="F5" s="49">
        <v>145.47619047619048</v>
      </c>
      <c r="G5" s="49">
        <v>144.13157894736841</v>
      </c>
      <c r="H5" s="49">
        <v>145.06200000000001</v>
      </c>
      <c r="I5" s="49">
        <v>145.6</v>
      </c>
      <c r="J5" s="49">
        <v>144.91999999999999</v>
      </c>
      <c r="K5" s="49">
        <v>144.73333333333332</v>
      </c>
      <c r="L5" s="46">
        <v>145</v>
      </c>
      <c r="M5" s="43">
        <f t="shared" si="0"/>
        <v>144.92183884711781</v>
      </c>
      <c r="N5" s="43">
        <f t="shared" si="1"/>
        <v>1.4684210526315837</v>
      </c>
      <c r="O5" s="23">
        <v>143</v>
      </c>
      <c r="P5" s="24">
        <v>147</v>
      </c>
      <c r="Q5" s="56">
        <f t="shared" ref="Q5:Q20" si="2">M5/M$3*100</f>
        <v>100.00734558653998</v>
      </c>
    </row>
    <row r="6" spans="1:18" ht="15.9" customHeight="1" x14ac:dyDescent="0.3">
      <c r="A6" s="187">
        <v>11</v>
      </c>
      <c r="B6" s="49">
        <v>144.40263157894736</v>
      </c>
      <c r="C6" s="49">
        <v>144.81829268292685</v>
      </c>
      <c r="D6" s="43">
        <v>145.04</v>
      </c>
      <c r="E6" s="43">
        <v>144.86199999999999</v>
      </c>
      <c r="F6" s="49">
        <v>145.61111111111111</v>
      </c>
      <c r="G6" s="49">
        <v>144.44814814814814</v>
      </c>
      <c r="H6" s="49">
        <v>145.15600000000001</v>
      </c>
      <c r="I6" s="49">
        <v>145.4</v>
      </c>
      <c r="J6" s="49">
        <v>145.06</v>
      </c>
      <c r="K6" s="49">
        <v>144.26666666666668</v>
      </c>
      <c r="L6" s="46">
        <v>145</v>
      </c>
      <c r="M6" s="43">
        <f t="shared" si="0"/>
        <v>144.90648501877999</v>
      </c>
      <c r="N6" s="43">
        <f t="shared" si="1"/>
        <v>1.3444444444444343</v>
      </c>
      <c r="O6" s="23">
        <v>143</v>
      </c>
      <c r="P6" s="24">
        <v>147</v>
      </c>
      <c r="Q6" s="56">
        <f t="shared" si="2"/>
        <v>99.996750250261684</v>
      </c>
    </row>
    <row r="7" spans="1:18" ht="15.9" customHeight="1" x14ac:dyDescent="0.3">
      <c r="A7" s="187">
        <v>12</v>
      </c>
      <c r="B7" s="49">
        <v>144.49473684210528</v>
      </c>
      <c r="C7" s="49">
        <v>144.67444444444442</v>
      </c>
      <c r="D7" s="43">
        <v>144.96470588235294</v>
      </c>
      <c r="E7" s="43">
        <v>145.03800000000001</v>
      </c>
      <c r="F7" s="49">
        <v>145.5</v>
      </c>
      <c r="G7" s="49">
        <v>144.75294117647059</v>
      </c>
      <c r="H7" s="49">
        <v>145.036</v>
      </c>
      <c r="I7" s="49">
        <v>145.6</v>
      </c>
      <c r="J7" s="49">
        <v>145.04</v>
      </c>
      <c r="K7" s="49">
        <v>144.53333333333333</v>
      </c>
      <c r="L7" s="46">
        <v>145</v>
      </c>
      <c r="M7" s="43">
        <f t="shared" si="0"/>
        <v>144.96341616787066</v>
      </c>
      <c r="N7" s="43">
        <f t="shared" si="1"/>
        <v>1.1052631578947114</v>
      </c>
      <c r="O7" s="23">
        <v>143</v>
      </c>
      <c r="P7" s="24">
        <v>147</v>
      </c>
      <c r="Q7" s="56">
        <f t="shared" si="2"/>
        <v>100.03603717310949</v>
      </c>
    </row>
    <row r="8" spans="1:18" ht="15.9" customHeight="1" x14ac:dyDescent="0.3">
      <c r="A8" s="187">
        <v>1</v>
      </c>
      <c r="B8" s="49">
        <v>144.69736842105269</v>
      </c>
      <c r="C8" s="49">
        <v>144.62421052631581</v>
      </c>
      <c r="D8" s="43">
        <v>144.46250000000001</v>
      </c>
      <c r="E8" s="43">
        <v>145.053</v>
      </c>
      <c r="F8" s="49">
        <v>145.26315789473685</v>
      </c>
      <c r="G8" s="49">
        <v>144.76</v>
      </c>
      <c r="H8" s="49">
        <v>145.4</v>
      </c>
      <c r="I8" s="49">
        <v>145.1</v>
      </c>
      <c r="J8" s="49">
        <v>145.19</v>
      </c>
      <c r="K8" s="49">
        <v>144.85714285714286</v>
      </c>
      <c r="L8" s="46">
        <v>145</v>
      </c>
      <c r="M8" s="43">
        <f t="shared" si="0"/>
        <v>144.94073796992481</v>
      </c>
      <c r="N8" s="43">
        <f t="shared" si="1"/>
        <v>0.9375</v>
      </c>
      <c r="O8" s="23">
        <v>143</v>
      </c>
      <c r="P8" s="24">
        <v>147</v>
      </c>
      <c r="Q8" s="56">
        <f t="shared" si="2"/>
        <v>100.02038745187151</v>
      </c>
    </row>
    <row r="9" spans="1:18" ht="15.9" customHeight="1" x14ac:dyDescent="0.3">
      <c r="A9" s="187">
        <v>2</v>
      </c>
      <c r="B9" s="49">
        <v>144.59729729729727</v>
      </c>
      <c r="C9" s="49">
        <v>144.53297872340426</v>
      </c>
      <c r="D9" s="43">
        <v>144.04285714285714</v>
      </c>
      <c r="E9" s="43">
        <v>144.88</v>
      </c>
      <c r="F9" s="49">
        <v>145.27777777777777</v>
      </c>
      <c r="G9" s="49">
        <v>144.72916666666669</v>
      </c>
      <c r="H9" s="49">
        <v>145.358</v>
      </c>
      <c r="I9" s="49">
        <v>145.19999999999999</v>
      </c>
      <c r="J9" s="49">
        <v>145.15</v>
      </c>
      <c r="K9" s="49">
        <v>144.46153846153845</v>
      </c>
      <c r="L9" s="46">
        <v>145</v>
      </c>
      <c r="M9" s="43">
        <f t="shared" si="0"/>
        <v>144.82296160695418</v>
      </c>
      <c r="N9" s="43">
        <f t="shared" si="1"/>
        <v>1.3151428571428596</v>
      </c>
      <c r="O9" s="23">
        <v>143</v>
      </c>
      <c r="P9" s="24">
        <v>147</v>
      </c>
      <c r="Q9" s="56">
        <f t="shared" si="2"/>
        <v>99.939112596906739</v>
      </c>
    </row>
    <row r="10" spans="1:18" ht="15.9" customHeight="1" x14ac:dyDescent="0.3">
      <c r="A10" s="187">
        <v>3</v>
      </c>
      <c r="B10" s="49">
        <v>144.4657894736842</v>
      </c>
      <c r="C10" s="49">
        <v>144.4</v>
      </c>
      <c r="D10" s="43">
        <v>144.7076923076923</v>
      </c>
      <c r="E10" s="43">
        <v>144.88999999999999</v>
      </c>
      <c r="F10" s="49">
        <v>145</v>
      </c>
      <c r="G10" s="49">
        <v>144.30526315789476</v>
      </c>
      <c r="H10" s="49">
        <v>144.72</v>
      </c>
      <c r="I10" s="49">
        <v>145.19999999999999</v>
      </c>
      <c r="J10" s="49">
        <v>145.16</v>
      </c>
      <c r="K10" s="49">
        <v>144.15384615384616</v>
      </c>
      <c r="L10" s="46">
        <v>145</v>
      </c>
      <c r="M10" s="43">
        <f t="shared" si="0"/>
        <v>144.70025910931173</v>
      </c>
      <c r="N10" s="43">
        <f t="shared" si="1"/>
        <v>1.0461538461538282</v>
      </c>
      <c r="O10" s="23">
        <v>143</v>
      </c>
      <c r="P10" s="24">
        <v>147</v>
      </c>
      <c r="Q10" s="56">
        <f t="shared" si="2"/>
        <v>99.854438325701807</v>
      </c>
    </row>
    <row r="11" spans="1:18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145</v>
      </c>
      <c r="M11" s="43"/>
      <c r="N11" s="43">
        <f t="shared" si="1"/>
        <v>0</v>
      </c>
      <c r="O11" s="23">
        <v>143</v>
      </c>
      <c r="P11" s="24">
        <v>147</v>
      </c>
      <c r="Q11" s="56">
        <f t="shared" si="2"/>
        <v>0</v>
      </c>
    </row>
    <row r="12" spans="1:18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145</v>
      </c>
      <c r="M12" s="43"/>
      <c r="N12" s="43">
        <f t="shared" si="1"/>
        <v>0</v>
      </c>
      <c r="O12" s="23">
        <v>143</v>
      </c>
      <c r="P12" s="24">
        <v>147</v>
      </c>
      <c r="Q12" s="56">
        <f t="shared" si="2"/>
        <v>0</v>
      </c>
    </row>
    <row r="13" spans="1:18" ht="15.9" customHeight="1" x14ac:dyDescent="0.3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145</v>
      </c>
      <c r="M13" s="43"/>
      <c r="N13" s="43">
        <f t="shared" si="1"/>
        <v>0</v>
      </c>
      <c r="O13" s="23">
        <v>143</v>
      </c>
      <c r="P13" s="24">
        <v>147</v>
      </c>
      <c r="Q13" s="56">
        <f t="shared" si="2"/>
        <v>0</v>
      </c>
    </row>
    <row r="14" spans="1:18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145</v>
      </c>
      <c r="M14" s="43"/>
      <c r="N14" s="43">
        <f t="shared" si="1"/>
        <v>0</v>
      </c>
      <c r="O14" s="23">
        <v>143</v>
      </c>
      <c r="P14" s="24">
        <v>147</v>
      </c>
      <c r="Q14" s="56">
        <f t="shared" si="2"/>
        <v>0</v>
      </c>
    </row>
    <row r="15" spans="1:18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145</v>
      </c>
      <c r="M15" s="43"/>
      <c r="N15" s="43">
        <f t="shared" si="1"/>
        <v>0</v>
      </c>
      <c r="O15" s="23">
        <v>143</v>
      </c>
      <c r="P15" s="24">
        <v>147</v>
      </c>
      <c r="Q15" s="56">
        <f t="shared" si="2"/>
        <v>0</v>
      </c>
      <c r="R15" s="7"/>
    </row>
    <row r="16" spans="1:18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6">
        <v>145</v>
      </c>
      <c r="M16" s="43"/>
      <c r="N16" s="43">
        <f t="shared" si="1"/>
        <v>0</v>
      </c>
      <c r="O16" s="23">
        <v>143</v>
      </c>
      <c r="P16" s="24">
        <v>147</v>
      </c>
      <c r="Q16" s="56">
        <f t="shared" si="2"/>
        <v>0</v>
      </c>
      <c r="R16" s="7"/>
    </row>
    <row r="17" spans="1:20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145</v>
      </c>
      <c r="M17" s="43"/>
      <c r="N17" s="43">
        <f t="shared" si="1"/>
        <v>0</v>
      </c>
      <c r="O17" s="23">
        <v>143</v>
      </c>
      <c r="P17" s="24">
        <v>147</v>
      </c>
      <c r="Q17" s="56">
        <f t="shared" si="2"/>
        <v>0</v>
      </c>
      <c r="R17" s="7"/>
    </row>
    <row r="18" spans="1:20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145</v>
      </c>
      <c r="M18" s="43"/>
      <c r="N18" s="43">
        <f t="shared" si="1"/>
        <v>0</v>
      </c>
      <c r="O18" s="23">
        <v>143</v>
      </c>
      <c r="P18" s="24">
        <v>147</v>
      </c>
      <c r="Q18" s="56">
        <f t="shared" si="2"/>
        <v>0</v>
      </c>
      <c r="R18" s="7"/>
    </row>
    <row r="19" spans="1:20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145</v>
      </c>
      <c r="M19" s="43"/>
      <c r="N19" s="43">
        <f t="shared" si="1"/>
        <v>0</v>
      </c>
      <c r="O19" s="23">
        <v>143</v>
      </c>
      <c r="P19" s="24">
        <v>147</v>
      </c>
      <c r="Q19" s="56">
        <f t="shared" si="2"/>
        <v>0</v>
      </c>
      <c r="R19" s="7"/>
    </row>
    <row r="20" spans="1:20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145</v>
      </c>
      <c r="M20" s="43"/>
      <c r="N20" s="43">
        <f t="shared" si="1"/>
        <v>0</v>
      </c>
      <c r="O20" s="23">
        <v>143</v>
      </c>
      <c r="P20" s="24">
        <v>147</v>
      </c>
      <c r="Q20" s="56">
        <f t="shared" si="2"/>
        <v>0</v>
      </c>
      <c r="R20" s="7"/>
    </row>
    <row r="29" spans="1:20" x14ac:dyDescent="0.2">
      <c r="T29" t="s">
        <v>158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20"/>
  <sheetViews>
    <sheetView zoomScale="73" zoomScaleNormal="73" workbookViewId="0">
      <selection activeCell="W18" sqref="W18"/>
    </sheetView>
  </sheetViews>
  <sheetFormatPr defaultRowHeight="13.2" x14ac:dyDescent="0.2"/>
  <cols>
    <col min="1" max="1" width="3.77734375" customWidth="1"/>
    <col min="2" max="2" width="9.77734375" customWidth="1"/>
    <col min="3" max="3" width="10.44140625" bestFit="1" customWidth="1"/>
    <col min="4" max="4" width="10.33203125" customWidth="1"/>
    <col min="5" max="5" width="9.6640625" customWidth="1"/>
    <col min="6" max="6" width="9.44140625" customWidth="1"/>
    <col min="7" max="7" width="10.21875" customWidth="1"/>
    <col min="8" max="8" width="9.77734375" customWidth="1"/>
    <col min="9" max="10" width="10.6640625" customWidth="1"/>
    <col min="11" max="11" width="9.664062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16" t="s">
        <v>133</v>
      </c>
    </row>
    <row r="2" spans="1:18" ht="15.9" customHeight="1" x14ac:dyDescent="0.3">
      <c r="A2" s="1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18" t="s">
        <v>30</v>
      </c>
      <c r="P2" s="19" t="s">
        <v>31</v>
      </c>
      <c r="Q2" s="15" t="s">
        <v>153</v>
      </c>
    </row>
    <row r="3" spans="1:18" ht="15.9" customHeight="1" x14ac:dyDescent="0.3">
      <c r="A3" s="187">
        <v>8</v>
      </c>
      <c r="B3" s="49">
        <v>98.078947368421055</v>
      </c>
      <c r="C3" s="49">
        <v>99.710714285714275</v>
      </c>
      <c r="D3" s="43">
        <v>99.705882352941174</v>
      </c>
      <c r="E3" s="43">
        <v>96.951999999999998</v>
      </c>
      <c r="F3" s="49">
        <v>97.9</v>
      </c>
      <c r="G3" s="49">
        <v>98.416666666666671</v>
      </c>
      <c r="H3" s="49">
        <v>97.5</v>
      </c>
      <c r="I3" s="49">
        <v>99.1</v>
      </c>
      <c r="J3" s="49">
        <v>99.94</v>
      </c>
      <c r="K3" s="49"/>
      <c r="L3" s="45">
        <v>98</v>
      </c>
      <c r="M3" s="43">
        <f t="shared" ref="M3:M10" si="0">AVERAGE(B3:K3)</f>
        <v>98.589356741527027</v>
      </c>
      <c r="N3" s="43">
        <f t="shared" ref="N3:N17" si="1">MAX(B3:K3)-MIN(B3:K3)</f>
        <v>2.9879999999999995</v>
      </c>
      <c r="O3" s="18">
        <v>93</v>
      </c>
      <c r="P3" s="19">
        <v>103</v>
      </c>
      <c r="Q3" s="56">
        <f>M3/M3*100</f>
        <v>100</v>
      </c>
    </row>
    <row r="4" spans="1:18" ht="15.9" customHeight="1" x14ac:dyDescent="0.3">
      <c r="A4" s="187">
        <v>9</v>
      </c>
      <c r="B4" s="49">
        <v>97.96875</v>
      </c>
      <c r="C4" s="49">
        <v>100.29066666666664</v>
      </c>
      <c r="D4" s="43">
        <v>99.0625</v>
      </c>
      <c r="E4" s="49">
        <v>97.055999999999997</v>
      </c>
      <c r="F4" s="49">
        <v>97.9</v>
      </c>
      <c r="G4" s="49">
        <v>99.339506172839506</v>
      </c>
      <c r="H4" s="49">
        <v>97.704999999999998</v>
      </c>
      <c r="I4" s="49">
        <v>98.5</v>
      </c>
      <c r="J4" s="49">
        <v>99.48</v>
      </c>
      <c r="K4" s="49">
        <v>96.5</v>
      </c>
      <c r="L4" s="45">
        <v>98</v>
      </c>
      <c r="M4" s="43">
        <f t="shared" si="0"/>
        <v>98.380242283950622</v>
      </c>
      <c r="N4" s="43">
        <f t="shared" si="1"/>
        <v>3.7906666666666382</v>
      </c>
      <c r="O4" s="18">
        <v>93</v>
      </c>
      <c r="P4" s="19">
        <v>103</v>
      </c>
      <c r="Q4" s="56">
        <f>M4/M$3*100</f>
        <v>99.787893476042612</v>
      </c>
    </row>
    <row r="5" spans="1:18" ht="15.9" customHeight="1" x14ac:dyDescent="0.35">
      <c r="A5" s="187">
        <v>10</v>
      </c>
      <c r="B5" s="49">
        <v>98.11904761904762</v>
      </c>
      <c r="C5" s="49">
        <v>99.106172839506172</v>
      </c>
      <c r="D5" s="43">
        <v>98</v>
      </c>
      <c r="E5" s="43">
        <v>97.116</v>
      </c>
      <c r="F5" s="49">
        <v>97.80952380952381</v>
      </c>
      <c r="G5" s="49">
        <v>96.928571428571431</v>
      </c>
      <c r="H5" s="49">
        <v>98.031000000000006</v>
      </c>
      <c r="I5" s="49">
        <v>97</v>
      </c>
      <c r="J5" s="49">
        <v>98.21</v>
      </c>
      <c r="K5" s="49">
        <v>97.733333333333334</v>
      </c>
      <c r="L5" s="45">
        <v>98</v>
      </c>
      <c r="M5" s="43">
        <f t="shared" si="0"/>
        <v>97.805364902998235</v>
      </c>
      <c r="N5" s="20">
        <f t="shared" si="1"/>
        <v>2.1776014109347415</v>
      </c>
      <c r="O5" s="18">
        <v>93</v>
      </c>
      <c r="P5" s="19">
        <v>103</v>
      </c>
      <c r="Q5" s="56">
        <f t="shared" ref="Q5:Q20" si="2">M5/M$3*100</f>
        <v>99.204790593588939</v>
      </c>
    </row>
    <row r="6" spans="1:18" ht="15.9" customHeight="1" x14ac:dyDescent="0.35">
      <c r="A6" s="187">
        <v>11</v>
      </c>
      <c r="B6" s="49">
        <v>98.15789473684211</v>
      </c>
      <c r="C6" s="49">
        <v>99.04936708860761</v>
      </c>
      <c r="D6" s="43">
        <v>96.833333333333329</v>
      </c>
      <c r="E6" s="43">
        <v>97.311000000000007</v>
      </c>
      <c r="F6" s="49">
        <v>97.833333333333329</v>
      </c>
      <c r="G6" s="49">
        <v>96.393333333333345</v>
      </c>
      <c r="H6" s="49">
        <v>97.805999999999997</v>
      </c>
      <c r="I6" s="49">
        <v>97.5</v>
      </c>
      <c r="J6" s="49">
        <v>98.33</v>
      </c>
      <c r="K6" s="49">
        <v>97.4</v>
      </c>
      <c r="L6" s="45">
        <v>98</v>
      </c>
      <c r="M6" s="43">
        <f t="shared" si="0"/>
        <v>97.661426182544986</v>
      </c>
      <c r="N6" s="20">
        <f t="shared" si="1"/>
        <v>2.6560337552742652</v>
      </c>
      <c r="O6" s="18">
        <v>93</v>
      </c>
      <c r="P6" s="19">
        <v>103</v>
      </c>
      <c r="Q6" s="56">
        <f t="shared" si="2"/>
        <v>99.058792358880282</v>
      </c>
    </row>
    <row r="7" spans="1:18" ht="15.9" customHeight="1" x14ac:dyDescent="0.35">
      <c r="A7" s="187">
        <v>12</v>
      </c>
      <c r="B7" s="49">
        <v>98.078947368421055</v>
      </c>
      <c r="C7" s="49">
        <v>98.676470588235318</v>
      </c>
      <c r="D7" s="43">
        <v>97.78947368421052</v>
      </c>
      <c r="E7" s="43">
        <v>98.349000000000004</v>
      </c>
      <c r="F7" s="49">
        <v>98.5</v>
      </c>
      <c r="G7" s="49">
        <v>96.904761904761912</v>
      </c>
      <c r="H7" s="49">
        <v>97.685000000000002</v>
      </c>
      <c r="I7" s="49">
        <v>97.7</v>
      </c>
      <c r="J7" s="49">
        <v>99.33</v>
      </c>
      <c r="K7" s="49">
        <v>96.86666666666666</v>
      </c>
      <c r="L7" s="45">
        <v>98</v>
      </c>
      <c r="M7" s="43">
        <f t="shared" si="0"/>
        <v>97.988032021229557</v>
      </c>
      <c r="N7" s="20">
        <f t="shared" si="1"/>
        <v>2.4633333333333383</v>
      </c>
      <c r="O7" s="18">
        <v>93</v>
      </c>
      <c r="P7" s="19">
        <v>103</v>
      </c>
      <c r="Q7" s="56">
        <f t="shared" si="2"/>
        <v>99.390071362496087</v>
      </c>
    </row>
    <row r="8" spans="1:18" ht="15.9" customHeight="1" x14ac:dyDescent="0.35">
      <c r="A8" s="187">
        <v>1</v>
      </c>
      <c r="B8" s="49">
        <v>97.94736842105263</v>
      </c>
      <c r="C8" s="49">
        <v>98.6663157894737</v>
      </c>
      <c r="D8" s="43">
        <v>97.666666666666671</v>
      </c>
      <c r="E8" s="43">
        <v>98.391999999999996</v>
      </c>
      <c r="F8" s="49">
        <v>97.631578947368425</v>
      </c>
      <c r="G8" s="49">
        <v>97.064102564102555</v>
      </c>
      <c r="H8" s="49">
        <v>97.864000000000004</v>
      </c>
      <c r="I8" s="49">
        <v>99.8</v>
      </c>
      <c r="J8" s="49">
        <v>98.67</v>
      </c>
      <c r="K8" s="49">
        <v>97.357142857142861</v>
      </c>
      <c r="L8" s="45">
        <v>98</v>
      </c>
      <c r="M8" s="43">
        <f t="shared" si="0"/>
        <v>98.10591752458069</v>
      </c>
      <c r="N8" s="20">
        <f t="shared" si="1"/>
        <v>2.7358974358974422</v>
      </c>
      <c r="O8" s="18">
        <v>93</v>
      </c>
      <c r="P8" s="19">
        <v>103</v>
      </c>
      <c r="Q8" s="56">
        <f t="shared" si="2"/>
        <v>99.50964360360544</v>
      </c>
    </row>
    <row r="9" spans="1:18" ht="15.9" customHeight="1" x14ac:dyDescent="0.35">
      <c r="A9" s="187">
        <v>2</v>
      </c>
      <c r="B9" s="49">
        <v>98.168918918918919</v>
      </c>
      <c r="C9" s="49">
        <v>98.047872340425556</v>
      </c>
      <c r="D9" s="43">
        <v>97.733333333333334</v>
      </c>
      <c r="E9" s="43">
        <v>98.488</v>
      </c>
      <c r="F9" s="49">
        <v>98.222222222222229</v>
      </c>
      <c r="G9" s="49">
        <v>96.62777777777778</v>
      </c>
      <c r="H9" s="49">
        <v>98.63</v>
      </c>
      <c r="I9" s="49">
        <v>99.5</v>
      </c>
      <c r="J9" s="49">
        <v>98.04</v>
      </c>
      <c r="K9" s="49">
        <v>97.15384615384616</v>
      </c>
      <c r="L9" s="45">
        <v>98</v>
      </c>
      <c r="M9" s="43">
        <f t="shared" si="0"/>
        <v>98.061197074652398</v>
      </c>
      <c r="N9" s="20">
        <f t="shared" si="1"/>
        <v>2.87222222222222</v>
      </c>
      <c r="O9" s="18">
        <v>93</v>
      </c>
      <c r="P9" s="19">
        <v>103</v>
      </c>
      <c r="Q9" s="56">
        <f t="shared" si="2"/>
        <v>99.464283281349211</v>
      </c>
    </row>
    <row r="10" spans="1:18" ht="15.9" customHeight="1" x14ac:dyDescent="0.35">
      <c r="A10" s="187">
        <v>3</v>
      </c>
      <c r="B10" s="49">
        <v>98.236842105263165</v>
      </c>
      <c r="C10" s="49">
        <v>98.732098765432085</v>
      </c>
      <c r="D10" s="43">
        <v>97.705882352941174</v>
      </c>
      <c r="E10" s="43">
        <v>98.784999999999997</v>
      </c>
      <c r="F10" s="49">
        <v>98</v>
      </c>
      <c r="G10" s="49">
        <v>96.333333333333329</v>
      </c>
      <c r="H10" s="49">
        <v>98.4</v>
      </c>
      <c r="I10" s="49">
        <v>99</v>
      </c>
      <c r="J10" s="49">
        <v>96.5</v>
      </c>
      <c r="K10" s="49">
        <v>97</v>
      </c>
      <c r="L10" s="45">
        <v>98</v>
      </c>
      <c r="M10" s="43">
        <f t="shared" si="0"/>
        <v>97.869315655696965</v>
      </c>
      <c r="N10" s="20">
        <f t="shared" si="1"/>
        <v>2.6666666666666714</v>
      </c>
      <c r="O10" s="18">
        <v>93</v>
      </c>
      <c r="P10" s="19">
        <v>103</v>
      </c>
      <c r="Q10" s="56">
        <f t="shared" si="2"/>
        <v>99.269656371003805</v>
      </c>
    </row>
    <row r="11" spans="1:18" ht="15.9" customHeight="1" x14ac:dyDescent="0.35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5">
        <v>98</v>
      </c>
      <c r="M11" s="43"/>
      <c r="N11" s="20">
        <f t="shared" si="1"/>
        <v>0</v>
      </c>
      <c r="O11" s="18">
        <v>93</v>
      </c>
      <c r="P11" s="19">
        <v>103</v>
      </c>
      <c r="Q11" s="56">
        <f t="shared" si="2"/>
        <v>0</v>
      </c>
    </row>
    <row r="12" spans="1:18" ht="15.9" customHeight="1" x14ac:dyDescent="0.35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5">
        <v>98</v>
      </c>
      <c r="M12" s="43"/>
      <c r="N12" s="20">
        <f t="shared" si="1"/>
        <v>0</v>
      </c>
      <c r="O12" s="18">
        <v>93</v>
      </c>
      <c r="P12" s="19">
        <v>103</v>
      </c>
      <c r="Q12" s="56">
        <f t="shared" si="2"/>
        <v>0</v>
      </c>
    </row>
    <row r="13" spans="1:18" ht="15.9" customHeight="1" x14ac:dyDescent="0.35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5">
        <v>98</v>
      </c>
      <c r="M13" s="43"/>
      <c r="N13" s="20">
        <f t="shared" si="1"/>
        <v>0</v>
      </c>
      <c r="O13" s="18">
        <v>93</v>
      </c>
      <c r="P13" s="19">
        <v>103</v>
      </c>
      <c r="Q13" s="56">
        <f t="shared" si="2"/>
        <v>0</v>
      </c>
    </row>
    <row r="14" spans="1:18" ht="15.9" customHeight="1" x14ac:dyDescent="0.35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5">
        <v>98</v>
      </c>
      <c r="M14" s="43"/>
      <c r="N14" s="20">
        <f t="shared" si="1"/>
        <v>0</v>
      </c>
      <c r="O14" s="18">
        <v>93</v>
      </c>
      <c r="P14" s="19">
        <v>103</v>
      </c>
      <c r="Q14" s="56">
        <f t="shared" si="2"/>
        <v>0</v>
      </c>
    </row>
    <row r="15" spans="1:18" ht="15.9" customHeight="1" x14ac:dyDescent="0.35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5">
        <v>98</v>
      </c>
      <c r="M15" s="43"/>
      <c r="N15" s="20">
        <f t="shared" si="1"/>
        <v>0</v>
      </c>
      <c r="O15" s="18">
        <v>93</v>
      </c>
      <c r="P15" s="19">
        <v>103</v>
      </c>
      <c r="Q15" s="56">
        <f t="shared" si="2"/>
        <v>0</v>
      </c>
      <c r="R15" s="7"/>
    </row>
    <row r="16" spans="1:18" ht="15.9" customHeight="1" x14ac:dyDescent="0.35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5">
        <v>98</v>
      </c>
      <c r="M16" s="43"/>
      <c r="N16" s="20">
        <f t="shared" si="1"/>
        <v>0</v>
      </c>
      <c r="O16" s="18">
        <v>93</v>
      </c>
      <c r="P16" s="19">
        <v>103</v>
      </c>
      <c r="Q16" s="56">
        <f t="shared" si="2"/>
        <v>0</v>
      </c>
      <c r="R16" s="7"/>
    </row>
    <row r="17" spans="1:18" ht="15.9" customHeight="1" x14ac:dyDescent="0.35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5">
        <v>98</v>
      </c>
      <c r="M17" s="43"/>
      <c r="N17" s="20">
        <f t="shared" si="1"/>
        <v>0</v>
      </c>
      <c r="O17" s="18">
        <v>93</v>
      </c>
      <c r="P17" s="19">
        <v>103</v>
      </c>
      <c r="Q17" s="56">
        <f t="shared" si="2"/>
        <v>0</v>
      </c>
      <c r="R17" s="7"/>
    </row>
    <row r="18" spans="1:18" ht="15.9" customHeight="1" x14ac:dyDescent="0.35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5">
        <v>98</v>
      </c>
      <c r="M18" s="43"/>
      <c r="N18" s="20">
        <f>MAX(B18:K18)-MIN(B18:K18)</f>
        <v>0</v>
      </c>
      <c r="O18" s="18">
        <v>93</v>
      </c>
      <c r="P18" s="19">
        <v>103</v>
      </c>
      <c r="Q18" s="56">
        <f t="shared" si="2"/>
        <v>0</v>
      </c>
    </row>
    <row r="19" spans="1:18" ht="15.9" customHeight="1" x14ac:dyDescent="0.35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5">
        <v>98</v>
      </c>
      <c r="M19" s="43"/>
      <c r="N19" s="20">
        <f>MAX(B19:K19)-MIN(B19:K19)</f>
        <v>0</v>
      </c>
      <c r="O19" s="18">
        <v>93</v>
      </c>
      <c r="P19" s="19">
        <v>103</v>
      </c>
      <c r="Q19" s="56">
        <f t="shared" si="2"/>
        <v>0</v>
      </c>
    </row>
    <row r="20" spans="1:18" ht="15.9" customHeight="1" x14ac:dyDescent="0.35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5">
        <v>98</v>
      </c>
      <c r="M20" s="43"/>
      <c r="N20" s="20">
        <f>MAX(B20:K20)-MIN(B20:K20)</f>
        <v>0</v>
      </c>
      <c r="O20" s="18">
        <v>93</v>
      </c>
      <c r="P20" s="19">
        <v>103</v>
      </c>
      <c r="Q20" s="56">
        <f t="shared" si="2"/>
        <v>0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0"/>
  <sheetViews>
    <sheetView zoomScale="73" zoomScaleNormal="73" workbookViewId="0">
      <selection activeCell="W18" sqref="W18"/>
    </sheetView>
  </sheetViews>
  <sheetFormatPr defaultRowHeight="13.2" x14ac:dyDescent="0.2"/>
  <cols>
    <col min="1" max="1" width="3.77734375" customWidth="1"/>
    <col min="2" max="2" width="9.77734375" customWidth="1"/>
    <col min="3" max="3" width="10.44140625" bestFit="1" customWidth="1"/>
    <col min="4" max="4" width="10.44140625" customWidth="1"/>
    <col min="5" max="5" width="10.77734375" customWidth="1"/>
    <col min="6" max="6" width="9.44140625" customWidth="1"/>
    <col min="7" max="7" width="10.21875" customWidth="1"/>
    <col min="8" max="8" width="10.33203125" customWidth="1"/>
    <col min="9" max="9" width="10.6640625" customWidth="1"/>
    <col min="10" max="10" width="10.77734375" customWidth="1"/>
    <col min="11" max="11" width="10.33203125" customWidth="1"/>
    <col min="12" max="12" width="6.88671875" customWidth="1"/>
    <col min="13" max="13" width="9.77734375" customWidth="1"/>
    <col min="14" max="14" width="7.6640625" customWidth="1"/>
    <col min="15" max="16" width="2.6640625" customWidth="1"/>
  </cols>
  <sheetData>
    <row r="1" spans="1:18" ht="20.100000000000001" customHeight="1" x14ac:dyDescent="0.45">
      <c r="A1" s="21"/>
      <c r="B1" s="21"/>
      <c r="C1" s="21"/>
      <c r="D1" s="21"/>
      <c r="E1" s="21"/>
      <c r="F1" s="16" t="s">
        <v>134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ht="15.9" customHeight="1" x14ac:dyDescent="0.3">
      <c r="A2" s="1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18" t="s">
        <v>30</v>
      </c>
      <c r="P2" s="19" t="s">
        <v>31</v>
      </c>
      <c r="Q2" s="15" t="s">
        <v>153</v>
      </c>
    </row>
    <row r="3" spans="1:18" ht="15.9" customHeight="1" x14ac:dyDescent="0.3">
      <c r="A3" s="187">
        <v>8</v>
      </c>
      <c r="B3" s="49">
        <v>271.15789473684208</v>
      </c>
      <c r="C3" s="49">
        <v>272.25301204819289</v>
      </c>
      <c r="D3" s="43">
        <v>274.27777777777777</v>
      </c>
      <c r="E3" s="43">
        <v>268.30099999999999</v>
      </c>
      <c r="F3" s="49">
        <v>269.85000000000002</v>
      </c>
      <c r="G3" s="49">
        <v>268</v>
      </c>
      <c r="H3" s="49">
        <v>266.83300000000003</v>
      </c>
      <c r="I3" s="49">
        <v>267.89999999999998</v>
      </c>
      <c r="J3" s="49">
        <v>266.12</v>
      </c>
      <c r="K3" s="49"/>
      <c r="L3" s="44">
        <v>271</v>
      </c>
      <c r="M3" s="43">
        <f t="shared" ref="M3:M10" si="0">AVERAGE(B3:K3)</f>
        <v>269.41029828475695</v>
      </c>
      <c r="N3" s="43">
        <f>MAX(B3:K3)-MIN(B3:K3)</f>
        <v>8.1577777777777669</v>
      </c>
      <c r="O3" s="18">
        <v>257</v>
      </c>
      <c r="P3" s="19">
        <v>285</v>
      </c>
      <c r="Q3" s="56">
        <f>M3/M3*100</f>
        <v>100</v>
      </c>
    </row>
    <row r="4" spans="1:18" ht="15.9" customHeight="1" x14ac:dyDescent="0.3">
      <c r="A4" s="187">
        <v>9</v>
      </c>
      <c r="B4" s="49">
        <v>270.4375</v>
      </c>
      <c r="C4" s="49">
        <v>272.90666666666664</v>
      </c>
      <c r="D4" s="43">
        <v>273.63157894736844</v>
      </c>
      <c r="E4" s="49">
        <v>268.60599999999999</v>
      </c>
      <c r="F4" s="49">
        <v>268.5</v>
      </c>
      <c r="G4" s="49">
        <v>268.08641975308643</v>
      </c>
      <c r="H4" s="49">
        <v>270.11500000000001</v>
      </c>
      <c r="I4" s="49">
        <v>268.2</v>
      </c>
      <c r="J4" s="49">
        <v>265.31</v>
      </c>
      <c r="K4" s="49">
        <v>272.72727272727275</v>
      </c>
      <c r="L4" s="44">
        <v>271</v>
      </c>
      <c r="M4" s="43">
        <f t="shared" si="0"/>
        <v>269.85204380943941</v>
      </c>
      <c r="N4" s="43">
        <f t="shared" ref="N4:N17" si="1">MAX(B4:K4)-MIN(B4:K4)</f>
        <v>8.3215789473684367</v>
      </c>
      <c r="O4" s="18">
        <v>257</v>
      </c>
      <c r="P4" s="19">
        <v>285</v>
      </c>
      <c r="Q4" s="56">
        <f>M4/M$3*100</f>
        <v>100.16396757195064</v>
      </c>
    </row>
    <row r="5" spans="1:18" ht="15.9" customHeight="1" x14ac:dyDescent="0.3">
      <c r="A5" s="187">
        <v>10</v>
      </c>
      <c r="B5" s="49">
        <v>270.57142857142856</v>
      </c>
      <c r="C5" s="49">
        <v>271.69268292682926</v>
      </c>
      <c r="D5" s="43">
        <v>272.58823529411762</v>
      </c>
      <c r="E5" s="43">
        <v>268.30399999999997</v>
      </c>
      <c r="F5" s="49">
        <v>268.47619047619048</v>
      </c>
      <c r="G5" s="49">
        <v>270.30158730158735</v>
      </c>
      <c r="H5" s="49">
        <v>269.89100000000002</v>
      </c>
      <c r="I5" s="49">
        <v>269.39999999999998</v>
      </c>
      <c r="J5" s="49">
        <v>265.58999999999997</v>
      </c>
      <c r="K5" s="49">
        <v>265.86666666666667</v>
      </c>
      <c r="L5" s="44">
        <v>271</v>
      </c>
      <c r="M5" s="43">
        <f t="shared" si="0"/>
        <v>269.26817912368199</v>
      </c>
      <c r="N5" s="43">
        <f t="shared" si="1"/>
        <v>6.9982352941176487</v>
      </c>
      <c r="O5" s="18">
        <v>257</v>
      </c>
      <c r="P5" s="19">
        <v>285</v>
      </c>
      <c r="Q5" s="56">
        <f t="shared" ref="Q5:Q20" si="2">M5/M$3*100</f>
        <v>99.94724805919455</v>
      </c>
    </row>
    <row r="6" spans="1:18" ht="15.9" customHeight="1" x14ac:dyDescent="0.3">
      <c r="A6" s="187">
        <v>11</v>
      </c>
      <c r="B6" s="49">
        <v>270.0263157894737</v>
      </c>
      <c r="C6" s="49">
        <v>272.0784810126583</v>
      </c>
      <c r="D6" s="43">
        <v>271.4736842105263</v>
      </c>
      <c r="E6" s="43">
        <v>268.85000000000002</v>
      </c>
      <c r="F6" s="49">
        <v>267.77777777777777</v>
      </c>
      <c r="G6" s="49">
        <v>269.05654761904765</v>
      </c>
      <c r="H6" s="49">
        <v>269.52499999999998</v>
      </c>
      <c r="I6" s="49">
        <v>272.89999999999998</v>
      </c>
      <c r="J6" s="49">
        <v>264.8</v>
      </c>
      <c r="K6" s="49">
        <v>273.57142857142856</v>
      </c>
      <c r="L6" s="44">
        <v>271</v>
      </c>
      <c r="M6" s="43">
        <f t="shared" si="0"/>
        <v>270.00592349809125</v>
      </c>
      <c r="N6" s="43">
        <f t="shared" si="1"/>
        <v>8.7714285714285438</v>
      </c>
      <c r="O6" s="18">
        <v>257</v>
      </c>
      <c r="P6" s="19">
        <v>285</v>
      </c>
      <c r="Q6" s="56">
        <f t="shared" si="2"/>
        <v>100.2210847978442</v>
      </c>
    </row>
    <row r="7" spans="1:18" ht="15.9" customHeight="1" x14ac:dyDescent="0.3">
      <c r="A7" s="187">
        <v>12</v>
      </c>
      <c r="B7" s="49">
        <v>270.86842105263156</v>
      </c>
      <c r="C7" s="49">
        <v>272.03529411764708</v>
      </c>
      <c r="D7" s="43">
        <v>273.72222222222223</v>
      </c>
      <c r="E7" s="43">
        <v>269.74700000000001</v>
      </c>
      <c r="F7" s="49">
        <v>268.2</v>
      </c>
      <c r="G7" s="49">
        <v>267.44940476190476</v>
      </c>
      <c r="H7" s="49">
        <v>269.20400000000001</v>
      </c>
      <c r="I7" s="49">
        <v>270.60000000000002</v>
      </c>
      <c r="J7" s="49">
        <v>266.83</v>
      </c>
      <c r="K7" s="49">
        <v>272.85714285714283</v>
      </c>
      <c r="L7" s="44">
        <v>271</v>
      </c>
      <c r="M7" s="43">
        <f t="shared" si="0"/>
        <v>270.15134850115481</v>
      </c>
      <c r="N7" s="43">
        <f t="shared" si="1"/>
        <v>6.8922222222222445</v>
      </c>
      <c r="O7" s="18">
        <v>257</v>
      </c>
      <c r="P7" s="19">
        <v>285</v>
      </c>
      <c r="Q7" s="56">
        <f t="shared" si="2"/>
        <v>100.27506380458205</v>
      </c>
    </row>
    <row r="8" spans="1:18" ht="15.9" customHeight="1" x14ac:dyDescent="0.3">
      <c r="A8" s="187">
        <v>1</v>
      </c>
      <c r="B8" s="49">
        <v>270.07894736842104</v>
      </c>
      <c r="C8" s="49">
        <v>272.16063829787231</v>
      </c>
      <c r="D8" s="43">
        <v>275.58823529411762</v>
      </c>
      <c r="E8" s="43">
        <v>271.11799999999999</v>
      </c>
      <c r="F8" s="49">
        <v>269</v>
      </c>
      <c r="G8" s="49">
        <v>269.09294871794873</v>
      </c>
      <c r="H8" s="49">
        <v>268.59300000000002</v>
      </c>
      <c r="I8" s="49">
        <v>271.89999999999998</v>
      </c>
      <c r="J8" s="49">
        <v>268.17</v>
      </c>
      <c r="K8" s="49">
        <v>267.14285714285717</v>
      </c>
      <c r="L8" s="44">
        <v>271</v>
      </c>
      <c r="M8" s="43">
        <f t="shared" si="0"/>
        <v>270.28446268212167</v>
      </c>
      <c r="N8" s="43">
        <f t="shared" si="1"/>
        <v>8.4453781512604564</v>
      </c>
      <c r="O8" s="18">
        <v>257</v>
      </c>
      <c r="P8" s="19">
        <v>285</v>
      </c>
      <c r="Q8" s="56">
        <f t="shared" si="2"/>
        <v>100.32447326732876</v>
      </c>
    </row>
    <row r="9" spans="1:18" ht="15.9" customHeight="1" x14ac:dyDescent="0.3">
      <c r="A9" s="187">
        <v>2</v>
      </c>
      <c r="B9" s="49">
        <v>270.35714285714289</v>
      </c>
      <c r="C9" s="49">
        <v>272.0170212765957</v>
      </c>
      <c r="D9" s="43">
        <v>273</v>
      </c>
      <c r="E9" s="43">
        <v>270.72000000000003</v>
      </c>
      <c r="F9" s="49">
        <v>268.94444444444446</v>
      </c>
      <c r="G9" s="49">
        <v>269.20555555555552</v>
      </c>
      <c r="H9" s="49">
        <v>268.50900000000001</v>
      </c>
      <c r="I9" s="49">
        <v>270.60000000000002</v>
      </c>
      <c r="J9" s="49">
        <v>267.31</v>
      </c>
      <c r="K9" s="49">
        <v>273.23076923076923</v>
      </c>
      <c r="L9" s="44">
        <v>271</v>
      </c>
      <c r="M9" s="43">
        <f t="shared" si="0"/>
        <v>270.38939333645078</v>
      </c>
      <c r="N9" s="43">
        <f t="shared" si="1"/>
        <v>5.9207692307692241</v>
      </c>
      <c r="O9" s="18">
        <v>257</v>
      </c>
      <c r="P9" s="19">
        <v>285</v>
      </c>
      <c r="Q9" s="56">
        <f t="shared" si="2"/>
        <v>100.3634215387932</v>
      </c>
    </row>
    <row r="10" spans="1:18" ht="15.9" customHeight="1" x14ac:dyDescent="0.3">
      <c r="A10" s="187">
        <v>3</v>
      </c>
      <c r="B10" s="49">
        <v>270.07894736842104</v>
      </c>
      <c r="C10" s="49">
        <v>273.55679012345684</v>
      </c>
      <c r="D10" s="43">
        <v>273.35000000000002</v>
      </c>
      <c r="E10" s="43">
        <v>270.91899999999998</v>
      </c>
      <c r="F10" s="49">
        <v>269.72727272727275</v>
      </c>
      <c r="G10" s="49">
        <v>269.15079365079367</v>
      </c>
      <c r="H10" s="49">
        <v>268.80799999999999</v>
      </c>
      <c r="I10" s="49">
        <v>268.89999999999998</v>
      </c>
      <c r="J10" s="49">
        <v>268.41000000000003</v>
      </c>
      <c r="K10" s="49">
        <v>272.07692307692309</v>
      </c>
      <c r="L10" s="44">
        <v>271</v>
      </c>
      <c r="M10" s="43">
        <f t="shared" si="0"/>
        <v>270.49777269468666</v>
      </c>
      <c r="N10" s="43">
        <f t="shared" si="1"/>
        <v>5.1467901234568103</v>
      </c>
      <c r="O10" s="18">
        <v>257</v>
      </c>
      <c r="P10" s="19">
        <v>285</v>
      </c>
      <c r="Q10" s="56">
        <f t="shared" si="2"/>
        <v>100.40364990382822</v>
      </c>
    </row>
    <row r="11" spans="1:18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4">
        <v>271</v>
      </c>
      <c r="M11" s="43"/>
      <c r="N11" s="43">
        <f t="shared" si="1"/>
        <v>0</v>
      </c>
      <c r="O11" s="18">
        <v>257</v>
      </c>
      <c r="P11" s="19">
        <v>285</v>
      </c>
      <c r="Q11" s="56">
        <f t="shared" si="2"/>
        <v>0</v>
      </c>
    </row>
    <row r="12" spans="1:18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4">
        <v>271</v>
      </c>
      <c r="M12" s="43"/>
      <c r="N12" s="43">
        <f t="shared" si="1"/>
        <v>0</v>
      </c>
      <c r="O12" s="18">
        <v>257</v>
      </c>
      <c r="P12" s="19">
        <v>285</v>
      </c>
      <c r="Q12" s="56">
        <f t="shared" si="2"/>
        <v>0</v>
      </c>
    </row>
    <row r="13" spans="1:18" ht="15.9" customHeight="1" x14ac:dyDescent="0.3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4">
        <v>271</v>
      </c>
      <c r="M13" s="43"/>
      <c r="N13" s="43">
        <f t="shared" si="1"/>
        <v>0</v>
      </c>
      <c r="O13" s="18">
        <v>257</v>
      </c>
      <c r="P13" s="19">
        <v>285</v>
      </c>
      <c r="Q13" s="56">
        <f t="shared" si="2"/>
        <v>0</v>
      </c>
    </row>
    <row r="14" spans="1:18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4">
        <v>271</v>
      </c>
      <c r="M14" s="43"/>
      <c r="N14" s="43">
        <f t="shared" si="1"/>
        <v>0</v>
      </c>
      <c r="O14" s="18">
        <v>257</v>
      </c>
      <c r="P14" s="19">
        <v>285</v>
      </c>
      <c r="Q14" s="56">
        <f t="shared" si="2"/>
        <v>0</v>
      </c>
    </row>
    <row r="15" spans="1:18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4">
        <v>271</v>
      </c>
      <c r="M15" s="43"/>
      <c r="N15" s="43">
        <f t="shared" si="1"/>
        <v>0</v>
      </c>
      <c r="O15" s="18">
        <v>257</v>
      </c>
      <c r="P15" s="19">
        <v>285</v>
      </c>
      <c r="Q15" s="56">
        <f t="shared" si="2"/>
        <v>0</v>
      </c>
      <c r="R15" s="7"/>
    </row>
    <row r="16" spans="1:18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4">
        <v>271</v>
      </c>
      <c r="M16" s="43"/>
      <c r="N16" s="43">
        <f t="shared" si="1"/>
        <v>0</v>
      </c>
      <c r="O16" s="18">
        <v>257</v>
      </c>
      <c r="P16" s="19">
        <v>285</v>
      </c>
      <c r="Q16" s="5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4">
        <v>271</v>
      </c>
      <c r="M17" s="43"/>
      <c r="N17" s="43">
        <f t="shared" si="1"/>
        <v>0</v>
      </c>
      <c r="O17" s="18">
        <v>257</v>
      </c>
      <c r="P17" s="19">
        <v>285</v>
      </c>
      <c r="Q17" s="5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4">
        <v>271</v>
      </c>
      <c r="M18" s="43"/>
      <c r="N18" s="43">
        <f>MAX(B18:K18)-MIN(B18:K18)</f>
        <v>0</v>
      </c>
      <c r="O18" s="18">
        <v>257</v>
      </c>
      <c r="P18" s="19">
        <v>285</v>
      </c>
      <c r="Q18" s="56">
        <f t="shared" si="2"/>
        <v>0</v>
      </c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4">
        <v>271</v>
      </c>
      <c r="M19" s="43"/>
      <c r="N19" s="43">
        <f>MAX(B19:K19)-MIN(B19:K19)</f>
        <v>0</v>
      </c>
      <c r="O19" s="18">
        <v>257</v>
      </c>
      <c r="P19" s="19">
        <v>285</v>
      </c>
      <c r="Q19" s="56">
        <f t="shared" si="2"/>
        <v>0</v>
      </c>
    </row>
    <row r="20" spans="1:18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4">
        <v>271</v>
      </c>
      <c r="M20" s="43"/>
      <c r="N20" s="43">
        <f>MAX(B20:K20)-MIN(B20:K20)</f>
        <v>0</v>
      </c>
      <c r="O20" s="18">
        <v>257</v>
      </c>
      <c r="P20" s="19">
        <v>285</v>
      </c>
      <c r="Q20" s="56">
        <f t="shared" si="2"/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0"/>
  <sheetViews>
    <sheetView zoomScale="73" zoomScaleNormal="73" workbookViewId="0">
      <selection activeCell="W18" sqref="W18"/>
    </sheetView>
  </sheetViews>
  <sheetFormatPr defaultRowHeight="13.2" x14ac:dyDescent="0.2"/>
  <cols>
    <col min="1" max="1" width="3.77734375" customWidth="1"/>
    <col min="2" max="2" width="11" customWidth="1"/>
    <col min="3" max="3" width="10.44140625" bestFit="1" customWidth="1"/>
    <col min="4" max="4" width="9.88671875" customWidth="1"/>
    <col min="5" max="5" width="10.21875" customWidth="1"/>
    <col min="6" max="6" width="9.44140625" customWidth="1"/>
    <col min="7" max="7" width="10.44140625" customWidth="1"/>
    <col min="8" max="8" width="10.21875" customWidth="1"/>
    <col min="9" max="9" width="10.6640625" customWidth="1"/>
    <col min="10" max="10" width="9.88671875" customWidth="1"/>
    <col min="11" max="11" width="10.8867187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16" t="s">
        <v>77</v>
      </c>
    </row>
    <row r="2" spans="1:18" ht="15.9" customHeight="1" x14ac:dyDescent="0.3">
      <c r="A2" s="1" t="s">
        <v>46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2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7">
        <v>8</v>
      </c>
      <c r="B3" s="49">
        <v>308.86842105263156</v>
      </c>
      <c r="C3" s="49">
        <v>305.57142857142856</v>
      </c>
      <c r="D3" s="43">
        <v>307.88888888888891</v>
      </c>
      <c r="E3" s="43">
        <v>302.04300000000001</v>
      </c>
      <c r="F3" s="49">
        <v>307.35000000000002</v>
      </c>
      <c r="G3" s="49">
        <v>304.5</v>
      </c>
      <c r="H3" s="49">
        <v>304.33300000000003</v>
      </c>
      <c r="I3" s="49">
        <v>309.60000000000002</v>
      </c>
      <c r="J3" s="49">
        <v>307.19</v>
      </c>
      <c r="K3" s="49"/>
      <c r="L3" s="44">
        <v>307</v>
      </c>
      <c r="M3" s="43">
        <f t="shared" ref="M3:M10" si="0">AVERAGE(B3:K3)</f>
        <v>306.37163761254988</v>
      </c>
      <c r="N3" s="43">
        <f>MAX(B3:K3)-MIN(B3:K3)</f>
        <v>7.5570000000000164</v>
      </c>
      <c r="O3" s="23">
        <v>291</v>
      </c>
      <c r="P3" s="24">
        <v>323</v>
      </c>
      <c r="Q3" s="26">
        <f>M3/M3*100</f>
        <v>100</v>
      </c>
    </row>
    <row r="4" spans="1:18" ht="15.9" customHeight="1" x14ac:dyDescent="0.3">
      <c r="A4" s="187">
        <v>9</v>
      </c>
      <c r="B4" s="49">
        <v>309.09375</v>
      </c>
      <c r="C4" s="49">
        <v>305.45733333333339</v>
      </c>
      <c r="D4" s="43">
        <v>306.76190476190476</v>
      </c>
      <c r="E4" s="49">
        <v>300.5</v>
      </c>
      <c r="F4" s="49">
        <v>306.64999999999998</v>
      </c>
      <c r="G4" s="49">
        <v>305.51851851851853</v>
      </c>
      <c r="H4" s="49">
        <v>303.86900000000003</v>
      </c>
      <c r="I4" s="49">
        <v>306.8</v>
      </c>
      <c r="J4" s="49">
        <v>305.04000000000002</v>
      </c>
      <c r="K4" s="49">
        <v>309.41666666666669</v>
      </c>
      <c r="L4" s="44">
        <v>307</v>
      </c>
      <c r="M4" s="43">
        <f t="shared" si="0"/>
        <v>305.91071732804232</v>
      </c>
      <c r="N4" s="43">
        <f t="shared" ref="N4:N17" si="1">MAX(B4:K4)-MIN(B4:K4)</f>
        <v>8.9166666666666856</v>
      </c>
      <c r="O4" s="23">
        <v>291</v>
      </c>
      <c r="P4" s="24">
        <v>323</v>
      </c>
      <c r="Q4" s="26">
        <f>M4/M$3*100</f>
        <v>99.849555171588548</v>
      </c>
    </row>
    <row r="5" spans="1:18" ht="15.9" customHeight="1" x14ac:dyDescent="0.3">
      <c r="A5" s="187">
        <v>10</v>
      </c>
      <c r="B5" s="49">
        <v>308.64285714285717</v>
      </c>
      <c r="C5" s="49">
        <v>303.08048780487815</v>
      </c>
      <c r="D5" s="43">
        <v>307.375</v>
      </c>
      <c r="E5" s="43">
        <v>300.77999999999997</v>
      </c>
      <c r="F5" s="49">
        <v>306.38095238095241</v>
      </c>
      <c r="G5" s="49">
        <v>305.65079365079367</v>
      </c>
      <c r="H5" s="49">
        <v>304.125</v>
      </c>
      <c r="I5" s="49">
        <v>308.39999999999998</v>
      </c>
      <c r="J5" s="49">
        <v>305.06</v>
      </c>
      <c r="K5" s="49">
        <v>311.8</v>
      </c>
      <c r="L5" s="44">
        <v>307</v>
      </c>
      <c r="M5" s="43">
        <f t="shared" si="0"/>
        <v>306.12950909794819</v>
      </c>
      <c r="N5" s="43">
        <f t="shared" si="1"/>
        <v>11.020000000000039</v>
      </c>
      <c r="O5" s="23">
        <v>291</v>
      </c>
      <c r="P5" s="24">
        <v>323</v>
      </c>
      <c r="Q5" s="26">
        <f t="shared" ref="Q5:Q17" si="2">M5/M$3*100</f>
        <v>99.920969017730073</v>
      </c>
    </row>
    <row r="6" spans="1:18" ht="15.9" customHeight="1" x14ac:dyDescent="0.3">
      <c r="A6" s="187">
        <v>11</v>
      </c>
      <c r="B6" s="49">
        <v>307.5263157894737</v>
      </c>
      <c r="C6" s="49">
        <v>304.96202531645577</v>
      </c>
      <c r="D6" s="43">
        <v>303.8125</v>
      </c>
      <c r="E6" s="43">
        <v>299.93299999999999</v>
      </c>
      <c r="F6" s="49">
        <v>306.94444444444446</v>
      </c>
      <c r="G6" s="49">
        <v>304.83333333333331</v>
      </c>
      <c r="H6" s="49">
        <v>305.23</v>
      </c>
      <c r="I6" s="49">
        <v>308.8</v>
      </c>
      <c r="J6" s="49">
        <v>306.7</v>
      </c>
      <c r="K6" s="49">
        <v>308.64285714285717</v>
      </c>
      <c r="L6" s="44">
        <v>307</v>
      </c>
      <c r="M6" s="43">
        <f t="shared" si="0"/>
        <v>305.73844760265644</v>
      </c>
      <c r="N6" s="43">
        <f t="shared" si="1"/>
        <v>8.8670000000000186</v>
      </c>
      <c r="O6" s="23">
        <v>291</v>
      </c>
      <c r="P6" s="24">
        <v>323</v>
      </c>
      <c r="Q6" s="26">
        <f t="shared" si="2"/>
        <v>99.793326165950717</v>
      </c>
    </row>
    <row r="7" spans="1:18" ht="15.9" customHeight="1" x14ac:dyDescent="0.3">
      <c r="A7" s="187">
        <v>12</v>
      </c>
      <c r="B7" s="49">
        <v>307.07894736842104</v>
      </c>
      <c r="C7" s="49">
        <v>304.07159090909096</v>
      </c>
      <c r="D7" s="43">
        <v>307.1764705882353</v>
      </c>
      <c r="E7" s="43">
        <v>300.40300000000002</v>
      </c>
      <c r="F7" s="49">
        <v>306.89999999999998</v>
      </c>
      <c r="G7" s="49">
        <v>307.02678571428572</v>
      </c>
      <c r="H7" s="49">
        <v>306.29599999999999</v>
      </c>
      <c r="I7" s="49">
        <v>311.7</v>
      </c>
      <c r="J7" s="49">
        <v>307.04000000000002</v>
      </c>
      <c r="K7" s="49">
        <v>309.06666666666666</v>
      </c>
      <c r="L7" s="44">
        <v>307</v>
      </c>
      <c r="M7" s="43">
        <f t="shared" si="0"/>
        <v>306.67594612466991</v>
      </c>
      <c r="N7" s="43">
        <f t="shared" si="1"/>
        <v>11.296999999999969</v>
      </c>
      <c r="O7" s="23">
        <v>291</v>
      </c>
      <c r="P7" s="24">
        <v>323</v>
      </c>
      <c r="Q7" s="26">
        <f t="shared" si="2"/>
        <v>100.09932659383598</v>
      </c>
    </row>
    <row r="8" spans="1:18" ht="15.9" customHeight="1" x14ac:dyDescent="0.3">
      <c r="A8" s="187">
        <v>1</v>
      </c>
      <c r="B8" s="49">
        <v>308.31578947368422</v>
      </c>
      <c r="C8" s="49">
        <v>306.45319148936159</v>
      </c>
      <c r="D8" s="43">
        <v>306.9375</v>
      </c>
      <c r="E8" s="43">
        <v>303.07499999999999</v>
      </c>
      <c r="F8" s="49">
        <v>306.5263157894737</v>
      </c>
      <c r="G8" s="49">
        <v>309.24999999999994</v>
      </c>
      <c r="H8" s="49">
        <v>308.11900000000003</v>
      </c>
      <c r="I8" s="49">
        <v>304.2</v>
      </c>
      <c r="J8" s="49">
        <v>307.06</v>
      </c>
      <c r="K8" s="49">
        <v>309.14285714285717</v>
      </c>
      <c r="L8" s="44">
        <v>307</v>
      </c>
      <c r="M8" s="43">
        <f t="shared" si="0"/>
        <v>306.90796538953771</v>
      </c>
      <c r="N8" s="43">
        <f t="shared" si="1"/>
        <v>6.1749999999999545</v>
      </c>
      <c r="O8" s="23">
        <v>291</v>
      </c>
      <c r="P8" s="24">
        <v>323</v>
      </c>
      <c r="Q8" s="26">
        <f t="shared" si="2"/>
        <v>100.17505790717681</v>
      </c>
    </row>
    <row r="9" spans="1:18" ht="15.9" customHeight="1" x14ac:dyDescent="0.3">
      <c r="A9" s="187">
        <v>2</v>
      </c>
      <c r="B9" s="49">
        <v>307.9488416988417</v>
      </c>
      <c r="C9" s="49">
        <v>307.30638297872338</v>
      </c>
      <c r="D9" s="43">
        <v>306.25</v>
      </c>
      <c r="E9" s="43">
        <v>303.08300000000003</v>
      </c>
      <c r="F9" s="49">
        <v>306.77777777777777</v>
      </c>
      <c r="G9" s="49">
        <v>309.5</v>
      </c>
      <c r="H9" s="49">
        <v>309.98099999999999</v>
      </c>
      <c r="I9" s="49">
        <v>306.3</v>
      </c>
      <c r="J9" s="49">
        <v>304.83999999999997</v>
      </c>
      <c r="K9" s="49">
        <v>309.23076923076923</v>
      </c>
      <c r="L9" s="44">
        <v>307</v>
      </c>
      <c r="M9" s="43">
        <f t="shared" si="0"/>
        <v>307.12177716861123</v>
      </c>
      <c r="N9" s="43">
        <f t="shared" si="1"/>
        <v>6.8979999999999677</v>
      </c>
      <c r="O9" s="23">
        <v>291</v>
      </c>
      <c r="P9" s="24">
        <v>323</v>
      </c>
      <c r="Q9" s="26">
        <f t="shared" si="2"/>
        <v>100.24484627947513</v>
      </c>
    </row>
    <row r="10" spans="1:18" ht="15.9" customHeight="1" x14ac:dyDescent="0.3">
      <c r="A10" s="187">
        <v>3</v>
      </c>
      <c r="B10" s="49">
        <v>308.31578947368422</v>
      </c>
      <c r="C10" s="49">
        <v>307.22530120481935</v>
      </c>
      <c r="D10" s="43">
        <v>303.5263157894737</v>
      </c>
      <c r="E10" s="43">
        <v>303.452</v>
      </c>
      <c r="F10" s="49">
        <v>307.31818181818181</v>
      </c>
      <c r="G10" s="49">
        <v>308.67857142857144</v>
      </c>
      <c r="H10" s="49">
        <v>309.88</v>
      </c>
      <c r="I10" s="49">
        <v>304.5</v>
      </c>
      <c r="J10" s="49">
        <v>299.57</v>
      </c>
      <c r="K10" s="49">
        <v>307.30769230769232</v>
      </c>
      <c r="L10" s="44">
        <v>307</v>
      </c>
      <c r="M10" s="43">
        <f t="shared" si="0"/>
        <v>305.97738520224232</v>
      </c>
      <c r="N10" s="43">
        <f t="shared" si="1"/>
        <v>10.310000000000002</v>
      </c>
      <c r="O10" s="23">
        <v>291</v>
      </c>
      <c r="P10" s="24">
        <v>323</v>
      </c>
      <c r="Q10" s="26">
        <f t="shared" si="2"/>
        <v>99.871315630461154</v>
      </c>
    </row>
    <row r="11" spans="1:18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4">
        <v>307</v>
      </c>
      <c r="M11" s="43"/>
      <c r="N11" s="43">
        <f t="shared" si="1"/>
        <v>0</v>
      </c>
      <c r="O11" s="23">
        <v>291</v>
      </c>
      <c r="P11" s="24">
        <v>323</v>
      </c>
      <c r="Q11" s="26">
        <f t="shared" si="2"/>
        <v>0</v>
      </c>
    </row>
    <row r="12" spans="1:18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4">
        <v>307</v>
      </c>
      <c r="M12" s="43"/>
      <c r="N12" s="43">
        <f t="shared" si="1"/>
        <v>0</v>
      </c>
      <c r="O12" s="23">
        <v>291</v>
      </c>
      <c r="P12" s="24">
        <v>323</v>
      </c>
      <c r="Q12" s="26">
        <f t="shared" si="2"/>
        <v>0</v>
      </c>
    </row>
    <row r="13" spans="1:18" ht="15.9" customHeight="1" x14ac:dyDescent="0.3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4">
        <v>307</v>
      </c>
      <c r="M13" s="43"/>
      <c r="N13" s="43">
        <f t="shared" si="1"/>
        <v>0</v>
      </c>
      <c r="O13" s="23">
        <v>291</v>
      </c>
      <c r="P13" s="24">
        <v>323</v>
      </c>
      <c r="Q13" s="26">
        <f t="shared" si="2"/>
        <v>0</v>
      </c>
    </row>
    <row r="14" spans="1:18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4">
        <v>307</v>
      </c>
      <c r="M14" s="43"/>
      <c r="N14" s="43">
        <f t="shared" si="1"/>
        <v>0</v>
      </c>
      <c r="O14" s="23">
        <v>291</v>
      </c>
      <c r="P14" s="24">
        <v>323</v>
      </c>
      <c r="Q14" s="26">
        <f t="shared" si="2"/>
        <v>0</v>
      </c>
    </row>
    <row r="15" spans="1:18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4">
        <v>307</v>
      </c>
      <c r="M15" s="43"/>
      <c r="N15" s="43">
        <f t="shared" si="1"/>
        <v>0</v>
      </c>
      <c r="O15" s="23">
        <v>291</v>
      </c>
      <c r="P15" s="24">
        <v>323</v>
      </c>
      <c r="Q15" s="26">
        <f t="shared" si="2"/>
        <v>0</v>
      </c>
      <c r="R15" s="7"/>
    </row>
    <row r="16" spans="1:18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4">
        <v>307</v>
      </c>
      <c r="M16" s="43"/>
      <c r="N16" s="43">
        <f t="shared" si="1"/>
        <v>0</v>
      </c>
      <c r="O16" s="23">
        <v>291</v>
      </c>
      <c r="P16" s="24">
        <v>323</v>
      </c>
      <c r="Q16" s="2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4">
        <v>307</v>
      </c>
      <c r="M17" s="43"/>
      <c r="N17" s="43">
        <f t="shared" si="1"/>
        <v>0</v>
      </c>
      <c r="O17" s="23">
        <v>291</v>
      </c>
      <c r="P17" s="24">
        <v>323</v>
      </c>
      <c r="Q17" s="2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4">
        <v>307</v>
      </c>
      <c r="M18" s="43"/>
      <c r="N18" s="43">
        <f>MAX(B18:K18)-MIN(B18:K18)</f>
        <v>0</v>
      </c>
      <c r="O18" s="23">
        <v>291</v>
      </c>
      <c r="P18" s="24">
        <v>323</v>
      </c>
      <c r="Q18" s="26">
        <f>M18/M$3*100</f>
        <v>0</v>
      </c>
      <c r="R18" s="7"/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4">
        <v>307</v>
      </c>
      <c r="M19" s="43"/>
      <c r="N19" s="43">
        <f>MAX(B19:K19)-MIN(B19:K19)</f>
        <v>0</v>
      </c>
      <c r="O19" s="23">
        <v>291</v>
      </c>
      <c r="P19" s="24">
        <v>323</v>
      </c>
      <c r="Q19" s="26">
        <f>M19/M$3*100</f>
        <v>0</v>
      </c>
    </row>
    <row r="20" spans="1:18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4">
        <v>307</v>
      </c>
      <c r="M20" s="43"/>
      <c r="N20" s="43">
        <f>MAX(B20:K20)-MIN(B20:K20)</f>
        <v>0</v>
      </c>
      <c r="O20" s="23">
        <v>291</v>
      </c>
      <c r="P20" s="24">
        <v>323</v>
      </c>
      <c r="Q20" s="26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44"/>
  <sheetViews>
    <sheetView zoomScale="73" zoomScaleNormal="73" workbookViewId="0">
      <selection activeCell="W18" sqref="W18"/>
    </sheetView>
  </sheetViews>
  <sheetFormatPr defaultRowHeight="13.2" x14ac:dyDescent="0.2"/>
  <cols>
    <col min="1" max="1" width="3.77734375" customWidth="1"/>
    <col min="2" max="2" width="11" customWidth="1"/>
    <col min="3" max="3" width="10.44140625" bestFit="1" customWidth="1"/>
    <col min="4" max="4" width="10.44140625" customWidth="1"/>
    <col min="5" max="5" width="10.21875" customWidth="1"/>
    <col min="6" max="6" width="9.44140625" customWidth="1"/>
    <col min="7" max="7" width="10.44140625" customWidth="1"/>
    <col min="8" max="8" width="9.6640625" customWidth="1"/>
    <col min="9" max="9" width="10.6640625" customWidth="1"/>
    <col min="10" max="10" width="10.21875" customWidth="1"/>
    <col min="11" max="11" width="11.3320312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16" t="s">
        <v>47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100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87" t="s">
        <v>78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7">
        <v>8</v>
      </c>
      <c r="B3" s="49">
        <v>228.34210526315789</v>
      </c>
      <c r="C3" s="49">
        <v>231.69638554216863</v>
      </c>
      <c r="D3" s="43">
        <v>225.33333333333334</v>
      </c>
      <c r="E3" s="43">
        <v>228.358</v>
      </c>
      <c r="F3" s="49">
        <v>227.9</v>
      </c>
      <c r="G3" s="49">
        <v>225.75</v>
      </c>
      <c r="H3" s="49">
        <v>233.5</v>
      </c>
      <c r="I3" s="49">
        <v>227.7</v>
      </c>
      <c r="J3" s="49">
        <v>225.65</v>
      </c>
      <c r="K3" s="49"/>
      <c r="L3" s="45">
        <v>228</v>
      </c>
      <c r="M3" s="43">
        <f t="shared" ref="M3:M10" si="0">AVERAGE(B3:K3)</f>
        <v>228.24775823762891</v>
      </c>
      <c r="N3" s="43">
        <f>MAX(B3:K3)-MIN(B3:K3)</f>
        <v>8.1666666666666572</v>
      </c>
      <c r="O3" s="23">
        <v>216</v>
      </c>
      <c r="P3" s="24">
        <v>240</v>
      </c>
      <c r="Q3" s="56">
        <f>M3/M3*100</f>
        <v>100</v>
      </c>
    </row>
    <row r="4" spans="1:18" ht="15.9" customHeight="1" x14ac:dyDescent="0.3">
      <c r="A4" s="187">
        <v>9</v>
      </c>
      <c r="B4" s="49">
        <v>228.65625</v>
      </c>
      <c r="C4" s="49">
        <v>231.96621621621617</v>
      </c>
      <c r="D4" s="43">
        <v>224.47619047619048</v>
      </c>
      <c r="E4" s="49">
        <v>228.13300000000001</v>
      </c>
      <c r="F4" s="49">
        <v>227.7</v>
      </c>
      <c r="G4" s="49">
        <v>228.53703703703704</v>
      </c>
      <c r="H4" s="49">
        <v>231.274</v>
      </c>
      <c r="I4" s="49">
        <v>227.4</v>
      </c>
      <c r="J4" s="49">
        <v>225.85</v>
      </c>
      <c r="K4" s="49">
        <v>230.16666666666666</v>
      </c>
      <c r="L4" s="45">
        <v>228</v>
      </c>
      <c r="M4" s="43">
        <f t="shared" si="0"/>
        <v>228.41593603961101</v>
      </c>
      <c r="N4" s="43">
        <f t="shared" ref="N4:N17" si="1">MAX(B4:K4)-MIN(B4:K4)</f>
        <v>7.4900257400256862</v>
      </c>
      <c r="O4" s="23">
        <v>216</v>
      </c>
      <c r="P4" s="24">
        <v>240</v>
      </c>
      <c r="Q4" s="56">
        <f>M4/M$3*100</f>
        <v>100.07368212651053</v>
      </c>
    </row>
    <row r="5" spans="1:18" ht="15.9" customHeight="1" x14ac:dyDescent="0.3">
      <c r="A5" s="187">
        <v>10</v>
      </c>
      <c r="B5" s="49">
        <v>228.28571428571428</v>
      </c>
      <c r="C5" s="49">
        <v>225.86585365853659</v>
      </c>
      <c r="D5" s="43">
        <v>224.88235294117646</v>
      </c>
      <c r="E5" s="43">
        <v>228.59399999999999</v>
      </c>
      <c r="F5" s="49">
        <v>227.8095238095238</v>
      </c>
      <c r="G5" s="49">
        <v>226.8730158730159</v>
      </c>
      <c r="H5" s="49">
        <v>232.48400000000001</v>
      </c>
      <c r="I5" s="49">
        <v>226.8</v>
      </c>
      <c r="J5" s="49">
        <v>225.65</v>
      </c>
      <c r="K5" s="49">
        <v>232.4</v>
      </c>
      <c r="L5" s="45">
        <v>228</v>
      </c>
      <c r="M5" s="43">
        <f t="shared" si="0"/>
        <v>227.9644460567967</v>
      </c>
      <c r="N5" s="43">
        <f t="shared" si="1"/>
        <v>7.601647058823545</v>
      </c>
      <c r="O5" s="23">
        <v>216</v>
      </c>
      <c r="P5" s="24">
        <v>240</v>
      </c>
      <c r="Q5" s="56">
        <f t="shared" ref="Q5:Q17" si="2">M5/M$3*100</f>
        <v>99.875875152939173</v>
      </c>
    </row>
    <row r="6" spans="1:18" ht="15.9" customHeight="1" x14ac:dyDescent="0.3">
      <c r="A6" s="187">
        <v>11</v>
      </c>
      <c r="B6" s="49">
        <v>228.36842105263159</v>
      </c>
      <c r="C6" s="49">
        <v>224.68860759493668</v>
      </c>
      <c r="D6" s="43">
        <v>225.47368421052633</v>
      </c>
      <c r="E6" s="43">
        <v>229.43600000000001</v>
      </c>
      <c r="F6" s="49">
        <v>227.83333333333334</v>
      </c>
      <c r="G6" s="49">
        <v>226.39285714285714</v>
      </c>
      <c r="H6" s="49">
        <v>231.35499999999999</v>
      </c>
      <c r="I6" s="49">
        <v>229.3</v>
      </c>
      <c r="J6" s="49">
        <v>225.85</v>
      </c>
      <c r="K6" s="49">
        <v>231.2</v>
      </c>
      <c r="L6" s="45">
        <v>228</v>
      </c>
      <c r="M6" s="43">
        <f t="shared" si="0"/>
        <v>227.98979033342849</v>
      </c>
      <c r="N6" s="43">
        <f t="shared" si="1"/>
        <v>6.6663924050633057</v>
      </c>
      <c r="O6" s="23">
        <v>216</v>
      </c>
      <c r="P6" s="24">
        <v>240</v>
      </c>
      <c r="Q6" s="56">
        <f t="shared" si="2"/>
        <v>99.886978997650502</v>
      </c>
    </row>
    <row r="7" spans="1:18" ht="15.9" customHeight="1" x14ac:dyDescent="0.3">
      <c r="A7" s="187">
        <v>12</v>
      </c>
      <c r="B7" s="49">
        <v>228.47368421052633</v>
      </c>
      <c r="C7" s="49">
        <v>227.30823529411757</v>
      </c>
      <c r="D7" s="43">
        <v>224</v>
      </c>
      <c r="E7" s="43">
        <v>230.911</v>
      </c>
      <c r="F7" s="49">
        <v>227.95</v>
      </c>
      <c r="G7" s="49">
        <v>227.98214285714289</v>
      </c>
      <c r="H7" s="49">
        <v>232.48099999999999</v>
      </c>
      <c r="I7" s="49">
        <v>229</v>
      </c>
      <c r="J7" s="49">
        <v>225.94</v>
      </c>
      <c r="K7" s="49">
        <v>231</v>
      </c>
      <c r="L7" s="45">
        <v>228</v>
      </c>
      <c r="M7" s="43">
        <f t="shared" si="0"/>
        <v>228.50460623617869</v>
      </c>
      <c r="N7" s="43">
        <f t="shared" si="1"/>
        <v>8.4809999999999945</v>
      </c>
      <c r="O7" s="23">
        <v>216</v>
      </c>
      <c r="P7" s="24">
        <v>240</v>
      </c>
      <c r="Q7" s="56">
        <f t="shared" si="2"/>
        <v>100.11253034883364</v>
      </c>
    </row>
    <row r="8" spans="1:18" ht="15.9" customHeight="1" x14ac:dyDescent="0.3">
      <c r="A8" s="187">
        <v>1</v>
      </c>
      <c r="B8" s="49">
        <v>228.10526315789474</v>
      </c>
      <c r="C8" s="49">
        <v>227.0968085106384</v>
      </c>
      <c r="D8" s="43">
        <v>222.88235294117646</v>
      </c>
      <c r="E8" s="43">
        <v>230.726</v>
      </c>
      <c r="F8" s="49">
        <v>228.47368421052633</v>
      </c>
      <c r="G8" s="49">
        <v>227.7948717948718</v>
      </c>
      <c r="H8" s="49">
        <v>233.81399999999999</v>
      </c>
      <c r="I8" s="49">
        <v>229.7</v>
      </c>
      <c r="J8" s="49">
        <v>226.92</v>
      </c>
      <c r="K8" s="49">
        <v>233.57142857142858</v>
      </c>
      <c r="L8" s="45">
        <v>228</v>
      </c>
      <c r="M8" s="43">
        <f t="shared" si="0"/>
        <v>228.90844091865361</v>
      </c>
      <c r="N8" s="43">
        <f t="shared" si="1"/>
        <v>10.931647058823529</v>
      </c>
      <c r="O8" s="23">
        <v>216</v>
      </c>
      <c r="P8" s="24">
        <v>240</v>
      </c>
      <c r="Q8" s="56">
        <f t="shared" si="2"/>
        <v>100.28945856297824</v>
      </c>
    </row>
    <row r="9" spans="1:18" ht="15.9" customHeight="1" x14ac:dyDescent="0.3">
      <c r="A9" s="187">
        <v>2</v>
      </c>
      <c r="B9" s="49">
        <v>228.00289575289577</v>
      </c>
      <c r="C9" s="49">
        <v>226.26595744680856</v>
      </c>
      <c r="D9" s="43">
        <v>222.75</v>
      </c>
      <c r="E9" s="43">
        <v>230.71700000000001</v>
      </c>
      <c r="F9" s="49">
        <v>228.16666666666666</v>
      </c>
      <c r="G9" s="49">
        <v>225.82777777777775</v>
      </c>
      <c r="H9" s="49">
        <v>229.94499999999999</v>
      </c>
      <c r="I9" s="49">
        <v>229.6</v>
      </c>
      <c r="J9" s="49">
        <v>226.07</v>
      </c>
      <c r="K9" s="49">
        <v>231.46153846153845</v>
      </c>
      <c r="L9" s="45">
        <v>228</v>
      </c>
      <c r="M9" s="43">
        <f t="shared" si="0"/>
        <v>227.88068361056872</v>
      </c>
      <c r="N9" s="43">
        <f t="shared" si="1"/>
        <v>8.7115384615384528</v>
      </c>
      <c r="O9" s="23">
        <v>216</v>
      </c>
      <c r="P9" s="24">
        <v>240</v>
      </c>
      <c r="Q9" s="56">
        <f t="shared" si="2"/>
        <v>99.839177116176529</v>
      </c>
    </row>
    <row r="10" spans="1:18" ht="15.9" customHeight="1" x14ac:dyDescent="0.3">
      <c r="A10" s="187">
        <v>3</v>
      </c>
      <c r="B10" s="49">
        <v>227.86842105263159</v>
      </c>
      <c r="C10" s="49">
        <v>229.32098765432107</v>
      </c>
      <c r="D10" s="43">
        <v>223.33333333333334</v>
      </c>
      <c r="E10" s="43">
        <v>230.84399999999999</v>
      </c>
      <c r="F10" s="49">
        <v>228.04545454545453</v>
      </c>
      <c r="G10" s="49">
        <v>227.33333333333334</v>
      </c>
      <c r="H10" s="49">
        <v>232.56</v>
      </c>
      <c r="I10" s="49">
        <v>229.2</v>
      </c>
      <c r="J10" s="49">
        <v>223.22</v>
      </c>
      <c r="K10" s="49">
        <v>231.46153846153845</v>
      </c>
      <c r="L10" s="45">
        <v>228</v>
      </c>
      <c r="M10" s="43">
        <f t="shared" si="0"/>
        <v>228.31870683806125</v>
      </c>
      <c r="N10" s="43">
        <f t="shared" si="1"/>
        <v>9.3400000000000034</v>
      </c>
      <c r="O10" s="23">
        <v>216</v>
      </c>
      <c r="P10" s="24">
        <v>240</v>
      </c>
      <c r="Q10" s="56">
        <f t="shared" si="2"/>
        <v>100.03108402946874</v>
      </c>
    </row>
    <row r="11" spans="1:18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5">
        <v>228</v>
      </c>
      <c r="M11" s="43"/>
      <c r="N11" s="43">
        <f t="shared" si="1"/>
        <v>0</v>
      </c>
      <c r="O11" s="23">
        <v>216</v>
      </c>
      <c r="P11" s="24">
        <v>240</v>
      </c>
      <c r="Q11" s="56">
        <f t="shared" si="2"/>
        <v>0</v>
      </c>
    </row>
    <row r="12" spans="1:18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5">
        <v>228</v>
      </c>
      <c r="M12" s="43"/>
      <c r="N12" s="43">
        <f t="shared" si="1"/>
        <v>0</v>
      </c>
      <c r="O12" s="23">
        <v>216</v>
      </c>
      <c r="P12" s="24">
        <v>240</v>
      </c>
      <c r="Q12" s="56">
        <f t="shared" si="2"/>
        <v>0</v>
      </c>
    </row>
    <row r="13" spans="1:18" ht="15.9" customHeight="1" x14ac:dyDescent="0.3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5">
        <v>228</v>
      </c>
      <c r="M13" s="43"/>
      <c r="N13" s="43">
        <f t="shared" si="1"/>
        <v>0</v>
      </c>
      <c r="O13" s="23">
        <v>216</v>
      </c>
      <c r="P13" s="24">
        <v>240</v>
      </c>
      <c r="Q13" s="56">
        <f t="shared" si="2"/>
        <v>0</v>
      </c>
    </row>
    <row r="14" spans="1:18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5">
        <v>228</v>
      </c>
      <c r="M14" s="43"/>
      <c r="N14" s="43">
        <f t="shared" si="1"/>
        <v>0</v>
      </c>
      <c r="O14" s="23">
        <v>216</v>
      </c>
      <c r="P14" s="24">
        <v>240</v>
      </c>
      <c r="Q14" s="56">
        <f t="shared" si="2"/>
        <v>0</v>
      </c>
    </row>
    <row r="15" spans="1:18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5">
        <v>228</v>
      </c>
      <c r="M15" s="43"/>
      <c r="N15" s="43">
        <f t="shared" si="1"/>
        <v>0</v>
      </c>
      <c r="O15" s="23">
        <v>216</v>
      </c>
      <c r="P15" s="24">
        <v>240</v>
      </c>
      <c r="Q15" s="56">
        <f t="shared" si="2"/>
        <v>0</v>
      </c>
      <c r="R15" s="7"/>
    </row>
    <row r="16" spans="1:18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5">
        <v>228</v>
      </c>
      <c r="M16" s="43"/>
      <c r="N16" s="43">
        <f t="shared" si="1"/>
        <v>0</v>
      </c>
      <c r="O16" s="23">
        <v>216</v>
      </c>
      <c r="P16" s="24">
        <v>240</v>
      </c>
      <c r="Q16" s="5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5">
        <v>228</v>
      </c>
      <c r="M17" s="43"/>
      <c r="N17" s="43">
        <f t="shared" si="1"/>
        <v>0</v>
      </c>
      <c r="O17" s="23">
        <v>216</v>
      </c>
      <c r="P17" s="24">
        <v>240</v>
      </c>
      <c r="Q17" s="5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5">
        <v>228</v>
      </c>
      <c r="M18" s="43"/>
      <c r="N18" s="43">
        <f>MAX(B18:K18)-MIN(B18:K18)</f>
        <v>0</v>
      </c>
      <c r="O18" s="23">
        <v>216</v>
      </c>
      <c r="P18" s="24">
        <v>240</v>
      </c>
      <c r="Q18" s="56">
        <f>M18/M$3*100</f>
        <v>0</v>
      </c>
      <c r="R18" s="7"/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5">
        <v>228</v>
      </c>
      <c r="M19" s="43"/>
      <c r="N19" s="43">
        <f>MAX(B19:K19)-MIN(B19:K19)</f>
        <v>0</v>
      </c>
      <c r="O19" s="23">
        <v>216</v>
      </c>
      <c r="P19" s="24">
        <v>240</v>
      </c>
      <c r="Q19" s="56">
        <f>M19/M$3*100</f>
        <v>0</v>
      </c>
    </row>
    <row r="20" spans="1:18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5">
        <v>228</v>
      </c>
      <c r="M20" s="43"/>
      <c r="N20" s="43">
        <f>MAX(B20:K20)-MIN(B20:K20)</f>
        <v>0</v>
      </c>
      <c r="O20" s="23">
        <v>216</v>
      </c>
      <c r="P20" s="24">
        <v>240</v>
      </c>
      <c r="Q20" s="56">
        <f>M20/M$3*100</f>
        <v>0</v>
      </c>
    </row>
    <row r="44" spans="5:5" x14ac:dyDescent="0.2">
      <c r="E44" s="6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20"/>
  <sheetViews>
    <sheetView zoomScale="73" zoomScaleNormal="73" workbookViewId="0">
      <selection activeCell="W18" sqref="W18"/>
    </sheetView>
  </sheetViews>
  <sheetFormatPr defaultRowHeight="13.2" x14ac:dyDescent="0.2"/>
  <cols>
    <col min="1" max="1" width="3.77734375" customWidth="1"/>
    <col min="2" max="2" width="10.21875" customWidth="1"/>
    <col min="3" max="3" width="10.44140625" bestFit="1" customWidth="1"/>
    <col min="4" max="4" width="9.44140625" customWidth="1"/>
    <col min="5" max="5" width="10.33203125" customWidth="1"/>
    <col min="6" max="6" width="9.44140625" customWidth="1"/>
    <col min="7" max="8" width="10.33203125" customWidth="1"/>
    <col min="9" max="9" width="10.6640625" customWidth="1"/>
    <col min="10" max="10" width="9.6640625" customWidth="1"/>
    <col min="11" max="11" width="10.4414062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16" t="s">
        <v>53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2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7">
        <v>8</v>
      </c>
      <c r="B3" s="49">
        <v>310.23684210526318</v>
      </c>
      <c r="C3" s="49">
        <v>314.59880952380951</v>
      </c>
      <c r="D3" s="43">
        <v>306</v>
      </c>
      <c r="E3" s="43">
        <v>310.25799999999998</v>
      </c>
      <c r="F3" s="49">
        <v>306.8</v>
      </c>
      <c r="G3" s="49">
        <v>305.5</v>
      </c>
      <c r="H3" s="49">
        <v>314.66699999999997</v>
      </c>
      <c r="I3" s="49">
        <v>306.39999999999998</v>
      </c>
      <c r="J3" s="49">
        <v>311.60000000000002</v>
      </c>
      <c r="K3" s="49"/>
      <c r="L3" s="45">
        <v>309</v>
      </c>
      <c r="M3" s="43">
        <f t="shared" ref="M3:M10" si="0">AVERAGE(B3:K3)</f>
        <v>309.56229462545252</v>
      </c>
      <c r="N3" s="43">
        <f>MAX(B3:K3)-MIN(B3:K3)</f>
        <v>9.1669999999999732</v>
      </c>
      <c r="O3" s="23">
        <v>293</v>
      </c>
      <c r="P3" s="24">
        <v>325</v>
      </c>
      <c r="Q3" s="56">
        <f>M3/M3*100</f>
        <v>100</v>
      </c>
    </row>
    <row r="4" spans="1:18" ht="15.9" customHeight="1" x14ac:dyDescent="0.3">
      <c r="A4" s="187">
        <v>9</v>
      </c>
      <c r="B4" s="49">
        <v>310.25</v>
      </c>
      <c r="C4" s="49">
        <v>301.83076923076925</v>
      </c>
      <c r="D4" s="43">
        <v>306.89999999999998</v>
      </c>
      <c r="E4" s="49">
        <v>309.83300000000003</v>
      </c>
      <c r="F4" s="49">
        <v>306.05</v>
      </c>
      <c r="G4" s="49">
        <v>307.46296296296299</v>
      </c>
      <c r="H4" s="49">
        <v>313.21300000000002</v>
      </c>
      <c r="I4" s="49">
        <v>307.7</v>
      </c>
      <c r="J4" s="49">
        <v>308.48</v>
      </c>
      <c r="K4" s="49">
        <v>310.08333333333331</v>
      </c>
      <c r="L4" s="45">
        <v>309</v>
      </c>
      <c r="M4" s="43">
        <f t="shared" si="0"/>
        <v>308.18030655270655</v>
      </c>
      <c r="N4" s="43">
        <f t="shared" ref="N4:N17" si="1">MAX(B4:K4)-MIN(B4:K4)</f>
        <v>11.382230769230773</v>
      </c>
      <c r="O4" s="23">
        <v>293</v>
      </c>
      <c r="P4" s="24">
        <v>325</v>
      </c>
      <c r="Q4" s="56">
        <f>M4/M$3*100</f>
        <v>99.553567053630331</v>
      </c>
    </row>
    <row r="5" spans="1:18" ht="15.9" customHeight="1" x14ac:dyDescent="0.3">
      <c r="A5" s="187">
        <v>10</v>
      </c>
      <c r="B5" s="49">
        <v>309.33333333333331</v>
      </c>
      <c r="C5" s="49">
        <v>307.64634146341461</v>
      </c>
      <c r="D5" s="43">
        <v>307.77777777777777</v>
      </c>
      <c r="E5" s="43">
        <v>311.685</v>
      </c>
      <c r="F5" s="49">
        <v>307.23809523809524</v>
      </c>
      <c r="G5" s="49">
        <v>309.26190476190476</v>
      </c>
      <c r="H5" s="49">
        <v>314</v>
      </c>
      <c r="I5" s="49">
        <v>307.3</v>
      </c>
      <c r="J5" s="49">
        <v>310.24</v>
      </c>
      <c r="K5" s="49">
        <v>309.5</v>
      </c>
      <c r="L5" s="45">
        <v>309</v>
      </c>
      <c r="M5" s="43">
        <f t="shared" si="0"/>
        <v>309.39824525745263</v>
      </c>
      <c r="N5" s="43">
        <f t="shared" si="1"/>
        <v>6.7619047619047592</v>
      </c>
      <c r="O5" s="23">
        <v>293</v>
      </c>
      <c r="P5" s="24">
        <v>325</v>
      </c>
      <c r="Q5" s="56">
        <f t="shared" ref="Q5:Q17" si="2">M5/M$3*100</f>
        <v>99.94700602403843</v>
      </c>
    </row>
    <row r="6" spans="1:18" ht="15.9" customHeight="1" x14ac:dyDescent="0.3">
      <c r="A6" s="187">
        <v>11</v>
      </c>
      <c r="B6" s="49">
        <v>309.4736842105263</v>
      </c>
      <c r="C6" s="49">
        <v>306.41012658227845</v>
      </c>
      <c r="D6" s="43">
        <v>306.77777777777777</v>
      </c>
      <c r="E6" s="43">
        <v>312.84199999999998</v>
      </c>
      <c r="F6" s="49">
        <v>306.5</v>
      </c>
      <c r="G6" s="49">
        <v>309.38095238095241</v>
      </c>
      <c r="H6" s="49">
        <v>313.16399999999999</v>
      </c>
      <c r="I6" s="49">
        <v>304.60000000000002</v>
      </c>
      <c r="J6" s="49">
        <v>314.22000000000003</v>
      </c>
      <c r="K6" s="49">
        <v>314.86666666666667</v>
      </c>
      <c r="L6" s="45">
        <v>309</v>
      </c>
      <c r="M6" s="43">
        <f t="shared" si="0"/>
        <v>309.82352076182013</v>
      </c>
      <c r="N6" s="43">
        <f t="shared" si="1"/>
        <v>10.266666666666652</v>
      </c>
      <c r="O6" s="23">
        <v>293</v>
      </c>
      <c r="P6" s="24">
        <v>325</v>
      </c>
      <c r="Q6" s="56">
        <f t="shared" si="2"/>
        <v>100.08438564415079</v>
      </c>
    </row>
    <row r="7" spans="1:18" ht="15.9" customHeight="1" x14ac:dyDescent="0.3">
      <c r="A7" s="187">
        <v>12</v>
      </c>
      <c r="B7" s="49">
        <v>309.5</v>
      </c>
      <c r="C7" s="49">
        <v>307.57294117647058</v>
      </c>
      <c r="D7" s="43">
        <v>306.25</v>
      </c>
      <c r="E7" s="43">
        <v>313.52100000000002</v>
      </c>
      <c r="F7" s="49">
        <v>306.45</v>
      </c>
      <c r="G7" s="49">
        <v>308.51488095238102</v>
      </c>
      <c r="H7" s="49">
        <v>312.87</v>
      </c>
      <c r="I7" s="49">
        <v>306.7</v>
      </c>
      <c r="J7" s="49">
        <v>315.39</v>
      </c>
      <c r="K7" s="49">
        <v>312</v>
      </c>
      <c r="L7" s="45">
        <v>309</v>
      </c>
      <c r="M7" s="43">
        <f t="shared" si="0"/>
        <v>309.87688221288511</v>
      </c>
      <c r="N7" s="43">
        <f t="shared" si="1"/>
        <v>9.1399999999999864</v>
      </c>
      <c r="O7" s="23">
        <v>293</v>
      </c>
      <c r="P7" s="24">
        <v>325</v>
      </c>
      <c r="Q7" s="56">
        <f t="shared" si="2"/>
        <v>100.10162335429553</v>
      </c>
    </row>
    <row r="8" spans="1:18" ht="15.9" customHeight="1" x14ac:dyDescent="0.3">
      <c r="A8" s="187">
        <v>1</v>
      </c>
      <c r="B8" s="49">
        <v>309.42105263157896</v>
      </c>
      <c r="C8" s="49">
        <v>306.84042553191489</v>
      </c>
      <c r="D8" s="43">
        <v>305.5</v>
      </c>
      <c r="E8" s="43">
        <v>313.815</v>
      </c>
      <c r="F8" s="49">
        <v>307.4736842105263</v>
      </c>
      <c r="G8" s="49">
        <v>307.45333333333332</v>
      </c>
      <c r="H8" s="49">
        <v>315.23700000000002</v>
      </c>
      <c r="I8" s="49">
        <v>310.39999999999998</v>
      </c>
      <c r="J8" s="49">
        <v>314.63</v>
      </c>
      <c r="K8" s="49">
        <v>309.71428571428572</v>
      </c>
      <c r="L8" s="45">
        <v>309</v>
      </c>
      <c r="M8" s="43">
        <f t="shared" si="0"/>
        <v>310.04847814216396</v>
      </c>
      <c r="N8" s="43">
        <f t="shared" si="1"/>
        <v>9.7370000000000232</v>
      </c>
      <c r="O8" s="23">
        <v>293</v>
      </c>
      <c r="P8" s="24">
        <v>325</v>
      </c>
      <c r="Q8" s="56">
        <f t="shared" si="2"/>
        <v>100.15705514694535</v>
      </c>
    </row>
    <row r="9" spans="1:18" ht="15.9" customHeight="1" x14ac:dyDescent="0.3">
      <c r="A9" s="187">
        <v>2</v>
      </c>
      <c r="B9" s="49">
        <v>311.00772200772201</v>
      </c>
      <c r="C9" s="49">
        <v>305.6085106382979</v>
      </c>
      <c r="D9" s="43">
        <v>306</v>
      </c>
      <c r="E9" s="43">
        <v>313.44600000000003</v>
      </c>
      <c r="F9" s="49">
        <v>307.38888888888891</v>
      </c>
      <c r="G9" s="49">
        <v>308.76666666666665</v>
      </c>
      <c r="H9" s="49">
        <v>315.98200000000003</v>
      </c>
      <c r="I9" s="49">
        <v>309.2</v>
      </c>
      <c r="J9" s="49">
        <v>312.41000000000003</v>
      </c>
      <c r="K9" s="49">
        <v>313</v>
      </c>
      <c r="L9" s="45">
        <v>309</v>
      </c>
      <c r="M9" s="43">
        <f t="shared" si="0"/>
        <v>310.28097882015749</v>
      </c>
      <c r="N9" s="43">
        <f t="shared" si="1"/>
        <v>10.373489361702127</v>
      </c>
      <c r="O9" s="23">
        <v>293</v>
      </c>
      <c r="P9" s="24">
        <v>325</v>
      </c>
      <c r="Q9" s="56">
        <f t="shared" si="2"/>
        <v>100.232161412156</v>
      </c>
    </row>
    <row r="10" spans="1:18" ht="15.9" customHeight="1" x14ac:dyDescent="0.3">
      <c r="A10" s="187">
        <v>3</v>
      </c>
      <c r="B10" s="49">
        <v>311.21052631578948</v>
      </c>
      <c r="C10" s="49">
        <v>308.82469135802467</v>
      </c>
      <c r="D10" s="43">
        <v>308.5</v>
      </c>
      <c r="E10" s="43">
        <v>312.69900000000001</v>
      </c>
      <c r="F10" s="49">
        <v>307.09090909090907</v>
      </c>
      <c r="G10" s="49">
        <v>308.16666666666669</v>
      </c>
      <c r="H10" s="49">
        <v>316.32</v>
      </c>
      <c r="I10" s="49">
        <v>309.5</v>
      </c>
      <c r="J10" s="49">
        <v>307.17</v>
      </c>
      <c r="K10" s="49">
        <v>312</v>
      </c>
      <c r="L10" s="45">
        <v>309</v>
      </c>
      <c r="M10" s="43">
        <f t="shared" si="0"/>
        <v>310.14817934313902</v>
      </c>
      <c r="N10" s="43">
        <f t="shared" si="1"/>
        <v>9.2290909090909281</v>
      </c>
      <c r="O10" s="23">
        <v>293</v>
      </c>
      <c r="P10" s="24">
        <v>325</v>
      </c>
      <c r="Q10" s="56">
        <f t="shared" si="2"/>
        <v>100.18926229965939</v>
      </c>
    </row>
    <row r="11" spans="1:18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5">
        <v>309</v>
      </c>
      <c r="M11" s="43"/>
      <c r="N11" s="43">
        <f t="shared" si="1"/>
        <v>0</v>
      </c>
      <c r="O11" s="23">
        <v>293</v>
      </c>
      <c r="P11" s="24">
        <v>325</v>
      </c>
      <c r="Q11" s="56">
        <f t="shared" si="2"/>
        <v>0</v>
      </c>
    </row>
    <row r="12" spans="1:18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5">
        <v>309</v>
      </c>
      <c r="M12" s="43"/>
      <c r="N12" s="43">
        <f t="shared" si="1"/>
        <v>0</v>
      </c>
      <c r="O12" s="23">
        <v>293</v>
      </c>
      <c r="P12" s="24">
        <v>325</v>
      </c>
      <c r="Q12" s="56">
        <f t="shared" si="2"/>
        <v>0</v>
      </c>
    </row>
    <row r="13" spans="1:18" ht="15.9" customHeight="1" x14ac:dyDescent="0.3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5">
        <v>309</v>
      </c>
      <c r="M13" s="43"/>
      <c r="N13" s="43">
        <f t="shared" si="1"/>
        <v>0</v>
      </c>
      <c r="O13" s="23">
        <v>293</v>
      </c>
      <c r="P13" s="24">
        <v>325</v>
      </c>
      <c r="Q13" s="56">
        <f t="shared" si="2"/>
        <v>0</v>
      </c>
    </row>
    <row r="14" spans="1:18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5">
        <v>309</v>
      </c>
      <c r="M14" s="43"/>
      <c r="N14" s="43">
        <f t="shared" si="1"/>
        <v>0</v>
      </c>
      <c r="O14" s="23">
        <v>293</v>
      </c>
      <c r="P14" s="24">
        <v>325</v>
      </c>
      <c r="Q14" s="56">
        <f t="shared" si="2"/>
        <v>0</v>
      </c>
    </row>
    <row r="15" spans="1:18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5">
        <v>309</v>
      </c>
      <c r="M15" s="43"/>
      <c r="N15" s="43">
        <f t="shared" si="1"/>
        <v>0</v>
      </c>
      <c r="O15" s="23">
        <v>293</v>
      </c>
      <c r="P15" s="24">
        <v>325</v>
      </c>
      <c r="Q15" s="56">
        <f t="shared" si="2"/>
        <v>0</v>
      </c>
      <c r="R15" s="7"/>
    </row>
    <row r="16" spans="1:18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5">
        <v>309</v>
      </c>
      <c r="M16" s="43"/>
      <c r="N16" s="43">
        <f t="shared" si="1"/>
        <v>0</v>
      </c>
      <c r="O16" s="23">
        <v>293</v>
      </c>
      <c r="P16" s="24">
        <v>325</v>
      </c>
      <c r="Q16" s="5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5">
        <v>309</v>
      </c>
      <c r="M17" s="43"/>
      <c r="N17" s="43">
        <f t="shared" si="1"/>
        <v>0</v>
      </c>
      <c r="O17" s="23">
        <v>293</v>
      </c>
      <c r="P17" s="24">
        <v>325</v>
      </c>
      <c r="Q17" s="5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5">
        <v>309</v>
      </c>
      <c r="M18" s="43"/>
      <c r="N18" s="43">
        <f>MAX(B18:K18)-MIN(B18:K18)</f>
        <v>0</v>
      </c>
      <c r="O18" s="23">
        <v>293</v>
      </c>
      <c r="P18" s="24">
        <v>325</v>
      </c>
      <c r="Q18" s="56">
        <f>M18/M$3*100</f>
        <v>0</v>
      </c>
      <c r="R18" s="7"/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5">
        <v>309</v>
      </c>
      <c r="M19" s="43"/>
      <c r="N19" s="43">
        <f>MAX(B19:K19)-MIN(B19:K19)</f>
        <v>0</v>
      </c>
      <c r="O19" s="23">
        <v>293</v>
      </c>
      <c r="P19" s="24">
        <v>325</v>
      </c>
      <c r="Q19" s="56">
        <f>M19/M$3*100</f>
        <v>0</v>
      </c>
    </row>
    <row r="20" spans="1:18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5">
        <v>309</v>
      </c>
      <c r="M20" s="43"/>
      <c r="N20" s="43">
        <f>MAX(B20:K20)-MIN(B20:K20)</f>
        <v>0</v>
      </c>
      <c r="O20" s="23">
        <v>293</v>
      </c>
      <c r="P20" s="24">
        <v>325</v>
      </c>
      <c r="Q20" s="56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R20"/>
  <sheetViews>
    <sheetView zoomScale="73" zoomScaleNormal="73" workbookViewId="0">
      <selection activeCell="W18" sqref="W18"/>
    </sheetView>
  </sheetViews>
  <sheetFormatPr defaultRowHeight="13.2" x14ac:dyDescent="0.2"/>
  <cols>
    <col min="1" max="1" width="3.77734375" customWidth="1"/>
    <col min="2" max="2" width="10.44140625" customWidth="1"/>
    <col min="3" max="3" width="10.44140625" bestFit="1" customWidth="1"/>
    <col min="4" max="4" width="9.88671875" customWidth="1"/>
    <col min="5" max="5" width="10.21875" customWidth="1"/>
    <col min="6" max="6" width="9.44140625" customWidth="1"/>
    <col min="7" max="7" width="9.77734375" customWidth="1"/>
    <col min="8" max="9" width="10.21875" customWidth="1"/>
    <col min="10" max="10" width="10.664062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6" t="s">
        <v>54</v>
      </c>
    </row>
    <row r="2" spans="1:18" ht="16.2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159</v>
      </c>
      <c r="N2" s="105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7">
        <v>8</v>
      </c>
      <c r="B3" s="49">
        <v>153.02631578947367</v>
      </c>
      <c r="C3" s="49">
        <v>153.71807228915659</v>
      </c>
      <c r="D3" s="43">
        <v>150.84210526315789</v>
      </c>
      <c r="E3" s="43">
        <v>152.565</v>
      </c>
      <c r="F3" s="49">
        <v>150.80000000000001</v>
      </c>
      <c r="G3" s="49">
        <v>157</v>
      </c>
      <c r="H3" s="49">
        <v>150.333</v>
      </c>
      <c r="I3" s="49">
        <v>150.5</v>
      </c>
      <c r="J3" s="49">
        <v>151.96</v>
      </c>
      <c r="K3" s="49"/>
      <c r="L3" s="46">
        <v>153</v>
      </c>
      <c r="M3" s="43">
        <f t="shared" ref="M3:M10" si="0">AVERAGE(B3:K3)</f>
        <v>152.30494370464314</v>
      </c>
      <c r="N3" s="43">
        <f>MAX(B3:K3)-MIN(B3:K3)</f>
        <v>6.6670000000000016</v>
      </c>
      <c r="O3" s="41">
        <v>145</v>
      </c>
      <c r="P3" s="42">
        <v>161</v>
      </c>
      <c r="Q3" s="56">
        <f>M3/M3*100</f>
        <v>100</v>
      </c>
    </row>
    <row r="4" spans="1:18" ht="15.9" customHeight="1" x14ac:dyDescent="0.3">
      <c r="A4" s="187">
        <v>9</v>
      </c>
      <c r="B4" s="49">
        <v>153.28125</v>
      </c>
      <c r="C4" s="49">
        <v>154.30933333333337</v>
      </c>
      <c r="D4" s="43">
        <v>149</v>
      </c>
      <c r="E4" s="49">
        <v>152.631</v>
      </c>
      <c r="F4" s="49">
        <v>150.25</v>
      </c>
      <c r="G4" s="49">
        <v>158.25308641975309</v>
      </c>
      <c r="H4" s="49">
        <v>151.70500000000001</v>
      </c>
      <c r="I4" s="49">
        <v>150.80000000000001</v>
      </c>
      <c r="J4" s="49">
        <v>150.63</v>
      </c>
      <c r="K4" s="49"/>
      <c r="L4" s="46">
        <v>153</v>
      </c>
      <c r="M4" s="43">
        <f t="shared" si="0"/>
        <v>152.31774108367628</v>
      </c>
      <c r="N4" s="43">
        <f t="shared" ref="N4:N20" si="1">MAX(B4:K4)-MIN(B4:K4)</f>
        <v>9.2530864197530889</v>
      </c>
      <c r="O4" s="41">
        <v>145</v>
      </c>
      <c r="P4" s="42">
        <v>161</v>
      </c>
      <c r="Q4" s="56">
        <f>M4/M$3*100</f>
        <v>100.00840247120144</v>
      </c>
    </row>
    <row r="5" spans="1:18" ht="15.9" customHeight="1" x14ac:dyDescent="0.3">
      <c r="A5" s="187">
        <v>10</v>
      </c>
      <c r="B5" s="49">
        <v>153.28571428571428</v>
      </c>
      <c r="C5" s="49">
        <v>153.8259259259259</v>
      </c>
      <c r="D5" s="43">
        <v>152.33333333333334</v>
      </c>
      <c r="E5" s="43">
        <v>151.96799999999999</v>
      </c>
      <c r="F5" s="49">
        <v>151.28571428571428</v>
      </c>
      <c r="G5" s="49">
        <v>153.8095238095238</v>
      </c>
      <c r="H5" s="49">
        <v>152.547</v>
      </c>
      <c r="I5" s="49">
        <v>149.5</v>
      </c>
      <c r="J5" s="49">
        <v>150.15</v>
      </c>
      <c r="K5" s="49"/>
      <c r="L5" s="46">
        <v>153</v>
      </c>
      <c r="M5" s="43">
        <f t="shared" si="0"/>
        <v>152.07835684891242</v>
      </c>
      <c r="N5" s="43">
        <f t="shared" si="1"/>
        <v>4.3259259259259011</v>
      </c>
      <c r="O5" s="41">
        <v>145</v>
      </c>
      <c r="P5" s="42">
        <v>161</v>
      </c>
      <c r="Q5" s="56">
        <f t="shared" ref="Q5:Q20" si="2">M5/M$3*100</f>
        <v>99.851228167504445</v>
      </c>
    </row>
    <row r="6" spans="1:18" ht="15.9" customHeight="1" x14ac:dyDescent="0.3">
      <c r="A6" s="187">
        <v>11</v>
      </c>
      <c r="B6" s="49">
        <v>153.34210526315789</v>
      </c>
      <c r="C6" s="49">
        <v>153.90759493670882</v>
      </c>
      <c r="D6" s="43">
        <v>151.25</v>
      </c>
      <c r="E6" s="43">
        <v>151.767</v>
      </c>
      <c r="F6" s="49">
        <v>151.11111111111111</v>
      </c>
      <c r="G6" s="49">
        <v>154.14285714285714</v>
      </c>
      <c r="H6" s="49">
        <v>152.279</v>
      </c>
      <c r="I6" s="49">
        <v>148.80000000000001</v>
      </c>
      <c r="J6" s="49">
        <v>150.4</v>
      </c>
      <c r="K6" s="49"/>
      <c r="L6" s="46">
        <v>153</v>
      </c>
      <c r="M6" s="43">
        <f t="shared" si="0"/>
        <v>151.8888520504261</v>
      </c>
      <c r="N6" s="43">
        <f t="shared" si="1"/>
        <v>5.3428571428571274</v>
      </c>
      <c r="O6" s="41">
        <v>145</v>
      </c>
      <c r="P6" s="42">
        <v>161</v>
      </c>
      <c r="Q6" s="56">
        <f t="shared" si="2"/>
        <v>99.726803579650081</v>
      </c>
    </row>
    <row r="7" spans="1:18" ht="15.9" customHeight="1" x14ac:dyDescent="0.3">
      <c r="A7" s="187">
        <v>12</v>
      </c>
      <c r="B7" s="49">
        <v>153.28947368421052</v>
      </c>
      <c r="C7" s="49">
        <v>153.79651162790688</v>
      </c>
      <c r="D7" s="43">
        <v>150.86666666666667</v>
      </c>
      <c r="E7" s="43">
        <v>152.048</v>
      </c>
      <c r="F7" s="49">
        <v>151.05000000000001</v>
      </c>
      <c r="G7" s="49">
        <v>154.21428571428572</v>
      </c>
      <c r="H7" s="49">
        <v>151.13</v>
      </c>
      <c r="I7" s="49">
        <v>148.30000000000001</v>
      </c>
      <c r="J7" s="49">
        <v>150.6</v>
      </c>
      <c r="K7" s="49"/>
      <c r="L7" s="46">
        <v>153</v>
      </c>
      <c r="M7" s="43">
        <f t="shared" si="0"/>
        <v>151.69943752145221</v>
      </c>
      <c r="N7" s="43">
        <f t="shared" si="1"/>
        <v>5.914285714285711</v>
      </c>
      <c r="O7" s="41">
        <v>145</v>
      </c>
      <c r="P7" s="42">
        <v>161</v>
      </c>
      <c r="Q7" s="56">
        <f t="shared" si="2"/>
        <v>99.602438260727013</v>
      </c>
    </row>
    <row r="8" spans="1:18" ht="15.9" customHeight="1" x14ac:dyDescent="0.3">
      <c r="A8" s="187">
        <v>1</v>
      </c>
      <c r="B8" s="49">
        <v>153.26315789473685</v>
      </c>
      <c r="C8" s="49">
        <v>153.54947368421048</v>
      </c>
      <c r="D8" s="43">
        <v>150</v>
      </c>
      <c r="E8" s="43">
        <v>153.22900000000001</v>
      </c>
      <c r="F8" s="49">
        <v>150.78947368421052</v>
      </c>
      <c r="G8" s="49">
        <v>154.19230769230768</v>
      </c>
      <c r="H8" s="49">
        <v>151.94900000000001</v>
      </c>
      <c r="I8" s="49">
        <v>152.30000000000001</v>
      </c>
      <c r="J8" s="49">
        <v>149.77000000000001</v>
      </c>
      <c r="K8" s="49"/>
      <c r="L8" s="46">
        <v>153</v>
      </c>
      <c r="M8" s="43">
        <f t="shared" si="0"/>
        <v>152.11582366171839</v>
      </c>
      <c r="N8" s="43">
        <f t="shared" si="1"/>
        <v>4.422307692307669</v>
      </c>
      <c r="O8" s="41">
        <v>145</v>
      </c>
      <c r="P8" s="42">
        <v>161</v>
      </c>
      <c r="Q8" s="56">
        <f t="shared" si="2"/>
        <v>99.875828033992448</v>
      </c>
    </row>
    <row r="9" spans="1:18" ht="15.9" customHeight="1" x14ac:dyDescent="0.3">
      <c r="A9" s="187">
        <v>2</v>
      </c>
      <c r="B9" s="49">
        <v>153.33108108108109</v>
      </c>
      <c r="C9" s="49">
        <v>153.1361702127659</v>
      </c>
      <c r="D9" s="43">
        <v>151.6875</v>
      </c>
      <c r="E9" s="43">
        <v>153.161</v>
      </c>
      <c r="F9" s="49">
        <v>152.5</v>
      </c>
      <c r="G9" s="49">
        <v>154.14285714285714</v>
      </c>
      <c r="H9" s="49">
        <v>152.27799999999999</v>
      </c>
      <c r="I9" s="49">
        <v>152.6</v>
      </c>
      <c r="J9" s="49">
        <v>151.02000000000001</v>
      </c>
      <c r="K9" s="49"/>
      <c r="L9" s="46">
        <v>153</v>
      </c>
      <c r="M9" s="43">
        <f t="shared" si="0"/>
        <v>152.65073427074489</v>
      </c>
      <c r="N9" s="43">
        <f t="shared" si="1"/>
        <v>3.1228571428571286</v>
      </c>
      <c r="O9" s="41">
        <v>145</v>
      </c>
      <c r="P9" s="42">
        <v>161</v>
      </c>
      <c r="Q9" s="56">
        <f t="shared" si="2"/>
        <v>100.2270383072872</v>
      </c>
    </row>
    <row r="10" spans="1:18" ht="15.9" customHeight="1" x14ac:dyDescent="0.3">
      <c r="A10" s="187">
        <v>3</v>
      </c>
      <c r="B10" s="49">
        <v>153.36842105263159</v>
      </c>
      <c r="C10" s="49">
        <v>153.86219512195129</v>
      </c>
      <c r="D10" s="43">
        <v>151</v>
      </c>
      <c r="E10" s="43">
        <v>153.48099999999999</v>
      </c>
      <c r="F10" s="49">
        <v>152</v>
      </c>
      <c r="G10" s="49">
        <v>155.21428571428572</v>
      </c>
      <c r="H10" s="49">
        <v>152.32</v>
      </c>
      <c r="I10" s="49">
        <v>152.80000000000001</v>
      </c>
      <c r="J10" s="49">
        <v>151.28</v>
      </c>
      <c r="K10" s="49"/>
      <c r="L10" s="46">
        <v>153</v>
      </c>
      <c r="M10" s="43">
        <f t="shared" si="0"/>
        <v>152.81398909876316</v>
      </c>
      <c r="N10" s="43">
        <f t="shared" si="1"/>
        <v>4.2142857142857224</v>
      </c>
      <c r="O10" s="41">
        <v>145</v>
      </c>
      <c r="P10" s="42">
        <v>161</v>
      </c>
      <c r="Q10" s="56">
        <f t="shared" si="2"/>
        <v>100.33422775501444</v>
      </c>
    </row>
    <row r="11" spans="1:18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153</v>
      </c>
      <c r="M11" s="43"/>
      <c r="N11" s="43">
        <f t="shared" si="1"/>
        <v>0</v>
      </c>
      <c r="O11" s="41">
        <v>145</v>
      </c>
      <c r="P11" s="42">
        <v>161</v>
      </c>
      <c r="Q11" s="56">
        <f t="shared" si="2"/>
        <v>0</v>
      </c>
    </row>
    <row r="12" spans="1:18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153</v>
      </c>
      <c r="M12" s="43"/>
      <c r="N12" s="43">
        <f t="shared" si="1"/>
        <v>0</v>
      </c>
      <c r="O12" s="41">
        <v>145</v>
      </c>
      <c r="P12" s="42">
        <v>161</v>
      </c>
      <c r="Q12" s="56">
        <f t="shared" si="2"/>
        <v>0</v>
      </c>
    </row>
    <row r="13" spans="1:18" ht="15.9" customHeight="1" x14ac:dyDescent="0.3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153</v>
      </c>
      <c r="M13" s="43"/>
      <c r="N13" s="43">
        <f t="shared" si="1"/>
        <v>0</v>
      </c>
      <c r="O13" s="41">
        <v>145</v>
      </c>
      <c r="P13" s="42">
        <v>161</v>
      </c>
      <c r="Q13" s="56">
        <f t="shared" si="2"/>
        <v>0</v>
      </c>
    </row>
    <row r="14" spans="1:18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153</v>
      </c>
      <c r="M14" s="43"/>
      <c r="N14" s="43">
        <f t="shared" si="1"/>
        <v>0</v>
      </c>
      <c r="O14" s="41">
        <v>145</v>
      </c>
      <c r="P14" s="42">
        <v>161</v>
      </c>
      <c r="Q14" s="56">
        <f t="shared" si="2"/>
        <v>0</v>
      </c>
    </row>
    <row r="15" spans="1:18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153</v>
      </c>
      <c r="M15" s="43"/>
      <c r="N15" s="43">
        <f t="shared" si="1"/>
        <v>0</v>
      </c>
      <c r="O15" s="41">
        <v>145</v>
      </c>
      <c r="P15" s="42">
        <v>161</v>
      </c>
      <c r="Q15" s="56">
        <f t="shared" si="2"/>
        <v>0</v>
      </c>
      <c r="R15" s="7"/>
    </row>
    <row r="16" spans="1:18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63"/>
      <c r="L16" s="46">
        <v>153</v>
      </c>
      <c r="M16" s="43"/>
      <c r="N16" s="43">
        <f t="shared" si="1"/>
        <v>0</v>
      </c>
      <c r="O16" s="41">
        <v>145</v>
      </c>
      <c r="P16" s="42">
        <v>161</v>
      </c>
      <c r="Q16" s="5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153</v>
      </c>
      <c r="M17" s="43"/>
      <c r="N17" s="43">
        <f t="shared" si="1"/>
        <v>0</v>
      </c>
      <c r="O17" s="41">
        <v>145</v>
      </c>
      <c r="P17" s="42">
        <v>161</v>
      </c>
      <c r="Q17" s="5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153</v>
      </c>
      <c r="M18" s="43"/>
      <c r="N18" s="43">
        <f t="shared" si="1"/>
        <v>0</v>
      </c>
      <c r="O18" s="41">
        <v>145</v>
      </c>
      <c r="P18" s="42">
        <v>161</v>
      </c>
      <c r="Q18" s="56">
        <f t="shared" si="2"/>
        <v>0</v>
      </c>
      <c r="R18" s="7"/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153</v>
      </c>
      <c r="M19" s="43"/>
      <c r="N19" s="43">
        <f t="shared" si="1"/>
        <v>0</v>
      </c>
      <c r="O19" s="41">
        <v>145</v>
      </c>
      <c r="P19" s="42">
        <v>161</v>
      </c>
      <c r="Q19" s="56">
        <f t="shared" si="2"/>
        <v>0</v>
      </c>
      <c r="R19" s="7"/>
    </row>
    <row r="20" spans="1:18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153</v>
      </c>
      <c r="M20" s="43"/>
      <c r="N20" s="43">
        <f t="shared" si="1"/>
        <v>0</v>
      </c>
      <c r="O20" s="41">
        <v>145</v>
      </c>
      <c r="P20" s="42">
        <v>161</v>
      </c>
      <c r="Q20" s="56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R20"/>
  <sheetViews>
    <sheetView zoomScale="73" zoomScaleNormal="73" workbookViewId="0">
      <selection activeCell="W18" sqref="W18"/>
    </sheetView>
  </sheetViews>
  <sheetFormatPr defaultRowHeight="13.2" x14ac:dyDescent="0.2"/>
  <cols>
    <col min="1" max="1" width="3.77734375" customWidth="1"/>
    <col min="2" max="2" width="9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6.8867187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6" t="s">
        <v>48</v>
      </c>
    </row>
    <row r="2" spans="1:18" ht="16.2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102</v>
      </c>
      <c r="N2" s="105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7">
        <v>8</v>
      </c>
      <c r="B3" s="50">
        <v>2.6210526315789462</v>
      </c>
      <c r="C3" s="50">
        <v>2.6987804878048767</v>
      </c>
      <c r="D3" s="98">
        <v>2.6900000000000008</v>
      </c>
      <c r="E3" s="51">
        <v>2.593</v>
      </c>
      <c r="F3" s="50">
        <v>2.7000000000000011</v>
      </c>
      <c r="G3" s="50"/>
      <c r="H3" s="50">
        <v>2.62</v>
      </c>
      <c r="I3" s="50">
        <v>2.61</v>
      </c>
      <c r="J3" s="50">
        <v>2.64</v>
      </c>
      <c r="K3" s="50"/>
      <c r="L3" s="49">
        <v>2.7</v>
      </c>
      <c r="M3" s="51">
        <f t="shared" ref="M3:M10" si="0">AVERAGE(B3:K3)</f>
        <v>2.646604139922978</v>
      </c>
      <c r="N3" s="51">
        <f>MAX(B3:K3)-MIN(B3:K3)</f>
        <v>0.10700000000000109</v>
      </c>
      <c r="O3" s="35">
        <v>2.5</v>
      </c>
      <c r="P3" s="36">
        <v>2.9</v>
      </c>
      <c r="Q3" s="56">
        <f>M3/M3*100</f>
        <v>100</v>
      </c>
    </row>
    <row r="4" spans="1:18" ht="15.9" customHeight="1" x14ac:dyDescent="0.3">
      <c r="A4" s="187">
        <v>9</v>
      </c>
      <c r="B4" s="50">
        <v>2.609375</v>
      </c>
      <c r="C4" s="50">
        <v>2.728266666666666</v>
      </c>
      <c r="D4" s="98">
        <v>2.6647058823529419</v>
      </c>
      <c r="E4" s="50">
        <v>2.5840000000000001</v>
      </c>
      <c r="F4" s="50">
        <v>2.7000000000000011</v>
      </c>
      <c r="G4" s="50"/>
      <c r="H4" s="50">
        <v>2.61</v>
      </c>
      <c r="I4" s="50">
        <v>2.61</v>
      </c>
      <c r="J4" s="50">
        <v>2.62</v>
      </c>
      <c r="K4" s="50"/>
      <c r="L4" s="49">
        <v>2.7</v>
      </c>
      <c r="M4" s="51">
        <f t="shared" si="0"/>
        <v>2.6407934436274512</v>
      </c>
      <c r="N4" s="51">
        <f t="shared" ref="N4:N18" si="1">MAX(B4:K4)-MIN(B4:K4)</f>
        <v>0.14426666666666588</v>
      </c>
      <c r="O4" s="35">
        <v>2.5</v>
      </c>
      <c r="P4" s="36">
        <v>2.9</v>
      </c>
      <c r="Q4" s="56">
        <f>M4/M$3*100</f>
        <v>99.780447094150773</v>
      </c>
    </row>
    <row r="5" spans="1:18" ht="15.9" customHeight="1" x14ac:dyDescent="0.3">
      <c r="A5" s="187">
        <v>10</v>
      </c>
      <c r="B5" s="50">
        <v>2.6023809523809516</v>
      </c>
      <c r="C5" s="50">
        <v>2.6603703703703698</v>
      </c>
      <c r="D5" s="98">
        <v>2.6142857142857152</v>
      </c>
      <c r="E5" s="51">
        <v>2.5709999999999997</v>
      </c>
      <c r="F5" s="50">
        <v>2.61904761904762</v>
      </c>
      <c r="G5" s="50"/>
      <c r="H5" s="50">
        <v>2.621</v>
      </c>
      <c r="I5" s="50">
        <v>2.63</v>
      </c>
      <c r="J5" s="50">
        <v>2.59</v>
      </c>
      <c r="K5" s="50"/>
      <c r="L5" s="49">
        <v>2.7</v>
      </c>
      <c r="M5" s="51">
        <f t="shared" si="0"/>
        <v>2.6135105820105822</v>
      </c>
      <c r="N5" s="51">
        <f t="shared" si="1"/>
        <v>8.93703703703701E-2</v>
      </c>
      <c r="O5" s="35">
        <v>2.5</v>
      </c>
      <c r="P5" s="36">
        <v>2.9</v>
      </c>
      <c r="Q5" s="56">
        <f t="shared" ref="Q5:Q18" si="2">M5/M$3*100</f>
        <v>98.749584140174477</v>
      </c>
    </row>
    <row r="6" spans="1:18" ht="15.9" customHeight="1" x14ac:dyDescent="0.3">
      <c r="A6" s="187">
        <v>11</v>
      </c>
      <c r="B6" s="50">
        <v>2.5868421052631567</v>
      </c>
      <c r="C6" s="50">
        <v>2.6232911392405081</v>
      </c>
      <c r="D6" s="98">
        <v>2.5900000000000007</v>
      </c>
      <c r="E6" s="51">
        <v>2.5670000000000002</v>
      </c>
      <c r="F6" s="50">
        <v>2.6333333333333342</v>
      </c>
      <c r="G6" s="50"/>
      <c r="H6" s="50">
        <v>2.6440000000000001</v>
      </c>
      <c r="I6" s="50">
        <v>2.59</v>
      </c>
      <c r="J6" s="50">
        <v>2.59</v>
      </c>
      <c r="K6" s="50"/>
      <c r="L6" s="49">
        <v>2.7</v>
      </c>
      <c r="M6" s="51">
        <f t="shared" si="0"/>
        <v>2.6030583222296251</v>
      </c>
      <c r="N6" s="51">
        <f t="shared" si="1"/>
        <v>7.6999999999999957E-2</v>
      </c>
      <c r="O6" s="35">
        <v>2.5</v>
      </c>
      <c r="P6" s="36">
        <v>2.9</v>
      </c>
      <c r="Q6" s="56">
        <f t="shared" si="2"/>
        <v>98.354653155850485</v>
      </c>
    </row>
    <row r="7" spans="1:18" ht="15.9" customHeight="1" x14ac:dyDescent="0.3">
      <c r="A7" s="187">
        <v>12</v>
      </c>
      <c r="B7" s="50">
        <v>2.6026315789473671</v>
      </c>
      <c r="C7" s="50">
        <v>2.6487058823529401</v>
      </c>
      <c r="D7" s="98">
        <v>2.6909090909090918</v>
      </c>
      <c r="E7" s="51">
        <v>2.5449999999999999</v>
      </c>
      <c r="F7" s="50">
        <v>2.6300000000000012</v>
      </c>
      <c r="G7" s="50"/>
      <c r="H7" s="50">
        <v>2.66</v>
      </c>
      <c r="I7" s="50">
        <v>2.62</v>
      </c>
      <c r="J7" s="50">
        <v>2.58</v>
      </c>
      <c r="K7" s="50"/>
      <c r="L7" s="49">
        <v>2.7</v>
      </c>
      <c r="M7" s="51">
        <f t="shared" si="0"/>
        <v>2.6221558190261751</v>
      </c>
      <c r="N7" s="51">
        <f t="shared" si="1"/>
        <v>0.14590909090909188</v>
      </c>
      <c r="O7" s="35">
        <v>2.5</v>
      </c>
      <c r="P7" s="36">
        <v>2.9</v>
      </c>
      <c r="Q7" s="56">
        <f t="shared" si="2"/>
        <v>99.076238092126829</v>
      </c>
    </row>
    <row r="8" spans="1:18" ht="15.9" customHeight="1" x14ac:dyDescent="0.3">
      <c r="A8" s="187">
        <v>1</v>
      </c>
      <c r="B8" s="50">
        <v>2.6157894736842091</v>
      </c>
      <c r="C8" s="50">
        <v>2.6698936170212755</v>
      </c>
      <c r="D8" s="98">
        <v>2.6823529411764717</v>
      </c>
      <c r="E8" s="51">
        <v>2.5220000000000002</v>
      </c>
      <c r="F8" s="50">
        <v>2.626315789473685</v>
      </c>
      <c r="G8" s="50"/>
      <c r="H8" s="50">
        <v>2.66</v>
      </c>
      <c r="I8" s="50">
        <v>2.61</v>
      </c>
      <c r="J8" s="50">
        <v>2.6</v>
      </c>
      <c r="K8" s="50"/>
      <c r="L8" s="49">
        <v>2.7</v>
      </c>
      <c r="M8" s="51">
        <f t="shared" si="0"/>
        <v>2.6232939776694555</v>
      </c>
      <c r="N8" s="51">
        <f t="shared" si="1"/>
        <v>0.16035294117647148</v>
      </c>
      <c r="O8" s="35">
        <v>2.5</v>
      </c>
      <c r="P8" s="36">
        <v>2.9</v>
      </c>
      <c r="Q8" s="56">
        <f t="shared" si="2"/>
        <v>99.119242583282556</v>
      </c>
    </row>
    <row r="9" spans="1:18" ht="15.9" customHeight="1" x14ac:dyDescent="0.3">
      <c r="A9" s="187">
        <v>2</v>
      </c>
      <c r="B9" s="50">
        <v>2.61119691119691</v>
      </c>
      <c r="C9" s="50">
        <v>2.6548936170212758</v>
      </c>
      <c r="D9" s="98">
        <v>2.611111111111112</v>
      </c>
      <c r="E9" s="51">
        <v>2.5249999999999999</v>
      </c>
      <c r="F9" s="50">
        <v>2.6777777777777789</v>
      </c>
      <c r="G9" s="50"/>
      <c r="H9" s="50">
        <v>2.6669999999999998</v>
      </c>
      <c r="I9" s="50">
        <v>2.65</v>
      </c>
      <c r="J9" s="50">
        <v>2.58</v>
      </c>
      <c r="K9" s="50"/>
      <c r="L9" s="49">
        <v>2.7</v>
      </c>
      <c r="M9" s="51">
        <f t="shared" si="0"/>
        <v>2.6221224271383843</v>
      </c>
      <c r="N9" s="51">
        <f t="shared" si="1"/>
        <v>0.15277777777777901</v>
      </c>
      <c r="O9" s="35">
        <v>2.5</v>
      </c>
      <c r="P9" s="36">
        <v>2.9</v>
      </c>
      <c r="Q9" s="56">
        <f t="shared" si="2"/>
        <v>99.074976404090933</v>
      </c>
    </row>
    <row r="10" spans="1:18" ht="15.9" customHeight="1" x14ac:dyDescent="0.3">
      <c r="A10" s="187">
        <v>3</v>
      </c>
      <c r="B10" s="50">
        <v>2.6078947368421042</v>
      </c>
      <c r="C10" s="50">
        <v>2.6380246913580239</v>
      </c>
      <c r="D10" s="98">
        <v>2.590476190476191</v>
      </c>
      <c r="E10" s="51">
        <v>2.5609999999999999</v>
      </c>
      <c r="F10" s="50">
        <v>2.6681818181818193</v>
      </c>
      <c r="G10" s="50"/>
      <c r="H10" s="50">
        <v>2.6549999999999998</v>
      </c>
      <c r="I10" s="50">
        <v>2.63</v>
      </c>
      <c r="J10" s="50">
        <v>2.61</v>
      </c>
      <c r="K10" s="50"/>
      <c r="L10" s="49">
        <v>2.7</v>
      </c>
      <c r="M10" s="51">
        <f t="shared" si="0"/>
        <v>2.6200721796072672</v>
      </c>
      <c r="N10" s="51">
        <f t="shared" si="1"/>
        <v>0.10718181818181938</v>
      </c>
      <c r="O10" s="35">
        <v>2.5</v>
      </c>
      <c r="P10" s="36">
        <v>2.9</v>
      </c>
      <c r="Q10" s="56">
        <f t="shared" si="2"/>
        <v>98.997509301996217</v>
      </c>
    </row>
    <row r="11" spans="1:18" ht="15.9" customHeight="1" x14ac:dyDescent="0.3">
      <c r="A11" s="187">
        <v>4</v>
      </c>
      <c r="B11" s="50"/>
      <c r="C11" s="50"/>
      <c r="D11" s="98"/>
      <c r="E11" s="50"/>
      <c r="F11" s="50"/>
      <c r="G11" s="50"/>
      <c r="H11" s="50"/>
      <c r="I11" s="50"/>
      <c r="J11" s="50"/>
      <c r="K11" s="50"/>
      <c r="L11" s="49">
        <v>2.7</v>
      </c>
      <c r="M11" s="51"/>
      <c r="N11" s="51">
        <f t="shared" si="1"/>
        <v>0</v>
      </c>
      <c r="O11" s="35">
        <v>2.5</v>
      </c>
      <c r="P11" s="36">
        <v>2.9</v>
      </c>
      <c r="Q11" s="56">
        <f t="shared" si="2"/>
        <v>0</v>
      </c>
    </row>
    <row r="12" spans="1:18" ht="15.9" customHeight="1" x14ac:dyDescent="0.3">
      <c r="A12" s="187">
        <v>5</v>
      </c>
      <c r="B12" s="50"/>
      <c r="C12" s="50"/>
      <c r="D12" s="98"/>
      <c r="E12" s="50"/>
      <c r="F12" s="50"/>
      <c r="G12" s="50"/>
      <c r="H12" s="50"/>
      <c r="I12" s="50"/>
      <c r="J12" s="50"/>
      <c r="K12" s="50"/>
      <c r="L12" s="49">
        <v>2.7</v>
      </c>
      <c r="M12" s="51"/>
      <c r="N12" s="51">
        <f t="shared" si="1"/>
        <v>0</v>
      </c>
      <c r="O12" s="35">
        <v>2.5</v>
      </c>
      <c r="P12" s="36">
        <v>2.9</v>
      </c>
      <c r="Q12" s="56">
        <f t="shared" si="2"/>
        <v>0</v>
      </c>
    </row>
    <row r="13" spans="1:18" ht="15.9" customHeight="1" x14ac:dyDescent="0.3">
      <c r="A13" s="187">
        <v>6</v>
      </c>
      <c r="B13" s="50"/>
      <c r="C13" s="50"/>
      <c r="D13" s="98"/>
      <c r="E13" s="50"/>
      <c r="F13" s="50"/>
      <c r="G13" s="50"/>
      <c r="H13" s="50"/>
      <c r="I13" s="50"/>
      <c r="J13" s="50"/>
      <c r="K13" s="50"/>
      <c r="L13" s="49">
        <v>2.7</v>
      </c>
      <c r="M13" s="51"/>
      <c r="N13" s="51">
        <f t="shared" si="1"/>
        <v>0</v>
      </c>
      <c r="O13" s="35">
        <v>2.5</v>
      </c>
      <c r="P13" s="36">
        <v>2.9</v>
      </c>
      <c r="Q13" s="56">
        <f t="shared" si="2"/>
        <v>0</v>
      </c>
    </row>
    <row r="14" spans="1:18" ht="15.9" customHeight="1" x14ac:dyDescent="0.3">
      <c r="A14" s="187">
        <v>7</v>
      </c>
      <c r="B14" s="50"/>
      <c r="C14" s="50"/>
      <c r="D14" s="98"/>
      <c r="E14" s="50"/>
      <c r="F14" s="50"/>
      <c r="G14" s="50"/>
      <c r="H14" s="50"/>
      <c r="I14" s="50"/>
      <c r="J14" s="50"/>
      <c r="K14" s="50"/>
      <c r="L14" s="49">
        <v>2.7</v>
      </c>
      <c r="M14" s="51"/>
      <c r="N14" s="51">
        <f t="shared" si="1"/>
        <v>0</v>
      </c>
      <c r="O14" s="35">
        <v>2.5</v>
      </c>
      <c r="P14" s="36">
        <v>2.9</v>
      </c>
      <c r="Q14" s="56">
        <f t="shared" si="2"/>
        <v>0</v>
      </c>
    </row>
    <row r="15" spans="1:18" ht="15.9" customHeight="1" x14ac:dyDescent="0.3">
      <c r="A15" s="187">
        <v>8</v>
      </c>
      <c r="B15" s="50"/>
      <c r="C15" s="50"/>
      <c r="D15" s="98"/>
      <c r="E15" s="50"/>
      <c r="F15" s="50"/>
      <c r="G15" s="50"/>
      <c r="H15" s="50"/>
      <c r="I15" s="50"/>
      <c r="J15" s="50"/>
      <c r="K15" s="50"/>
      <c r="L15" s="49">
        <v>2.7</v>
      </c>
      <c r="M15" s="51"/>
      <c r="N15" s="51">
        <f t="shared" si="1"/>
        <v>0</v>
      </c>
      <c r="O15" s="35">
        <v>2.5</v>
      </c>
      <c r="P15" s="36">
        <v>2.9</v>
      </c>
      <c r="Q15" s="56">
        <f t="shared" si="2"/>
        <v>0</v>
      </c>
      <c r="R15" s="7"/>
    </row>
    <row r="16" spans="1:18" ht="15.9" customHeight="1" x14ac:dyDescent="0.3">
      <c r="A16" s="187">
        <v>9</v>
      </c>
      <c r="B16" s="50"/>
      <c r="C16" s="50"/>
      <c r="D16" s="98"/>
      <c r="E16" s="50"/>
      <c r="F16" s="50"/>
      <c r="G16" s="50"/>
      <c r="H16" s="50"/>
      <c r="I16" s="50"/>
      <c r="J16" s="50"/>
      <c r="K16" s="107"/>
      <c r="L16" s="49">
        <v>2.7</v>
      </c>
      <c r="M16" s="51"/>
      <c r="N16" s="51">
        <f t="shared" si="1"/>
        <v>0</v>
      </c>
      <c r="O16" s="35">
        <v>2.5</v>
      </c>
      <c r="P16" s="36">
        <v>2.9</v>
      </c>
      <c r="Q16" s="5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9">
        <v>2.7</v>
      </c>
      <c r="M17" s="51"/>
      <c r="N17" s="51">
        <f t="shared" si="1"/>
        <v>0</v>
      </c>
      <c r="O17" s="35">
        <v>2.5</v>
      </c>
      <c r="P17" s="36">
        <v>2.9</v>
      </c>
      <c r="Q17" s="5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9">
        <v>2.7</v>
      </c>
      <c r="M18" s="51"/>
      <c r="N18" s="51">
        <f t="shared" si="1"/>
        <v>0</v>
      </c>
      <c r="O18" s="35">
        <v>2.5</v>
      </c>
      <c r="P18" s="36">
        <v>2.9</v>
      </c>
      <c r="Q18" s="56">
        <f t="shared" si="2"/>
        <v>0</v>
      </c>
      <c r="R18" s="7"/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9">
        <v>2.7</v>
      </c>
      <c r="M19" s="51"/>
      <c r="N19" s="51">
        <f>MAX(B19:K19)-MIN(B19:K19)</f>
        <v>0</v>
      </c>
      <c r="O19" s="35">
        <v>2.5</v>
      </c>
      <c r="P19" s="36">
        <v>2.9</v>
      </c>
      <c r="Q19" s="56">
        <f>M19/M$3*100</f>
        <v>0</v>
      </c>
      <c r="R19" s="7"/>
    </row>
    <row r="20" spans="1:18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9">
        <v>2.7</v>
      </c>
      <c r="M20" s="51"/>
      <c r="N20" s="51">
        <f>MAX(B20:K20)-MIN(B20:K20)</f>
        <v>0</v>
      </c>
      <c r="O20" s="35">
        <v>2.5</v>
      </c>
      <c r="P20" s="36">
        <v>2.9</v>
      </c>
      <c r="Q20" s="56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20"/>
  <sheetViews>
    <sheetView zoomScale="73" zoomScaleNormal="73" workbookViewId="0">
      <selection activeCell="W18" sqref="W18"/>
    </sheetView>
  </sheetViews>
  <sheetFormatPr defaultRowHeight="15" x14ac:dyDescent="0.3"/>
  <cols>
    <col min="1" max="1" width="3.77734375" customWidth="1"/>
    <col min="2" max="2" width="8.33203125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6.88671875" style="2" customWidth="1"/>
    <col min="13" max="13" width="9.77734375" style="2" customWidth="1"/>
    <col min="14" max="14" width="7.88671875" style="64" customWidth="1"/>
    <col min="15" max="16" width="2.6640625" style="2" customWidth="1"/>
    <col min="17" max="17" width="11.88671875" bestFit="1" customWidth="1"/>
  </cols>
  <sheetData>
    <row r="1" spans="1:18" ht="20.100000000000001" customHeight="1" x14ac:dyDescent="0.45">
      <c r="F1" s="16" t="s">
        <v>18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5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7">
        <v>8</v>
      </c>
      <c r="B3" s="50">
        <v>5.9947368421052634</v>
      </c>
      <c r="C3" s="50">
        <v>6.1060240963855419</v>
      </c>
      <c r="D3" s="98">
        <v>6.01</v>
      </c>
      <c r="E3" s="51">
        <v>6.0640000000000001</v>
      </c>
      <c r="F3" s="50">
        <v>6.0050000000000008</v>
      </c>
      <c r="G3" s="50">
        <v>5.9333333333333336</v>
      </c>
      <c r="H3" s="50">
        <v>6.05</v>
      </c>
      <c r="I3" s="50">
        <v>5.92</v>
      </c>
      <c r="J3" s="50">
        <v>6.09</v>
      </c>
      <c r="K3" s="50"/>
      <c r="L3" s="49">
        <v>6</v>
      </c>
      <c r="M3" s="51">
        <f t="shared" ref="M3:M10" si="0">AVERAGE(B3:K3)</f>
        <v>6.0192326968693486</v>
      </c>
      <c r="N3" s="51">
        <f t="shared" ref="N3:N20" si="1">MAX(B3:K3)-MIN(B3:K3)</f>
        <v>0.18602409638554196</v>
      </c>
      <c r="O3" s="35">
        <v>5.8</v>
      </c>
      <c r="P3" s="36">
        <v>6.2</v>
      </c>
      <c r="Q3" s="26">
        <f>M3/M3*100</f>
        <v>100</v>
      </c>
    </row>
    <row r="4" spans="1:18" ht="15.9" customHeight="1" x14ac:dyDescent="0.3">
      <c r="A4" s="187">
        <v>9</v>
      </c>
      <c r="B4" s="50">
        <v>5.9968750000000002</v>
      </c>
      <c r="C4" s="50">
        <v>6.1156578947368425</v>
      </c>
      <c r="D4" s="98">
        <v>5.9684210526315802</v>
      </c>
      <c r="E4" s="50">
        <v>6.0439999999999996</v>
      </c>
      <c r="F4" s="50">
        <v>6</v>
      </c>
      <c r="G4" s="50">
        <v>5.9624999999999995</v>
      </c>
      <c r="H4" s="50">
        <v>5.9980000000000002</v>
      </c>
      <c r="I4" s="50">
        <v>5.94</v>
      </c>
      <c r="J4" s="50">
        <v>5.99</v>
      </c>
      <c r="K4" s="50">
        <v>5.9833333333333343</v>
      </c>
      <c r="L4" s="49">
        <v>6</v>
      </c>
      <c r="M4" s="51">
        <f t="shared" si="0"/>
        <v>5.9998787280701755</v>
      </c>
      <c r="N4" s="51">
        <f t="shared" si="1"/>
        <v>0.17565789473684212</v>
      </c>
      <c r="O4" s="35">
        <v>5.8</v>
      </c>
      <c r="P4" s="36">
        <v>6.2</v>
      </c>
      <c r="Q4" s="26">
        <f>M4/M$3*100</f>
        <v>99.678464519086646</v>
      </c>
    </row>
    <row r="5" spans="1:18" ht="15.9" customHeight="1" x14ac:dyDescent="0.3">
      <c r="A5" s="187">
        <v>10</v>
      </c>
      <c r="B5" s="50">
        <v>5.9952380952380953</v>
      </c>
      <c r="C5" s="50">
        <v>6.0892592592592596</v>
      </c>
      <c r="D5" s="98">
        <v>5.9842105263157892</v>
      </c>
      <c r="E5" s="51">
        <v>6.0670000000000002</v>
      </c>
      <c r="F5" s="50">
        <v>5.9571428571428582</v>
      </c>
      <c r="G5" s="50">
        <v>5.9825396825396826</v>
      </c>
      <c r="H5" s="50">
        <v>6.0170000000000003</v>
      </c>
      <c r="I5" s="50">
        <v>5.9</v>
      </c>
      <c r="J5" s="50">
        <v>5.9</v>
      </c>
      <c r="K5" s="50">
        <v>6.06</v>
      </c>
      <c r="L5" s="49">
        <v>6</v>
      </c>
      <c r="M5" s="51">
        <f t="shared" si="0"/>
        <v>5.9952390420495689</v>
      </c>
      <c r="N5" s="51">
        <f t="shared" si="1"/>
        <v>0.18925925925925924</v>
      </c>
      <c r="O5" s="35">
        <v>5.8</v>
      </c>
      <c r="P5" s="36">
        <v>6.2</v>
      </c>
      <c r="Q5" s="26">
        <f t="shared" ref="Q5:Q20" si="2">M5/M$3*100</f>
        <v>99.601383498061821</v>
      </c>
    </row>
    <row r="6" spans="1:18" ht="15.9" customHeight="1" x14ac:dyDescent="0.3">
      <c r="A6" s="187">
        <v>11</v>
      </c>
      <c r="B6" s="50">
        <v>5.9973684210526317</v>
      </c>
      <c r="C6" s="50">
        <v>6.0691139240506322</v>
      </c>
      <c r="D6" s="98">
        <v>5.988235294117648</v>
      </c>
      <c r="E6" s="51">
        <v>6.0880000000000001</v>
      </c>
      <c r="F6" s="50">
        <v>5.95</v>
      </c>
      <c r="G6" s="50">
        <v>5.9803571428571445</v>
      </c>
      <c r="H6" s="50">
        <v>5.9740000000000002</v>
      </c>
      <c r="I6" s="50">
        <v>5.9</v>
      </c>
      <c r="J6" s="50">
        <v>5.95</v>
      </c>
      <c r="K6" s="50">
        <v>6.0666666666666664</v>
      </c>
      <c r="L6" s="49">
        <v>6</v>
      </c>
      <c r="M6" s="51">
        <f t="shared" si="0"/>
        <v>5.9963741448744727</v>
      </c>
      <c r="N6" s="51">
        <f t="shared" si="1"/>
        <v>0.18799999999999972</v>
      </c>
      <c r="O6" s="35">
        <v>5.8</v>
      </c>
      <c r="P6" s="36">
        <v>6.2</v>
      </c>
      <c r="Q6" s="26">
        <f t="shared" si="2"/>
        <v>99.620241430327738</v>
      </c>
    </row>
    <row r="7" spans="1:18" ht="15.9" customHeight="1" x14ac:dyDescent="0.3">
      <c r="A7" s="187">
        <v>12</v>
      </c>
      <c r="B7" s="50">
        <v>6</v>
      </c>
      <c r="C7" s="50">
        <v>6.0532941176470603</v>
      </c>
      <c r="D7" s="98">
        <v>5.9176470588235306</v>
      </c>
      <c r="E7" s="51">
        <v>6.1180000000000003</v>
      </c>
      <c r="F7" s="50">
        <v>5.9450000000000021</v>
      </c>
      <c r="G7" s="50">
        <v>6.0196428571428564</v>
      </c>
      <c r="H7" s="50">
        <v>5.9930000000000003</v>
      </c>
      <c r="I7" s="50">
        <v>5.95</v>
      </c>
      <c r="J7" s="50">
        <v>5.92</v>
      </c>
      <c r="K7" s="50">
        <v>6.0799999999999983</v>
      </c>
      <c r="L7" s="49">
        <v>6</v>
      </c>
      <c r="M7" s="51">
        <f t="shared" si="0"/>
        <v>5.9996584033613454</v>
      </c>
      <c r="N7" s="51">
        <f t="shared" si="1"/>
        <v>0.20035294117646973</v>
      </c>
      <c r="O7" s="35">
        <v>5.8</v>
      </c>
      <c r="P7" s="36">
        <v>6.2</v>
      </c>
      <c r="Q7" s="26">
        <f t="shared" si="2"/>
        <v>99.674804173658487</v>
      </c>
    </row>
    <row r="8" spans="1:18" ht="15.9" customHeight="1" x14ac:dyDescent="0.3">
      <c r="A8" s="187">
        <v>1</v>
      </c>
      <c r="B8" s="50">
        <v>5.9947368421052634</v>
      </c>
      <c r="C8" s="50">
        <v>6.048617021276594</v>
      </c>
      <c r="D8" s="98">
        <v>5.8842105263157904</v>
      </c>
      <c r="E8" s="51">
        <v>6.1289999999999996</v>
      </c>
      <c r="F8" s="50">
        <v>5.9368421052631595</v>
      </c>
      <c r="G8" s="50">
        <v>6.0230769230769221</v>
      </c>
      <c r="H8" s="50">
        <v>5.9390000000000001</v>
      </c>
      <c r="I8" s="50">
        <v>6.04</v>
      </c>
      <c r="J8" s="50">
        <v>5.89</v>
      </c>
      <c r="K8" s="50">
        <v>6.0714285714285703</v>
      </c>
      <c r="L8" s="49">
        <v>6</v>
      </c>
      <c r="M8" s="51">
        <f t="shared" si="0"/>
        <v>5.9956911989466297</v>
      </c>
      <c r="N8" s="51">
        <f t="shared" si="1"/>
        <v>0.24478947368420911</v>
      </c>
      <c r="O8" s="35">
        <v>5.8</v>
      </c>
      <c r="P8" s="36">
        <v>6.2</v>
      </c>
      <c r="Q8" s="26">
        <f t="shared" si="2"/>
        <v>99.608895367428431</v>
      </c>
    </row>
    <row r="9" spans="1:18" ht="15.9" customHeight="1" x14ac:dyDescent="0.3">
      <c r="A9" s="187">
        <v>2</v>
      </c>
      <c r="B9" s="50">
        <v>6</v>
      </c>
      <c r="C9" s="50">
        <v>6.0370212765957412</v>
      </c>
      <c r="D9" s="98">
        <v>5.9111111111111123</v>
      </c>
      <c r="E9" s="51">
        <v>6.0629999999999997</v>
      </c>
      <c r="F9" s="50">
        <v>5.85</v>
      </c>
      <c r="G9" s="50">
        <v>5.993333333333335</v>
      </c>
      <c r="H9" s="50">
        <v>5.9429999999999996</v>
      </c>
      <c r="I9" s="50">
        <v>6.01</v>
      </c>
      <c r="J9" s="50">
        <v>5.9</v>
      </c>
      <c r="K9" s="50">
        <v>6.0923076923076929</v>
      </c>
      <c r="L9" s="49">
        <v>6</v>
      </c>
      <c r="M9" s="51">
        <f t="shared" si="0"/>
        <v>5.979977341334787</v>
      </c>
      <c r="N9" s="51">
        <f t="shared" si="1"/>
        <v>0.24230769230769322</v>
      </c>
      <c r="O9" s="35">
        <v>5.8</v>
      </c>
      <c r="P9" s="36">
        <v>6.2</v>
      </c>
      <c r="Q9" s="26">
        <f t="shared" si="2"/>
        <v>99.347834557800383</v>
      </c>
    </row>
    <row r="10" spans="1:18" ht="15.9" customHeight="1" x14ac:dyDescent="0.3">
      <c r="A10" s="187">
        <v>3</v>
      </c>
      <c r="B10" s="50">
        <v>5.992105263157895</v>
      </c>
      <c r="C10" s="50">
        <v>6.0709756097560978</v>
      </c>
      <c r="D10" s="98">
        <v>5.9000000000000012</v>
      </c>
      <c r="E10" s="51">
        <v>6.0469999999999997</v>
      </c>
      <c r="F10" s="50">
        <v>5.8772727272727288</v>
      </c>
      <c r="G10" s="50">
        <v>6.0016666666666669</v>
      </c>
      <c r="H10" s="50">
        <v>5.9080000000000004</v>
      </c>
      <c r="I10" s="50">
        <v>6</v>
      </c>
      <c r="J10" s="50">
        <v>6.03</v>
      </c>
      <c r="K10" s="50">
        <v>6.0153846153846153</v>
      </c>
      <c r="L10" s="49">
        <v>6</v>
      </c>
      <c r="M10" s="51">
        <f t="shared" si="0"/>
        <v>5.9842404882238016</v>
      </c>
      <c r="N10" s="51">
        <f t="shared" si="1"/>
        <v>0.19370288248336909</v>
      </c>
      <c r="O10" s="35">
        <v>5.8</v>
      </c>
      <c r="P10" s="36">
        <v>6.2</v>
      </c>
      <c r="Q10" s="26">
        <f t="shared" si="2"/>
        <v>99.418659978642353</v>
      </c>
    </row>
    <row r="11" spans="1:18" ht="15.9" customHeight="1" x14ac:dyDescent="0.3">
      <c r="A11" s="187">
        <v>4</v>
      </c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49">
        <v>6</v>
      </c>
      <c r="M11" s="51"/>
      <c r="N11" s="51">
        <f t="shared" si="1"/>
        <v>0</v>
      </c>
      <c r="O11" s="35">
        <v>5.8</v>
      </c>
      <c r="P11" s="36">
        <v>6.2</v>
      </c>
      <c r="Q11" s="26">
        <f t="shared" si="2"/>
        <v>0</v>
      </c>
    </row>
    <row r="12" spans="1:18" ht="15.9" customHeight="1" x14ac:dyDescent="0.3">
      <c r="A12" s="187">
        <v>5</v>
      </c>
      <c r="B12" s="50"/>
      <c r="C12" s="50"/>
      <c r="D12" s="51"/>
      <c r="E12" s="50"/>
      <c r="F12" s="50"/>
      <c r="G12" s="50"/>
      <c r="H12" s="50"/>
      <c r="I12" s="50"/>
      <c r="J12" s="50"/>
      <c r="K12" s="50"/>
      <c r="L12" s="49">
        <v>6</v>
      </c>
      <c r="M12" s="51"/>
      <c r="N12" s="51">
        <f t="shared" si="1"/>
        <v>0</v>
      </c>
      <c r="O12" s="35">
        <v>5.8</v>
      </c>
      <c r="P12" s="36">
        <v>6.2</v>
      </c>
      <c r="Q12" s="26">
        <f t="shared" si="2"/>
        <v>0</v>
      </c>
    </row>
    <row r="13" spans="1:18" ht="15.9" customHeight="1" x14ac:dyDescent="0.3">
      <c r="A13" s="187">
        <v>6</v>
      </c>
      <c r="B13" s="50"/>
      <c r="C13" s="50"/>
      <c r="D13" s="51"/>
      <c r="E13" s="50"/>
      <c r="F13" s="50"/>
      <c r="G13" s="50"/>
      <c r="H13" s="50"/>
      <c r="I13" s="50"/>
      <c r="J13" s="50"/>
      <c r="K13" s="50"/>
      <c r="L13" s="49">
        <v>6</v>
      </c>
      <c r="M13" s="51"/>
      <c r="N13" s="51">
        <f t="shared" si="1"/>
        <v>0</v>
      </c>
      <c r="O13" s="35">
        <v>5.8</v>
      </c>
      <c r="P13" s="36">
        <v>6.2</v>
      </c>
      <c r="Q13" s="26">
        <f t="shared" si="2"/>
        <v>0</v>
      </c>
    </row>
    <row r="14" spans="1:18" ht="15.9" customHeight="1" x14ac:dyDescent="0.3">
      <c r="A14" s="187">
        <v>7</v>
      </c>
      <c r="B14" s="50"/>
      <c r="C14" s="50"/>
      <c r="D14" s="98"/>
      <c r="E14" s="50"/>
      <c r="F14" s="50"/>
      <c r="G14" s="50"/>
      <c r="H14" s="50"/>
      <c r="I14" s="50"/>
      <c r="J14" s="50"/>
      <c r="K14" s="50"/>
      <c r="L14" s="49">
        <v>6</v>
      </c>
      <c r="M14" s="51"/>
      <c r="N14" s="51">
        <f t="shared" si="1"/>
        <v>0</v>
      </c>
      <c r="O14" s="35">
        <v>5.8</v>
      </c>
      <c r="P14" s="36">
        <v>6.2</v>
      </c>
      <c r="Q14" s="26">
        <f t="shared" si="2"/>
        <v>0</v>
      </c>
    </row>
    <row r="15" spans="1:18" ht="15.9" customHeight="1" x14ac:dyDescent="0.3">
      <c r="A15" s="187">
        <v>8</v>
      </c>
      <c r="B15" s="50"/>
      <c r="C15" s="50"/>
      <c r="D15" s="98"/>
      <c r="E15" s="50"/>
      <c r="F15" s="50"/>
      <c r="G15" s="50"/>
      <c r="H15" s="50"/>
      <c r="I15" s="50"/>
      <c r="J15" s="50"/>
      <c r="K15" s="50"/>
      <c r="L15" s="49">
        <v>6</v>
      </c>
      <c r="M15" s="51"/>
      <c r="N15" s="51">
        <f t="shared" si="1"/>
        <v>0</v>
      </c>
      <c r="O15" s="35">
        <v>5.8</v>
      </c>
      <c r="P15" s="36">
        <v>6.2</v>
      </c>
      <c r="Q15" s="26">
        <f t="shared" si="2"/>
        <v>0</v>
      </c>
      <c r="R15" s="7"/>
    </row>
    <row r="16" spans="1:18" ht="15.9" customHeight="1" x14ac:dyDescent="0.3">
      <c r="A16" s="187">
        <v>9</v>
      </c>
      <c r="B16" s="50"/>
      <c r="C16" s="50"/>
      <c r="D16" s="98"/>
      <c r="E16" s="50"/>
      <c r="F16" s="50"/>
      <c r="G16" s="50"/>
      <c r="H16" s="50"/>
      <c r="I16" s="50"/>
      <c r="J16" s="50"/>
      <c r="K16" s="50"/>
      <c r="L16" s="49">
        <v>6</v>
      </c>
      <c r="M16" s="51"/>
      <c r="N16" s="51">
        <f t="shared" si="1"/>
        <v>0</v>
      </c>
      <c r="O16" s="35">
        <v>5.8</v>
      </c>
      <c r="P16" s="36">
        <v>6.2</v>
      </c>
      <c r="Q16" s="2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9">
        <v>6</v>
      </c>
      <c r="M17" s="51"/>
      <c r="N17" s="51">
        <f t="shared" si="1"/>
        <v>0</v>
      </c>
      <c r="O17" s="35">
        <v>5.8</v>
      </c>
      <c r="P17" s="36">
        <v>6.2</v>
      </c>
      <c r="Q17" s="2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9">
        <v>6</v>
      </c>
      <c r="M18" s="51"/>
      <c r="N18" s="51">
        <f t="shared" si="1"/>
        <v>0</v>
      </c>
      <c r="O18" s="35">
        <v>5.8</v>
      </c>
      <c r="P18" s="36">
        <v>6.2</v>
      </c>
      <c r="Q18" s="26">
        <f t="shared" si="2"/>
        <v>0</v>
      </c>
      <c r="R18" s="7"/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9">
        <v>6</v>
      </c>
      <c r="M19" s="51"/>
      <c r="N19" s="51">
        <f t="shared" si="1"/>
        <v>0</v>
      </c>
      <c r="O19" s="35">
        <v>5.8</v>
      </c>
      <c r="P19" s="36">
        <v>6.2</v>
      </c>
      <c r="Q19" s="26">
        <f t="shared" si="2"/>
        <v>0</v>
      </c>
      <c r="R19" s="7"/>
    </row>
    <row r="20" spans="1:18" ht="15.9" customHeight="1" x14ac:dyDescent="0.3">
      <c r="A20" s="188">
        <v>1</v>
      </c>
      <c r="B20" s="47"/>
      <c r="C20" s="70"/>
      <c r="D20" s="70"/>
      <c r="E20" s="70"/>
      <c r="F20" s="70"/>
      <c r="G20" s="70"/>
      <c r="H20" s="70"/>
      <c r="I20" s="70"/>
      <c r="J20" s="70"/>
      <c r="K20" s="70"/>
      <c r="L20" s="49">
        <v>6</v>
      </c>
      <c r="M20" s="51"/>
      <c r="N20" s="51">
        <f t="shared" si="1"/>
        <v>0</v>
      </c>
      <c r="O20" s="35">
        <v>5.8</v>
      </c>
      <c r="P20" s="36">
        <v>6.2</v>
      </c>
      <c r="Q20" s="26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R20"/>
  <sheetViews>
    <sheetView zoomScale="73" zoomScaleNormal="73" workbookViewId="0">
      <selection activeCell="W18" sqref="W18"/>
    </sheetView>
  </sheetViews>
  <sheetFormatPr defaultRowHeight="13.2" x14ac:dyDescent="0.2"/>
  <cols>
    <col min="1" max="1" width="3.77734375" customWidth="1"/>
    <col min="2" max="2" width="10.109375" customWidth="1"/>
    <col min="3" max="3" width="9.6640625" customWidth="1"/>
    <col min="4" max="5" width="10.21875" customWidth="1"/>
    <col min="6" max="6" width="10.109375" customWidth="1"/>
    <col min="7" max="7" width="9.6640625" customWidth="1"/>
    <col min="8" max="8" width="8.77734375" customWidth="1"/>
    <col min="9" max="9" width="10.6640625" customWidth="1"/>
    <col min="10" max="10" width="9.6640625" customWidth="1"/>
    <col min="11" max="11" width="10.441406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6" t="s">
        <v>55</v>
      </c>
    </row>
    <row r="2" spans="1:18" ht="16.2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100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103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7">
        <v>8</v>
      </c>
      <c r="B3" s="49">
        <v>974.26315789473688</v>
      </c>
      <c r="C3" s="49">
        <v>991.27951807228897</v>
      </c>
      <c r="D3" s="43">
        <v>991.25294117647081</v>
      </c>
      <c r="E3" s="191"/>
      <c r="F3" s="49">
        <v>970.35</v>
      </c>
      <c r="G3" s="49">
        <v>980.33333333333337</v>
      </c>
      <c r="H3" s="49"/>
      <c r="I3" s="49">
        <v>970.5</v>
      </c>
      <c r="J3" s="49">
        <v>972.6</v>
      </c>
      <c r="K3" s="49"/>
      <c r="L3" s="46">
        <v>971</v>
      </c>
      <c r="M3" s="43">
        <f t="shared" ref="M3:M10" si="0">AVERAGE(B3:K3)</f>
        <v>978.6541357824043</v>
      </c>
      <c r="N3" s="43">
        <f>MAX(B3:K3)-MIN(B3:K3)</f>
        <v>20.929518072288943</v>
      </c>
      <c r="O3" s="41">
        <v>922</v>
      </c>
      <c r="P3" s="42">
        <v>1020</v>
      </c>
      <c r="Q3" s="56">
        <f>M3/M3*100</f>
        <v>100</v>
      </c>
    </row>
    <row r="4" spans="1:18" ht="15.9" customHeight="1" x14ac:dyDescent="0.35">
      <c r="A4" s="187">
        <v>9</v>
      </c>
      <c r="B4" s="49">
        <v>976</v>
      </c>
      <c r="C4" s="49">
        <v>991.47246376811597</v>
      </c>
      <c r="D4" s="193">
        <v>984.9499999999997</v>
      </c>
      <c r="E4" s="43"/>
      <c r="F4" s="49">
        <v>968.3</v>
      </c>
      <c r="G4" s="49">
        <v>994.38271604938268</v>
      </c>
      <c r="H4" s="49"/>
      <c r="I4" s="49">
        <v>969.7</v>
      </c>
      <c r="J4" s="49">
        <v>971.67</v>
      </c>
      <c r="K4" s="49"/>
      <c r="L4" s="46">
        <v>971</v>
      </c>
      <c r="M4" s="43">
        <f t="shared" si="0"/>
        <v>979.49645425964263</v>
      </c>
      <c r="N4" s="20">
        <f t="shared" ref="N4:N20" si="1">MAX(B4:K4)-MIN(B4:K4)</f>
        <v>26.082716049382725</v>
      </c>
      <c r="O4" s="41">
        <v>922</v>
      </c>
      <c r="P4" s="42">
        <v>1020</v>
      </c>
      <c r="Q4" s="56">
        <f>M4/M$3*100</f>
        <v>100.08606906632697</v>
      </c>
    </row>
    <row r="5" spans="1:18" ht="15.9" customHeight="1" x14ac:dyDescent="0.35">
      <c r="A5" s="187">
        <v>10</v>
      </c>
      <c r="B5" s="49">
        <v>978.35714285714289</v>
      </c>
      <c r="C5" s="49">
        <v>966.71234567901217</v>
      </c>
      <c r="D5" s="43">
        <v>976.43888888888875</v>
      </c>
      <c r="E5" s="191"/>
      <c r="F5" s="49">
        <v>967.33333333333337</v>
      </c>
      <c r="G5" s="49">
        <v>966.91269841269832</v>
      </c>
      <c r="H5" s="49"/>
      <c r="I5" s="49">
        <v>965.3</v>
      </c>
      <c r="J5" s="49">
        <v>973.42</v>
      </c>
      <c r="K5" s="49"/>
      <c r="L5" s="46">
        <v>971</v>
      </c>
      <c r="M5" s="43">
        <f t="shared" si="0"/>
        <v>970.63920131015368</v>
      </c>
      <c r="N5" s="20">
        <f t="shared" si="1"/>
        <v>13.057142857142935</v>
      </c>
      <c r="O5" s="41">
        <v>922</v>
      </c>
      <c r="P5" s="42">
        <v>1020</v>
      </c>
      <c r="Q5" s="56">
        <f t="shared" ref="Q5:Q20" si="2">M5/M$3*100</f>
        <v>99.18102481978039</v>
      </c>
    </row>
    <row r="6" spans="1:18" ht="15.9" customHeight="1" x14ac:dyDescent="0.35">
      <c r="A6" s="187">
        <v>11</v>
      </c>
      <c r="B6" s="49">
        <v>979.26315789473688</v>
      </c>
      <c r="C6" s="49">
        <v>962.71139240506284</v>
      </c>
      <c r="D6" s="43">
        <v>969.55882352941171</v>
      </c>
      <c r="E6" s="191"/>
      <c r="F6" s="49">
        <v>969.05555555555554</v>
      </c>
      <c r="G6" s="49">
        <v>961.19047619047615</v>
      </c>
      <c r="H6" s="49"/>
      <c r="I6" s="49">
        <v>973</v>
      </c>
      <c r="J6" s="49">
        <v>971.02</v>
      </c>
      <c r="K6" s="49"/>
      <c r="L6" s="46">
        <v>971</v>
      </c>
      <c r="M6" s="43">
        <f t="shared" si="0"/>
        <v>969.3999150821777</v>
      </c>
      <c r="N6" s="20">
        <f t="shared" si="1"/>
        <v>18.072681704260731</v>
      </c>
      <c r="O6" s="41">
        <v>922</v>
      </c>
      <c r="P6" s="42">
        <v>1020</v>
      </c>
      <c r="Q6" s="56">
        <f t="shared" si="2"/>
        <v>99.054393134217108</v>
      </c>
    </row>
    <row r="7" spans="1:18" ht="15.9" customHeight="1" x14ac:dyDescent="0.35">
      <c r="A7" s="187">
        <v>12</v>
      </c>
      <c r="B7" s="49">
        <v>982.73684210526312</v>
      </c>
      <c r="C7" s="49">
        <v>953.05227272727279</v>
      </c>
      <c r="D7" s="43">
        <v>962.20526315789482</v>
      </c>
      <c r="E7" s="191"/>
      <c r="F7" s="49">
        <v>970</v>
      </c>
      <c r="G7" s="49">
        <v>961.94047619047615</v>
      </c>
      <c r="H7" s="49"/>
      <c r="I7" s="49">
        <v>969.4</v>
      </c>
      <c r="J7" s="49">
        <v>970.27</v>
      </c>
      <c r="K7" s="49"/>
      <c r="L7" s="46">
        <v>971</v>
      </c>
      <c r="M7" s="43">
        <f t="shared" si="0"/>
        <v>967.08640774012952</v>
      </c>
      <c r="N7" s="20">
        <f t="shared" si="1"/>
        <v>29.684569377990329</v>
      </c>
      <c r="O7" s="41">
        <v>922</v>
      </c>
      <c r="P7" s="42">
        <v>1020</v>
      </c>
      <c r="Q7" s="56">
        <f t="shared" si="2"/>
        <v>98.817996305402957</v>
      </c>
    </row>
    <row r="8" spans="1:18" ht="15.9" customHeight="1" x14ac:dyDescent="0.35">
      <c r="A8" s="187">
        <v>1</v>
      </c>
      <c r="B8" s="49">
        <v>975.36842105263156</v>
      </c>
      <c r="C8" s="49">
        <v>950.7091954022992</v>
      </c>
      <c r="D8" s="43">
        <v>979.89333333333343</v>
      </c>
      <c r="E8" s="191"/>
      <c r="F8" s="49">
        <v>965.73684210526312</v>
      </c>
      <c r="G8" s="49">
        <v>952.19230769230774</v>
      </c>
      <c r="H8" s="49"/>
      <c r="I8" s="49">
        <v>968.8</v>
      </c>
      <c r="J8" s="49">
        <v>970.29</v>
      </c>
      <c r="K8" s="49"/>
      <c r="L8" s="46">
        <v>971</v>
      </c>
      <c r="M8" s="43">
        <f t="shared" si="0"/>
        <v>966.14144279797642</v>
      </c>
      <c r="N8" s="20">
        <f t="shared" si="1"/>
        <v>29.184137931034229</v>
      </c>
      <c r="O8" s="41">
        <v>922</v>
      </c>
      <c r="P8" s="42">
        <v>1020</v>
      </c>
      <c r="Q8" s="56">
        <f t="shared" si="2"/>
        <v>98.721438705776848</v>
      </c>
    </row>
    <row r="9" spans="1:18" ht="15.9" customHeight="1" x14ac:dyDescent="0.35">
      <c r="A9" s="187">
        <v>2</v>
      </c>
      <c r="B9" s="49">
        <v>973.11293436293442</v>
      </c>
      <c r="C9" s="49">
        <v>950.60561797752848</v>
      </c>
      <c r="D9" s="43">
        <v>978.23571428571438</v>
      </c>
      <c r="E9" s="191"/>
      <c r="F9" s="49">
        <v>965.11111111111109</v>
      </c>
      <c r="G9" s="49">
        <v>946.58888888888885</v>
      </c>
      <c r="H9" s="49"/>
      <c r="I9" s="49">
        <v>971.9</v>
      </c>
      <c r="J9" s="49">
        <v>970.86</v>
      </c>
      <c r="K9" s="49"/>
      <c r="L9" s="46">
        <v>971</v>
      </c>
      <c r="M9" s="43">
        <f t="shared" si="0"/>
        <v>965.20203808945371</v>
      </c>
      <c r="N9" s="20">
        <f t="shared" si="1"/>
        <v>31.646825396825534</v>
      </c>
      <c r="O9" s="41">
        <v>922</v>
      </c>
      <c r="P9" s="42">
        <v>1020</v>
      </c>
      <c r="Q9" s="56">
        <f t="shared" si="2"/>
        <v>98.625449257188691</v>
      </c>
    </row>
    <row r="10" spans="1:18" ht="15.9" customHeight="1" x14ac:dyDescent="0.35">
      <c r="A10" s="187">
        <v>3</v>
      </c>
      <c r="B10" s="49">
        <v>975.63157894736844</v>
      </c>
      <c r="C10" s="49">
        <v>963.22962962962936</v>
      </c>
      <c r="D10" s="43">
        <v>979.81111111111102</v>
      </c>
      <c r="E10" s="191"/>
      <c r="F10" s="49">
        <v>967.09090909090912</v>
      </c>
      <c r="G10" s="49">
        <v>962.08730158730168</v>
      </c>
      <c r="H10" s="49"/>
      <c r="I10" s="49">
        <v>968.3</v>
      </c>
      <c r="J10" s="49">
        <v>975.37</v>
      </c>
      <c r="K10" s="49"/>
      <c r="L10" s="46">
        <v>971</v>
      </c>
      <c r="M10" s="43">
        <f t="shared" si="0"/>
        <v>970.21721862376</v>
      </c>
      <c r="N10" s="20">
        <f t="shared" si="1"/>
        <v>17.723809523809336</v>
      </c>
      <c r="O10" s="41">
        <v>922</v>
      </c>
      <c r="P10" s="42">
        <v>1020</v>
      </c>
      <c r="Q10" s="56">
        <f t="shared" si="2"/>
        <v>99.137906145780576</v>
      </c>
    </row>
    <row r="11" spans="1:18" ht="15.9" customHeight="1" x14ac:dyDescent="0.35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971</v>
      </c>
      <c r="M11" s="43"/>
      <c r="N11" s="20">
        <f t="shared" si="1"/>
        <v>0</v>
      </c>
      <c r="O11" s="41">
        <v>922</v>
      </c>
      <c r="P11" s="42">
        <v>1020</v>
      </c>
      <c r="Q11" s="56">
        <f t="shared" si="2"/>
        <v>0</v>
      </c>
    </row>
    <row r="12" spans="1:18" ht="15.9" customHeight="1" x14ac:dyDescent="0.35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971</v>
      </c>
      <c r="M12" s="43"/>
      <c r="N12" s="20">
        <f t="shared" si="1"/>
        <v>0</v>
      </c>
      <c r="O12" s="41">
        <v>922</v>
      </c>
      <c r="P12" s="42">
        <v>1020</v>
      </c>
      <c r="Q12" s="56">
        <f t="shared" si="2"/>
        <v>0</v>
      </c>
    </row>
    <row r="13" spans="1:18" ht="15.9" customHeight="1" x14ac:dyDescent="0.35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971</v>
      </c>
      <c r="M13" s="43"/>
      <c r="N13" s="20">
        <f t="shared" si="1"/>
        <v>0</v>
      </c>
      <c r="O13" s="41">
        <v>922</v>
      </c>
      <c r="P13" s="42">
        <v>1020</v>
      </c>
      <c r="Q13" s="56">
        <f t="shared" si="2"/>
        <v>0</v>
      </c>
    </row>
    <row r="14" spans="1:18" ht="15.9" customHeight="1" x14ac:dyDescent="0.35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971</v>
      </c>
      <c r="M14" s="43"/>
      <c r="N14" s="20">
        <f t="shared" si="1"/>
        <v>0</v>
      </c>
      <c r="O14" s="41">
        <v>922</v>
      </c>
      <c r="P14" s="42">
        <v>1020</v>
      </c>
      <c r="Q14" s="56">
        <f t="shared" si="2"/>
        <v>0</v>
      </c>
    </row>
    <row r="15" spans="1:18" ht="15.9" customHeight="1" x14ac:dyDescent="0.35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971</v>
      </c>
      <c r="M15" s="43"/>
      <c r="N15" s="20">
        <f t="shared" si="1"/>
        <v>0</v>
      </c>
      <c r="O15" s="41">
        <v>922</v>
      </c>
      <c r="P15" s="42">
        <v>1020</v>
      </c>
      <c r="Q15" s="56">
        <f t="shared" si="2"/>
        <v>0</v>
      </c>
      <c r="R15" s="7"/>
    </row>
    <row r="16" spans="1:18" ht="15.9" customHeight="1" x14ac:dyDescent="0.35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63"/>
      <c r="L16" s="46">
        <v>971</v>
      </c>
      <c r="M16" s="43"/>
      <c r="N16" s="20">
        <f t="shared" si="1"/>
        <v>0</v>
      </c>
      <c r="O16" s="41">
        <v>922</v>
      </c>
      <c r="P16" s="42">
        <v>1020</v>
      </c>
      <c r="Q16" s="56">
        <f t="shared" si="2"/>
        <v>0</v>
      </c>
      <c r="R16" s="7"/>
    </row>
    <row r="17" spans="1:18" ht="15.9" customHeight="1" x14ac:dyDescent="0.35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971</v>
      </c>
      <c r="M17" s="43"/>
      <c r="N17" s="20">
        <f t="shared" si="1"/>
        <v>0</v>
      </c>
      <c r="O17" s="41">
        <v>922</v>
      </c>
      <c r="P17" s="42">
        <v>1020</v>
      </c>
      <c r="Q17" s="56">
        <f t="shared" si="2"/>
        <v>0</v>
      </c>
      <c r="R17" s="7"/>
    </row>
    <row r="18" spans="1:18" ht="15.9" customHeight="1" x14ac:dyDescent="0.35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971</v>
      </c>
      <c r="M18" s="43"/>
      <c r="N18" s="20">
        <f t="shared" si="1"/>
        <v>0</v>
      </c>
      <c r="O18" s="41">
        <v>922</v>
      </c>
      <c r="P18" s="42">
        <v>1020</v>
      </c>
      <c r="Q18" s="56">
        <f t="shared" si="2"/>
        <v>0</v>
      </c>
      <c r="R18" s="7"/>
    </row>
    <row r="19" spans="1:18" ht="15.9" customHeight="1" x14ac:dyDescent="0.35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971</v>
      </c>
      <c r="M19" s="43"/>
      <c r="N19" s="20">
        <f t="shared" si="1"/>
        <v>0</v>
      </c>
      <c r="O19" s="41">
        <v>922</v>
      </c>
      <c r="P19" s="42">
        <v>1020</v>
      </c>
      <c r="Q19" s="56">
        <f t="shared" si="2"/>
        <v>0</v>
      </c>
      <c r="R19" s="7"/>
    </row>
    <row r="20" spans="1:18" ht="15.9" customHeight="1" x14ac:dyDescent="0.35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971</v>
      </c>
      <c r="M20" s="43"/>
      <c r="N20" s="20">
        <f t="shared" si="1"/>
        <v>0</v>
      </c>
      <c r="O20" s="41">
        <v>922</v>
      </c>
      <c r="P20" s="42">
        <v>1020</v>
      </c>
      <c r="Q20" s="56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R20"/>
  <sheetViews>
    <sheetView zoomScale="73" zoomScaleNormal="73" workbookViewId="0">
      <selection activeCell="W18" sqref="W18"/>
    </sheetView>
  </sheetViews>
  <sheetFormatPr defaultRowHeight="13.2" x14ac:dyDescent="0.2"/>
  <cols>
    <col min="1" max="1" width="3.77734375" customWidth="1"/>
    <col min="2" max="2" width="10.109375" customWidth="1"/>
    <col min="3" max="3" width="10.44140625" bestFit="1" customWidth="1"/>
    <col min="4" max="4" width="9.88671875" customWidth="1"/>
    <col min="5" max="6" width="9.44140625" customWidth="1"/>
    <col min="7" max="7" width="9.88671875" customWidth="1"/>
    <col min="8" max="8" width="8.77734375" customWidth="1"/>
    <col min="9" max="9" width="10.6640625" customWidth="1"/>
    <col min="10" max="10" width="10.2187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6" t="s">
        <v>56</v>
      </c>
    </row>
    <row r="2" spans="1:18" ht="16.2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103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7">
        <v>8</v>
      </c>
      <c r="B3" s="49">
        <v>208.84210526315789</v>
      </c>
      <c r="C3" s="49">
        <v>207.57469879518061</v>
      </c>
      <c r="D3" s="43">
        <v>206.56875000000005</v>
      </c>
      <c r="E3" s="191"/>
      <c r="F3" s="49">
        <v>209.15</v>
      </c>
      <c r="G3" s="49">
        <v>204.66666666666666</v>
      </c>
      <c r="H3" s="49"/>
      <c r="I3" s="49">
        <v>207</v>
      </c>
      <c r="J3" s="49">
        <v>199.31</v>
      </c>
      <c r="K3" s="49"/>
      <c r="L3" s="46">
        <v>210</v>
      </c>
      <c r="M3" s="43">
        <f t="shared" ref="M3:M10" si="0">AVERAGE(B3:K3)</f>
        <v>206.15888867500072</v>
      </c>
      <c r="N3" s="43">
        <f t="shared" ref="N3:N20" si="1">MAX(B3:K3)-MIN(B3:K3)</f>
        <v>9.8400000000000034</v>
      </c>
      <c r="O3" s="41">
        <v>189</v>
      </c>
      <c r="P3" s="42">
        <v>231</v>
      </c>
      <c r="Q3" s="56">
        <f>M3/M3*100</f>
        <v>100</v>
      </c>
    </row>
    <row r="4" spans="1:18" ht="15.9" customHeight="1" x14ac:dyDescent="0.3">
      <c r="A4" s="187">
        <v>9</v>
      </c>
      <c r="B4" s="49">
        <v>209.90625</v>
      </c>
      <c r="C4" s="49">
        <v>207.3987012987013</v>
      </c>
      <c r="D4" s="193">
        <v>209.16470588235296</v>
      </c>
      <c r="E4" s="43"/>
      <c r="F4" s="49">
        <v>209.4</v>
      </c>
      <c r="G4" s="49">
        <v>206.98765432098767</v>
      </c>
      <c r="H4" s="49"/>
      <c r="I4" s="49">
        <v>206</v>
      </c>
      <c r="J4" s="49">
        <v>201.1</v>
      </c>
      <c r="K4" s="49"/>
      <c r="L4" s="46">
        <v>210</v>
      </c>
      <c r="M4" s="43">
        <f t="shared" si="0"/>
        <v>207.13675878600597</v>
      </c>
      <c r="N4" s="43">
        <f t="shared" si="1"/>
        <v>8.8062500000000057</v>
      </c>
      <c r="O4" s="41">
        <v>189</v>
      </c>
      <c r="P4" s="42">
        <v>231</v>
      </c>
      <c r="Q4" s="56">
        <f>M4/M$3*100</f>
        <v>100.47432837715129</v>
      </c>
    </row>
    <row r="5" spans="1:18" ht="15.9" customHeight="1" x14ac:dyDescent="0.3">
      <c r="A5" s="187">
        <v>10</v>
      </c>
      <c r="B5" s="49">
        <v>210.47619047619048</v>
      </c>
      <c r="C5" s="49">
        <v>207.55679012345672</v>
      </c>
      <c r="D5" s="43">
        <v>211.75294117647059</v>
      </c>
      <c r="E5" s="191"/>
      <c r="F5" s="49">
        <v>209.8095238095238</v>
      </c>
      <c r="G5" s="49">
        <v>204.7</v>
      </c>
      <c r="H5" s="49"/>
      <c r="I5" s="49">
        <v>205.2</v>
      </c>
      <c r="J5" s="49">
        <v>200.12</v>
      </c>
      <c r="K5" s="49"/>
      <c r="L5" s="46">
        <v>210</v>
      </c>
      <c r="M5" s="43">
        <f t="shared" si="0"/>
        <v>207.08792079794881</v>
      </c>
      <c r="N5" s="43">
        <f t="shared" si="1"/>
        <v>11.632941176470581</v>
      </c>
      <c r="O5" s="41">
        <v>189</v>
      </c>
      <c r="P5" s="42">
        <v>231</v>
      </c>
      <c r="Q5" s="56">
        <f t="shared" ref="Q5:Q20" si="2">M5/M$3*100</f>
        <v>100.45063888776227</v>
      </c>
    </row>
    <row r="6" spans="1:18" ht="15.9" customHeight="1" x14ac:dyDescent="0.3">
      <c r="A6" s="187">
        <v>11</v>
      </c>
      <c r="B6" s="49">
        <v>210.36842105263159</v>
      </c>
      <c r="C6" s="49">
        <v>209.80000000000007</v>
      </c>
      <c r="D6" s="43">
        <v>214.36999999999998</v>
      </c>
      <c r="E6" s="191"/>
      <c r="F6" s="49">
        <v>210</v>
      </c>
      <c r="G6" s="49">
        <v>204.05555555555554</v>
      </c>
      <c r="H6" s="49"/>
      <c r="I6" s="49">
        <v>206.8</v>
      </c>
      <c r="J6" s="49">
        <v>206.46</v>
      </c>
      <c r="K6" s="49"/>
      <c r="L6" s="46">
        <v>210</v>
      </c>
      <c r="M6" s="43">
        <f t="shared" si="0"/>
        <v>208.83628237259816</v>
      </c>
      <c r="N6" s="43">
        <f t="shared" si="1"/>
        <v>10.314444444444433</v>
      </c>
      <c r="O6" s="41">
        <v>189</v>
      </c>
      <c r="P6" s="42">
        <v>231</v>
      </c>
      <c r="Q6" s="56">
        <f t="shared" si="2"/>
        <v>101.29870398254728</v>
      </c>
    </row>
    <row r="7" spans="1:18" ht="15.9" customHeight="1" x14ac:dyDescent="0.3">
      <c r="A7" s="187">
        <v>12</v>
      </c>
      <c r="B7" s="49">
        <v>210.63157894736841</v>
      </c>
      <c r="C7" s="49">
        <v>212.88372093023256</v>
      </c>
      <c r="D7" s="43">
        <v>218.68235294117648</v>
      </c>
      <c r="E7" s="191"/>
      <c r="F7" s="49">
        <v>210.85</v>
      </c>
      <c r="G7" s="49">
        <v>206.46153846153845</v>
      </c>
      <c r="H7" s="49"/>
      <c r="I7" s="49">
        <v>205.8</v>
      </c>
      <c r="J7" s="49">
        <v>208.64</v>
      </c>
      <c r="K7" s="49"/>
      <c r="L7" s="46">
        <v>210</v>
      </c>
      <c r="M7" s="43">
        <f t="shared" si="0"/>
        <v>210.56417018290227</v>
      </c>
      <c r="N7" s="43">
        <f t="shared" si="1"/>
        <v>12.882352941176464</v>
      </c>
      <c r="O7" s="41">
        <v>189</v>
      </c>
      <c r="P7" s="42">
        <v>231</v>
      </c>
      <c r="Q7" s="56">
        <f t="shared" si="2"/>
        <v>102.13683801664561</v>
      </c>
    </row>
    <row r="8" spans="1:18" ht="15.9" customHeight="1" x14ac:dyDescent="0.3">
      <c r="A8" s="187">
        <v>1</v>
      </c>
      <c r="B8" s="49">
        <v>211.23684210526315</v>
      </c>
      <c r="C8" s="49">
        <v>215.2413793103448</v>
      </c>
      <c r="D8" s="43">
        <v>205.49999999999997</v>
      </c>
      <c r="E8" s="191"/>
      <c r="F8" s="49">
        <v>207.84210526315789</v>
      </c>
      <c r="G8" s="49">
        <v>210.36538461538461</v>
      </c>
      <c r="H8" s="49"/>
      <c r="I8" s="49">
        <v>209</v>
      </c>
      <c r="J8" s="49">
        <v>210.38</v>
      </c>
      <c r="K8" s="49"/>
      <c r="L8" s="46">
        <v>210</v>
      </c>
      <c r="M8" s="43">
        <f t="shared" si="0"/>
        <v>209.93795875630718</v>
      </c>
      <c r="N8" s="43">
        <f t="shared" si="1"/>
        <v>9.7413793103448256</v>
      </c>
      <c r="O8" s="41">
        <v>189</v>
      </c>
      <c r="P8" s="42">
        <v>231</v>
      </c>
      <c r="Q8" s="56">
        <f t="shared" si="2"/>
        <v>101.83308617231827</v>
      </c>
    </row>
    <row r="9" spans="1:18" ht="15.9" customHeight="1" x14ac:dyDescent="0.3">
      <c r="A9" s="187">
        <v>2</v>
      </c>
      <c r="B9" s="49">
        <v>210.28088803088804</v>
      </c>
      <c r="C9" s="49">
        <v>213.86404494382012</v>
      </c>
      <c r="D9" s="43">
        <v>207.13125000000002</v>
      </c>
      <c r="E9" s="191"/>
      <c r="F9" s="49">
        <v>211.27777777777777</v>
      </c>
      <c r="G9" s="49">
        <v>208.23888888888888</v>
      </c>
      <c r="H9" s="49"/>
      <c r="I9" s="49">
        <v>205.2</v>
      </c>
      <c r="J9" s="49">
        <v>212.23</v>
      </c>
      <c r="K9" s="49"/>
      <c r="L9" s="46">
        <v>210</v>
      </c>
      <c r="M9" s="43">
        <f t="shared" si="0"/>
        <v>209.74612137733925</v>
      </c>
      <c r="N9" s="43">
        <f t="shared" si="1"/>
        <v>8.6640449438201301</v>
      </c>
      <c r="O9" s="41">
        <v>189</v>
      </c>
      <c r="P9" s="42">
        <v>231</v>
      </c>
      <c r="Q9" s="56">
        <f t="shared" si="2"/>
        <v>101.74003300337615</v>
      </c>
    </row>
    <row r="10" spans="1:18" ht="15.9" customHeight="1" x14ac:dyDescent="0.3">
      <c r="A10" s="187">
        <v>3</v>
      </c>
      <c r="B10" s="49">
        <v>210.92105263157896</v>
      </c>
      <c r="C10" s="49">
        <v>205.45625000000004</v>
      </c>
      <c r="D10" s="43">
        <v>210.05000000000004</v>
      </c>
      <c r="E10" s="191"/>
      <c r="F10" s="49">
        <v>213.59090909090909</v>
      </c>
      <c r="G10" s="49">
        <v>209.9047619047619</v>
      </c>
      <c r="H10" s="49"/>
      <c r="I10" s="49">
        <v>206</v>
      </c>
      <c r="J10" s="49">
        <v>217.35</v>
      </c>
      <c r="K10" s="49"/>
      <c r="L10" s="46">
        <v>210</v>
      </c>
      <c r="M10" s="43">
        <f t="shared" si="0"/>
        <v>210.4675676610357</v>
      </c>
      <c r="N10" s="43">
        <f t="shared" si="1"/>
        <v>11.893749999999955</v>
      </c>
      <c r="O10" s="41">
        <v>189</v>
      </c>
      <c r="P10" s="42">
        <v>231</v>
      </c>
      <c r="Q10" s="56">
        <f t="shared" si="2"/>
        <v>102.08997973055017</v>
      </c>
    </row>
    <row r="11" spans="1:18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210</v>
      </c>
      <c r="M11" s="43"/>
      <c r="N11" s="43">
        <f t="shared" si="1"/>
        <v>0</v>
      </c>
      <c r="O11" s="41">
        <v>189</v>
      </c>
      <c r="P11" s="42">
        <v>231</v>
      </c>
      <c r="Q11" s="56">
        <f t="shared" si="2"/>
        <v>0</v>
      </c>
    </row>
    <row r="12" spans="1:18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210</v>
      </c>
      <c r="M12" s="43"/>
      <c r="N12" s="43">
        <f t="shared" si="1"/>
        <v>0</v>
      </c>
      <c r="O12" s="41">
        <v>189</v>
      </c>
      <c r="P12" s="42">
        <v>231</v>
      </c>
      <c r="Q12" s="56">
        <f t="shared" si="2"/>
        <v>0</v>
      </c>
    </row>
    <row r="13" spans="1:18" ht="15.9" customHeight="1" x14ac:dyDescent="0.3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210</v>
      </c>
      <c r="M13" s="43"/>
      <c r="N13" s="43">
        <f t="shared" si="1"/>
        <v>0</v>
      </c>
      <c r="O13" s="41">
        <v>189</v>
      </c>
      <c r="P13" s="42">
        <v>231</v>
      </c>
      <c r="Q13" s="56">
        <f t="shared" si="2"/>
        <v>0</v>
      </c>
    </row>
    <row r="14" spans="1:18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210</v>
      </c>
      <c r="M14" s="43"/>
      <c r="N14" s="43">
        <f t="shared" si="1"/>
        <v>0</v>
      </c>
      <c r="O14" s="41">
        <v>189</v>
      </c>
      <c r="P14" s="42">
        <v>231</v>
      </c>
      <c r="Q14" s="56">
        <f t="shared" si="2"/>
        <v>0</v>
      </c>
    </row>
    <row r="15" spans="1:18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210</v>
      </c>
      <c r="M15" s="43"/>
      <c r="N15" s="43">
        <f t="shared" si="1"/>
        <v>0</v>
      </c>
      <c r="O15" s="41">
        <v>189</v>
      </c>
      <c r="P15" s="42">
        <v>231</v>
      </c>
      <c r="Q15" s="56">
        <f t="shared" si="2"/>
        <v>0</v>
      </c>
      <c r="R15" s="7"/>
    </row>
    <row r="16" spans="1:18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63"/>
      <c r="L16" s="46">
        <v>210</v>
      </c>
      <c r="M16" s="43"/>
      <c r="N16" s="43">
        <f t="shared" si="1"/>
        <v>0</v>
      </c>
      <c r="O16" s="41">
        <v>189</v>
      </c>
      <c r="P16" s="42">
        <v>231</v>
      </c>
      <c r="Q16" s="5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210</v>
      </c>
      <c r="M17" s="43"/>
      <c r="N17" s="43">
        <f t="shared" si="1"/>
        <v>0</v>
      </c>
      <c r="O17" s="41">
        <v>189</v>
      </c>
      <c r="P17" s="42">
        <v>231</v>
      </c>
      <c r="Q17" s="5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210</v>
      </c>
      <c r="M18" s="43"/>
      <c r="N18" s="43">
        <f t="shared" si="1"/>
        <v>0</v>
      </c>
      <c r="O18" s="41">
        <v>189</v>
      </c>
      <c r="P18" s="42">
        <v>231</v>
      </c>
      <c r="Q18" s="56">
        <f t="shared" si="2"/>
        <v>0</v>
      </c>
      <c r="R18" s="7"/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210</v>
      </c>
      <c r="M19" s="43"/>
      <c r="N19" s="43">
        <f t="shared" si="1"/>
        <v>0</v>
      </c>
      <c r="O19" s="41">
        <v>189</v>
      </c>
      <c r="P19" s="42">
        <v>231</v>
      </c>
      <c r="Q19" s="56">
        <f t="shared" si="2"/>
        <v>0</v>
      </c>
      <c r="R19" s="7"/>
    </row>
    <row r="20" spans="1:18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210</v>
      </c>
      <c r="M20" s="43"/>
      <c r="N20" s="43">
        <f t="shared" si="1"/>
        <v>0</v>
      </c>
      <c r="O20" s="41">
        <v>189</v>
      </c>
      <c r="P20" s="42">
        <v>231</v>
      </c>
      <c r="Q20" s="56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20"/>
  <sheetViews>
    <sheetView zoomScale="73" zoomScaleNormal="73" workbookViewId="0">
      <selection activeCell="AD23" sqref="AD23"/>
    </sheetView>
  </sheetViews>
  <sheetFormatPr defaultRowHeight="13.2" x14ac:dyDescent="0.2"/>
  <cols>
    <col min="1" max="1" width="3.77734375" customWidth="1"/>
    <col min="2" max="2" width="8.109375" customWidth="1"/>
    <col min="4" max="4" width="8.77734375" customWidth="1"/>
    <col min="5" max="5" width="10.44140625" customWidth="1"/>
    <col min="6" max="6" width="9.44140625" customWidth="1"/>
    <col min="7" max="8" width="8.77734375" customWidth="1"/>
    <col min="9" max="9" width="10.6640625" customWidth="1"/>
    <col min="10" max="11" width="8.6640625" customWidth="1"/>
    <col min="12" max="12" width="6.88671875" customWidth="1"/>
    <col min="13" max="13" width="9.77734375" customWidth="1"/>
    <col min="14" max="14" width="8.21875" customWidth="1"/>
    <col min="15" max="16" width="2.6640625" customWidth="1"/>
    <col min="17" max="17" width="10.109375" bestFit="1" customWidth="1"/>
  </cols>
  <sheetData>
    <row r="1" spans="1:19" ht="20.100000000000001" customHeight="1" x14ac:dyDescent="0.45">
      <c r="F1" s="16" t="s">
        <v>15</v>
      </c>
    </row>
    <row r="2" spans="1:19" s="25" customFormat="1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  <c r="R2"/>
      <c r="S2"/>
    </row>
    <row r="3" spans="1:19" s="25" customFormat="1" ht="15.9" customHeight="1" x14ac:dyDescent="0.3">
      <c r="A3" s="187">
        <v>8</v>
      </c>
      <c r="B3" s="50">
        <v>5.384210526315786</v>
      </c>
      <c r="C3" s="50">
        <v>5.3348275862068943</v>
      </c>
      <c r="D3" s="98">
        <v>5.4033333333333324</v>
      </c>
      <c r="E3" s="51">
        <v>5.3620000000000001</v>
      </c>
      <c r="F3" s="50">
        <v>5.4300000000000015</v>
      </c>
      <c r="G3" s="50">
        <v>5.3249999999999993</v>
      </c>
      <c r="H3" s="50">
        <v>5.35</v>
      </c>
      <c r="I3" s="50">
        <v>5.32</v>
      </c>
      <c r="J3" s="50">
        <v>5.38</v>
      </c>
      <c r="K3" s="50"/>
      <c r="L3" s="49">
        <v>5.4</v>
      </c>
      <c r="M3" s="51">
        <f t="shared" ref="M3:M10" si="0">AVERAGE(B3:K3)</f>
        <v>5.3654857162062237</v>
      </c>
      <c r="N3" s="51">
        <f t="shared" ref="N3:N20" si="1">MAX(B3:K3)-MIN(B3:K3)</f>
        <v>0.11000000000000121</v>
      </c>
      <c r="O3" s="23">
        <v>5.2</v>
      </c>
      <c r="P3" s="24">
        <v>5.6</v>
      </c>
      <c r="Q3" s="26">
        <f>M3/M3*100</f>
        <v>100</v>
      </c>
    </row>
    <row r="4" spans="1:19" s="25" customFormat="1" ht="15.9" customHeight="1" x14ac:dyDescent="0.3">
      <c r="A4" s="187">
        <v>9</v>
      </c>
      <c r="B4" s="50">
        <v>5.3881249999999978</v>
      </c>
      <c r="C4" s="50">
        <v>5.3393670886075943</v>
      </c>
      <c r="D4" s="98">
        <v>5.3784210526315803</v>
      </c>
      <c r="E4" s="50">
        <v>5.35</v>
      </c>
      <c r="F4" s="50">
        <v>5.4400000000000022</v>
      </c>
      <c r="G4" s="50">
        <v>5.3246153846153845</v>
      </c>
      <c r="H4" s="50">
        <v>5.3479999999999999</v>
      </c>
      <c r="I4" s="50">
        <v>5.31</v>
      </c>
      <c r="J4" s="50">
        <v>5.38</v>
      </c>
      <c r="K4" s="50">
        <v>5.3916666666666657</v>
      </c>
      <c r="L4" s="49">
        <v>5.4</v>
      </c>
      <c r="M4" s="51">
        <f t="shared" si="0"/>
        <v>5.3650195192521233</v>
      </c>
      <c r="N4" s="51">
        <f t="shared" si="1"/>
        <v>0.13000000000000256</v>
      </c>
      <c r="O4" s="23">
        <v>5.2</v>
      </c>
      <c r="P4" s="24">
        <v>5.6</v>
      </c>
      <c r="Q4" s="56">
        <f>M4/M$3*100</f>
        <v>99.991311188236097</v>
      </c>
    </row>
    <row r="5" spans="1:19" s="25" customFormat="1" ht="15.9" customHeight="1" x14ac:dyDescent="0.3">
      <c r="A5" s="187">
        <v>10</v>
      </c>
      <c r="B5" s="50">
        <v>5.3921428571428551</v>
      </c>
      <c r="C5" s="50">
        <v>5.3363095238095228</v>
      </c>
      <c r="D5" s="98">
        <v>5.400555555555556</v>
      </c>
      <c r="E5" s="51">
        <v>5.3570000000000002</v>
      </c>
      <c r="F5" s="50">
        <v>5.4523809523809534</v>
      </c>
      <c r="G5" s="50">
        <v>5.3352380952380951</v>
      </c>
      <c r="H5" s="50">
        <v>5.3710000000000004</v>
      </c>
      <c r="I5" s="50">
        <v>5.3</v>
      </c>
      <c r="J5" s="50">
        <v>5.38</v>
      </c>
      <c r="K5" s="50">
        <v>5.3933333333333335</v>
      </c>
      <c r="L5" s="49">
        <v>5.4</v>
      </c>
      <c r="M5" s="51">
        <f t="shared" si="0"/>
        <v>5.3717960317460314</v>
      </c>
      <c r="N5" s="51">
        <f t="shared" si="1"/>
        <v>0.15238095238095362</v>
      </c>
      <c r="O5" s="23">
        <v>5.2</v>
      </c>
      <c r="P5" s="24">
        <v>5.6</v>
      </c>
      <c r="Q5" s="56">
        <f t="shared" ref="Q5:Q20" si="2">M5/M$3*100</f>
        <v>100.1176093996625</v>
      </c>
    </row>
    <row r="6" spans="1:19" s="25" customFormat="1" ht="15.9" customHeight="1" x14ac:dyDescent="0.3">
      <c r="A6" s="187">
        <v>11</v>
      </c>
      <c r="B6" s="50">
        <v>5.3892105263157868</v>
      </c>
      <c r="C6" s="50">
        <v>5.3301219512195113</v>
      </c>
      <c r="D6" s="98">
        <v>5.3917647058823519</v>
      </c>
      <c r="E6" s="51">
        <v>5.3520000000000003</v>
      </c>
      <c r="F6" s="50">
        <v>5.4444444444444446</v>
      </c>
      <c r="G6" s="50">
        <v>5.3418518518518514</v>
      </c>
      <c r="H6" s="50">
        <v>5.3659999999999997</v>
      </c>
      <c r="I6" s="50">
        <v>5.32</v>
      </c>
      <c r="J6" s="50">
        <v>5.37</v>
      </c>
      <c r="K6" s="50">
        <v>5.4000000000000012</v>
      </c>
      <c r="L6" s="49">
        <v>5.4</v>
      </c>
      <c r="M6" s="51">
        <f t="shared" si="0"/>
        <v>5.3705393479713939</v>
      </c>
      <c r="N6" s="51">
        <f t="shared" si="1"/>
        <v>0.12444444444444436</v>
      </c>
      <c r="O6" s="23">
        <v>5.2</v>
      </c>
      <c r="P6" s="24">
        <v>5.6</v>
      </c>
      <c r="Q6" s="56">
        <f t="shared" si="2"/>
        <v>100.09418777781676</v>
      </c>
    </row>
    <row r="7" spans="1:19" s="25" customFormat="1" ht="15.9" customHeight="1" x14ac:dyDescent="0.3">
      <c r="A7" s="187">
        <v>12</v>
      </c>
      <c r="B7" s="50">
        <v>5.3863157894736835</v>
      </c>
      <c r="C7" s="50">
        <v>5.3237777777777779</v>
      </c>
      <c r="D7" s="98">
        <v>5.4025000000000007</v>
      </c>
      <c r="E7" s="51">
        <v>5.3620000000000001</v>
      </c>
      <c r="F7" s="50">
        <v>5.4350000000000014</v>
      </c>
      <c r="G7" s="50">
        <v>5.3379166666666658</v>
      </c>
      <c r="H7" s="50">
        <v>5.3769999999999998</v>
      </c>
      <c r="I7" s="50">
        <v>5.37</v>
      </c>
      <c r="J7" s="50">
        <v>5.37</v>
      </c>
      <c r="K7" s="50">
        <v>5.4000000000000012</v>
      </c>
      <c r="L7" s="49">
        <v>5.4</v>
      </c>
      <c r="M7" s="51">
        <f t="shared" si="0"/>
        <v>5.3764510233918124</v>
      </c>
      <c r="N7" s="51">
        <f t="shared" si="1"/>
        <v>0.11122222222222344</v>
      </c>
      <c r="O7" s="23">
        <v>5.2</v>
      </c>
      <c r="P7" s="24">
        <v>5.6</v>
      </c>
      <c r="Q7" s="56">
        <f t="shared" si="2"/>
        <v>100.20436746579099</v>
      </c>
    </row>
    <row r="8" spans="1:19" s="25" customFormat="1" ht="15.9" customHeight="1" x14ac:dyDescent="0.3">
      <c r="A8" s="187">
        <v>1</v>
      </c>
      <c r="B8" s="50">
        <v>5.3939473684210508</v>
      </c>
      <c r="C8" s="50">
        <v>5.3217894736842108</v>
      </c>
      <c r="D8" s="98">
        <v>5.3894117647058826</v>
      </c>
      <c r="E8" s="51">
        <v>5.3520000000000003</v>
      </c>
      <c r="F8" s="50">
        <v>5.4421052631578952</v>
      </c>
      <c r="G8" s="50">
        <v>5.3403846153846173</v>
      </c>
      <c r="H8" s="50">
        <v>5.3730000000000002</v>
      </c>
      <c r="I8" s="50">
        <v>5.31</v>
      </c>
      <c r="J8" s="50">
        <v>5.39</v>
      </c>
      <c r="K8" s="50">
        <v>5.4</v>
      </c>
      <c r="L8" s="49">
        <v>5.4</v>
      </c>
      <c r="M8" s="51">
        <f t="shared" si="0"/>
        <v>5.3712638485353654</v>
      </c>
      <c r="N8" s="51">
        <f t="shared" si="1"/>
        <v>0.13210526315789561</v>
      </c>
      <c r="O8" s="23">
        <v>5.2</v>
      </c>
      <c r="P8" s="24">
        <v>5.6</v>
      </c>
      <c r="Q8" s="56">
        <f t="shared" si="2"/>
        <v>100.10769075969561</v>
      </c>
    </row>
    <row r="9" spans="1:19" s="25" customFormat="1" ht="15.9" customHeight="1" x14ac:dyDescent="0.3">
      <c r="A9" s="187">
        <v>2</v>
      </c>
      <c r="B9" s="50">
        <v>5.3936389961389946</v>
      </c>
      <c r="C9" s="50">
        <v>5.3204255319148928</v>
      </c>
      <c r="D9" s="98">
        <v>5.3826666666666663</v>
      </c>
      <c r="E9" s="51">
        <v>5.3479999999999999</v>
      </c>
      <c r="F9" s="50">
        <v>5.4222222222222234</v>
      </c>
      <c r="G9" s="50">
        <v>5.3248275862068963</v>
      </c>
      <c r="H9" s="50">
        <v>5.3869999999999996</v>
      </c>
      <c r="I9" s="50">
        <v>5.31</v>
      </c>
      <c r="J9" s="50">
        <v>5.38</v>
      </c>
      <c r="K9" s="50">
        <v>5.4</v>
      </c>
      <c r="L9" s="49">
        <v>5.4</v>
      </c>
      <c r="M9" s="51">
        <f t="shared" si="0"/>
        <v>5.3668781003149677</v>
      </c>
      <c r="N9" s="51">
        <f t="shared" si="1"/>
        <v>0.11222222222222378</v>
      </c>
      <c r="O9" s="23">
        <v>5.2</v>
      </c>
      <c r="P9" s="24">
        <v>5.6</v>
      </c>
      <c r="Q9" s="56">
        <f t="shared" si="2"/>
        <v>100.02595075604317</v>
      </c>
    </row>
    <row r="10" spans="1:19" s="25" customFormat="1" ht="15.9" customHeight="1" x14ac:dyDescent="0.3">
      <c r="A10" s="187">
        <v>3</v>
      </c>
      <c r="B10" s="50">
        <v>5.3884210526315783</v>
      </c>
      <c r="C10" s="50">
        <v>5.3215730337078648</v>
      </c>
      <c r="D10" s="98">
        <v>5.3849999999999989</v>
      </c>
      <c r="E10" s="51">
        <v>5.3559999999999999</v>
      </c>
      <c r="F10" s="50">
        <v>5.404545454545457</v>
      </c>
      <c r="G10" s="50">
        <v>5.3365</v>
      </c>
      <c r="H10" s="50">
        <v>5.3639999999999999</v>
      </c>
      <c r="I10" s="50">
        <v>5.31</v>
      </c>
      <c r="J10" s="50">
        <v>5.38</v>
      </c>
      <c r="K10" s="50">
        <v>5.3923076923076918</v>
      </c>
      <c r="L10" s="49">
        <v>5.4</v>
      </c>
      <c r="M10" s="51">
        <f t="shared" si="0"/>
        <v>5.3638347233192594</v>
      </c>
      <c r="N10" s="51">
        <f t="shared" si="1"/>
        <v>9.4545454545457375E-2</v>
      </c>
      <c r="O10" s="23">
        <v>5.2</v>
      </c>
      <c r="P10" s="24">
        <v>5.6</v>
      </c>
      <c r="Q10" s="56">
        <f t="shared" si="2"/>
        <v>99.969229386223546</v>
      </c>
    </row>
    <row r="11" spans="1:19" s="25" customFormat="1" ht="15.9" customHeight="1" x14ac:dyDescent="0.3">
      <c r="A11" s="187">
        <v>4</v>
      </c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49">
        <v>5.4</v>
      </c>
      <c r="M11" s="51"/>
      <c r="N11" s="51">
        <f t="shared" si="1"/>
        <v>0</v>
      </c>
      <c r="O11" s="23">
        <v>5.2</v>
      </c>
      <c r="P11" s="24">
        <v>5.6</v>
      </c>
      <c r="Q11" s="56">
        <f t="shared" si="2"/>
        <v>0</v>
      </c>
    </row>
    <row r="12" spans="1:19" s="25" customFormat="1" ht="15.9" customHeight="1" x14ac:dyDescent="0.3">
      <c r="A12" s="187">
        <v>5</v>
      </c>
      <c r="B12" s="50"/>
      <c r="C12" s="50"/>
      <c r="D12" s="51"/>
      <c r="E12" s="50"/>
      <c r="F12" s="50"/>
      <c r="G12" s="50"/>
      <c r="H12" s="50"/>
      <c r="I12" s="50"/>
      <c r="J12" s="50"/>
      <c r="K12" s="50"/>
      <c r="L12" s="49">
        <v>5.4</v>
      </c>
      <c r="M12" s="51"/>
      <c r="N12" s="51">
        <f t="shared" si="1"/>
        <v>0</v>
      </c>
      <c r="O12" s="23">
        <v>5.2</v>
      </c>
      <c r="P12" s="24">
        <v>5.6</v>
      </c>
      <c r="Q12" s="56">
        <f t="shared" si="2"/>
        <v>0</v>
      </c>
    </row>
    <row r="13" spans="1:19" s="25" customFormat="1" ht="15.9" customHeight="1" x14ac:dyDescent="0.3">
      <c r="A13" s="187">
        <v>6</v>
      </c>
      <c r="B13" s="50"/>
      <c r="C13" s="50"/>
      <c r="D13" s="51"/>
      <c r="E13" s="50"/>
      <c r="F13" s="50"/>
      <c r="G13" s="50"/>
      <c r="H13" s="50"/>
      <c r="I13" s="50"/>
      <c r="J13" s="50"/>
      <c r="K13" s="50"/>
      <c r="L13" s="49">
        <v>5.4</v>
      </c>
      <c r="M13" s="51"/>
      <c r="N13" s="51">
        <f t="shared" si="1"/>
        <v>0</v>
      </c>
      <c r="O13" s="23">
        <v>5.2</v>
      </c>
      <c r="P13" s="24">
        <v>5.6</v>
      </c>
      <c r="Q13" s="56">
        <f t="shared" si="2"/>
        <v>0</v>
      </c>
    </row>
    <row r="14" spans="1:19" s="25" customFormat="1" ht="15.9" customHeight="1" x14ac:dyDescent="0.3">
      <c r="A14" s="187">
        <v>7</v>
      </c>
      <c r="B14" s="50"/>
      <c r="C14" s="50"/>
      <c r="D14" s="98"/>
      <c r="E14" s="50"/>
      <c r="F14" s="50"/>
      <c r="G14" s="50"/>
      <c r="H14" s="50"/>
      <c r="I14" s="50"/>
      <c r="J14" s="50"/>
      <c r="K14" s="50"/>
      <c r="L14" s="49">
        <v>5.4</v>
      </c>
      <c r="M14" s="51"/>
      <c r="N14" s="51">
        <f t="shared" si="1"/>
        <v>0</v>
      </c>
      <c r="O14" s="23">
        <v>5.2</v>
      </c>
      <c r="P14" s="24">
        <v>5.6</v>
      </c>
      <c r="Q14" s="56">
        <f t="shared" si="2"/>
        <v>0</v>
      </c>
    </row>
    <row r="15" spans="1:19" s="25" customFormat="1" ht="15.9" customHeight="1" x14ac:dyDescent="0.3">
      <c r="A15" s="187">
        <v>8</v>
      </c>
      <c r="B15" s="50"/>
      <c r="C15" s="50"/>
      <c r="D15" s="51"/>
      <c r="E15" s="50"/>
      <c r="F15" s="50"/>
      <c r="G15" s="50"/>
      <c r="H15" s="50"/>
      <c r="I15" s="50"/>
      <c r="J15" s="50"/>
      <c r="K15" s="50"/>
      <c r="L15" s="49">
        <v>5.4</v>
      </c>
      <c r="M15" s="51"/>
      <c r="N15" s="51">
        <f t="shared" si="1"/>
        <v>0</v>
      </c>
      <c r="O15" s="23">
        <v>5.2</v>
      </c>
      <c r="P15" s="24">
        <v>5.6</v>
      </c>
      <c r="Q15" s="56">
        <f t="shared" si="2"/>
        <v>0</v>
      </c>
      <c r="R15" s="32"/>
    </row>
    <row r="16" spans="1:19" s="25" customFormat="1" ht="15.9" customHeight="1" x14ac:dyDescent="0.3">
      <c r="A16" s="187">
        <v>9</v>
      </c>
      <c r="B16" s="50"/>
      <c r="C16" s="50"/>
      <c r="D16" s="98"/>
      <c r="E16" s="50"/>
      <c r="F16" s="50"/>
      <c r="G16" s="50"/>
      <c r="H16" s="50"/>
      <c r="I16" s="50"/>
      <c r="J16" s="50"/>
      <c r="K16" s="50"/>
      <c r="L16" s="49">
        <v>5.4</v>
      </c>
      <c r="M16" s="51"/>
      <c r="N16" s="51">
        <f t="shared" si="1"/>
        <v>0</v>
      </c>
      <c r="O16" s="23">
        <v>5.2</v>
      </c>
      <c r="P16" s="24">
        <v>5.6</v>
      </c>
      <c r="Q16" s="56">
        <f t="shared" si="2"/>
        <v>0</v>
      </c>
      <c r="R16" s="32"/>
    </row>
    <row r="17" spans="1:18" s="25" customFormat="1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9">
        <v>5.4</v>
      </c>
      <c r="M17" s="51"/>
      <c r="N17" s="51">
        <f t="shared" si="1"/>
        <v>0</v>
      </c>
      <c r="O17" s="23">
        <v>5.2</v>
      </c>
      <c r="P17" s="24">
        <v>5.6</v>
      </c>
      <c r="Q17" s="56">
        <f t="shared" si="2"/>
        <v>0</v>
      </c>
      <c r="R17" s="32"/>
    </row>
    <row r="18" spans="1:18" s="25" customFormat="1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9">
        <v>5.4</v>
      </c>
      <c r="M18" s="51"/>
      <c r="N18" s="51">
        <f t="shared" si="1"/>
        <v>0</v>
      </c>
      <c r="O18" s="23">
        <v>5.2</v>
      </c>
      <c r="P18" s="24">
        <v>5.6</v>
      </c>
      <c r="Q18" s="56">
        <f t="shared" si="2"/>
        <v>0</v>
      </c>
      <c r="R18" s="32"/>
    </row>
    <row r="19" spans="1:18" s="25" customFormat="1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9">
        <v>5.4</v>
      </c>
      <c r="M19" s="51"/>
      <c r="N19" s="51">
        <f t="shared" si="1"/>
        <v>0</v>
      </c>
      <c r="O19" s="23">
        <v>5.2</v>
      </c>
      <c r="P19" s="24">
        <v>5.6</v>
      </c>
      <c r="Q19" s="56">
        <f t="shared" si="2"/>
        <v>0</v>
      </c>
      <c r="R19" s="32"/>
    </row>
    <row r="20" spans="1:18" s="25" customFormat="1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9">
        <v>5.4</v>
      </c>
      <c r="M20" s="51"/>
      <c r="N20" s="51">
        <f t="shared" si="1"/>
        <v>0</v>
      </c>
      <c r="O20" s="23">
        <v>5.2</v>
      </c>
      <c r="P20" s="24">
        <v>5.6</v>
      </c>
      <c r="Q20" s="56">
        <f t="shared" si="2"/>
        <v>0</v>
      </c>
      <c r="R20" s="32"/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R20"/>
  <sheetViews>
    <sheetView zoomScale="73" zoomScaleNormal="73" workbookViewId="0">
      <selection activeCell="W18" sqref="W18"/>
    </sheetView>
  </sheetViews>
  <sheetFormatPr defaultRowHeight="13.2" x14ac:dyDescent="0.2"/>
  <cols>
    <col min="1" max="1" width="3.77734375" customWidth="1"/>
    <col min="2" max="2" width="8.44140625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6" t="s">
        <v>57</v>
      </c>
    </row>
    <row r="2" spans="1:18" ht="16.2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103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7">
        <v>8</v>
      </c>
      <c r="B3" s="49">
        <v>89.184210526315795</v>
      </c>
      <c r="C3" s="49">
        <v>86.303614457831316</v>
      </c>
      <c r="D3" s="43">
        <v>85.317647058823553</v>
      </c>
      <c r="E3" s="191"/>
      <c r="F3" s="49">
        <v>88.95</v>
      </c>
      <c r="G3" s="49">
        <v>88.166666666666671</v>
      </c>
      <c r="H3" s="49"/>
      <c r="I3" s="49">
        <v>87.9</v>
      </c>
      <c r="J3" s="49">
        <v>84.94</v>
      </c>
      <c r="K3" s="49"/>
      <c r="L3" s="46">
        <v>89</v>
      </c>
      <c r="M3" s="43">
        <f t="shared" ref="M3:M10" si="0">AVERAGE(B3:K3)</f>
        <v>87.251734101376769</v>
      </c>
      <c r="N3" s="43">
        <f>MAX(B3:K3)-MIN(B3:K3)</f>
        <v>4.244210526315797</v>
      </c>
      <c r="O3" s="41">
        <v>80</v>
      </c>
      <c r="P3" s="42">
        <v>98</v>
      </c>
      <c r="Q3" s="56">
        <f>M3/M3*100</f>
        <v>100</v>
      </c>
    </row>
    <row r="4" spans="1:18" ht="15.9" customHeight="1" x14ac:dyDescent="0.3">
      <c r="A4" s="187">
        <v>9</v>
      </c>
      <c r="B4" s="49">
        <v>89.15625</v>
      </c>
      <c r="C4" s="49">
        <v>85.116</v>
      </c>
      <c r="D4" s="193">
        <v>87.06874999999998</v>
      </c>
      <c r="E4" s="43"/>
      <c r="F4" s="49">
        <v>88.8</v>
      </c>
      <c r="G4" s="49">
        <v>90.018518518518519</v>
      </c>
      <c r="H4" s="49"/>
      <c r="I4" s="49">
        <v>87.8</v>
      </c>
      <c r="J4" s="49">
        <v>83.38</v>
      </c>
      <c r="K4" s="49"/>
      <c r="L4" s="46">
        <v>89</v>
      </c>
      <c r="M4" s="43">
        <f t="shared" si="0"/>
        <v>87.334216931216929</v>
      </c>
      <c r="N4" s="43">
        <f t="shared" ref="N4:N20" si="1">MAX(B4:K4)-MIN(B4:K4)</f>
        <v>6.6385185185185236</v>
      </c>
      <c r="O4" s="41">
        <v>80</v>
      </c>
      <c r="P4" s="42">
        <v>98</v>
      </c>
      <c r="Q4" s="56">
        <f>M4/M$3*100</f>
        <v>100.09453431578142</v>
      </c>
    </row>
    <row r="5" spans="1:18" ht="15.9" customHeight="1" x14ac:dyDescent="0.3">
      <c r="A5" s="187">
        <v>10</v>
      </c>
      <c r="B5" s="49">
        <v>89.023809523809518</v>
      </c>
      <c r="C5" s="49">
        <v>85.224390243902405</v>
      </c>
      <c r="D5" s="43">
        <v>87.588888888888889</v>
      </c>
      <c r="E5" s="191"/>
      <c r="F5" s="49">
        <v>88.38095238095238</v>
      </c>
      <c r="G5" s="49">
        <v>86.61904761904762</v>
      </c>
      <c r="H5" s="49"/>
      <c r="I5" s="49">
        <v>86.8</v>
      </c>
      <c r="J5" s="49">
        <v>84.04</v>
      </c>
      <c r="K5" s="49"/>
      <c r="L5" s="46">
        <v>89</v>
      </c>
      <c r="M5" s="43">
        <f t="shared" si="0"/>
        <v>86.811012665228674</v>
      </c>
      <c r="N5" s="43">
        <f t="shared" si="1"/>
        <v>4.9838095238095121</v>
      </c>
      <c r="O5" s="41">
        <v>80</v>
      </c>
      <c r="P5" s="42">
        <v>98</v>
      </c>
      <c r="Q5" s="56">
        <f t="shared" ref="Q5:Q20" si="2">M5/M$3*100</f>
        <v>99.494885184017051</v>
      </c>
    </row>
    <row r="6" spans="1:18" ht="15.9" customHeight="1" x14ac:dyDescent="0.3">
      <c r="A6" s="187">
        <v>11</v>
      </c>
      <c r="B6" s="49">
        <v>89.526315789473685</v>
      </c>
      <c r="C6" s="49">
        <v>85.928750000000008</v>
      </c>
      <c r="D6" s="43">
        <v>88.194736842105286</v>
      </c>
      <c r="E6" s="191"/>
      <c r="F6" s="49">
        <v>89.166666666666671</v>
      </c>
      <c r="G6" s="49">
        <v>86.089285714285708</v>
      </c>
      <c r="H6" s="49"/>
      <c r="I6" s="49">
        <v>88.1</v>
      </c>
      <c r="J6" s="49">
        <v>88.88</v>
      </c>
      <c r="K6" s="49"/>
      <c r="L6" s="46">
        <v>89</v>
      </c>
      <c r="M6" s="43">
        <f t="shared" si="0"/>
        <v>87.983679287504486</v>
      </c>
      <c r="N6" s="43">
        <f t="shared" si="1"/>
        <v>3.597565789473677</v>
      </c>
      <c r="O6" s="41">
        <v>80</v>
      </c>
      <c r="P6" s="42">
        <v>98</v>
      </c>
      <c r="Q6" s="56">
        <f t="shared" si="2"/>
        <v>100.83888898446108</v>
      </c>
    </row>
    <row r="7" spans="1:18" ht="15.9" customHeight="1" x14ac:dyDescent="0.3">
      <c r="A7" s="187">
        <v>12</v>
      </c>
      <c r="B7" s="49">
        <v>89.763157894736835</v>
      </c>
      <c r="C7" s="49">
        <v>87.920689655172382</v>
      </c>
      <c r="D7" s="43">
        <v>89.461111111111109</v>
      </c>
      <c r="E7" s="191"/>
      <c r="F7" s="49">
        <v>89.45</v>
      </c>
      <c r="G7" s="49">
        <v>86.125</v>
      </c>
      <c r="H7" s="49"/>
      <c r="I7" s="49">
        <v>86.1</v>
      </c>
      <c r="J7" s="49">
        <v>88.33</v>
      </c>
      <c r="K7" s="49"/>
      <c r="L7" s="46">
        <v>89</v>
      </c>
      <c r="M7" s="43">
        <f t="shared" si="0"/>
        <v>88.164279808717197</v>
      </c>
      <c r="N7" s="43">
        <f t="shared" si="1"/>
        <v>3.6631578947368411</v>
      </c>
      <c r="O7" s="41">
        <v>80</v>
      </c>
      <c r="P7" s="42">
        <v>98</v>
      </c>
      <c r="Q7" s="56">
        <f t="shared" si="2"/>
        <v>101.04587687194864</v>
      </c>
    </row>
    <row r="8" spans="1:18" ht="15.9" customHeight="1" x14ac:dyDescent="0.3">
      <c r="A8" s="187">
        <v>1</v>
      </c>
      <c r="B8" s="49">
        <v>89.236842105263165</v>
      </c>
      <c r="C8" s="49">
        <v>88.26436781609199</v>
      </c>
      <c r="D8" s="43">
        <v>88.550000000000026</v>
      </c>
      <c r="E8" s="191"/>
      <c r="F8" s="49">
        <v>88.526315789473685</v>
      </c>
      <c r="G8" s="49">
        <v>86.615384615384613</v>
      </c>
      <c r="H8" s="49"/>
      <c r="I8" s="49">
        <v>87.9</v>
      </c>
      <c r="J8" s="49">
        <v>89.42</v>
      </c>
      <c r="K8" s="49"/>
      <c r="L8" s="46">
        <v>89</v>
      </c>
      <c r="M8" s="43">
        <f t="shared" si="0"/>
        <v>88.358987189459057</v>
      </c>
      <c r="N8" s="43">
        <f t="shared" si="1"/>
        <v>2.8046153846153885</v>
      </c>
      <c r="O8" s="41">
        <v>80</v>
      </c>
      <c r="P8" s="42">
        <v>98</v>
      </c>
      <c r="Q8" s="56">
        <f t="shared" si="2"/>
        <v>101.26903275847307</v>
      </c>
    </row>
    <row r="9" spans="1:18" ht="15.9" customHeight="1" x14ac:dyDescent="0.3">
      <c r="A9" s="187">
        <v>2</v>
      </c>
      <c r="B9" s="49">
        <v>89.501930501930502</v>
      </c>
      <c r="C9" s="49">
        <v>87.512359550561811</v>
      </c>
      <c r="D9" s="43">
        <v>89.286666666666648</v>
      </c>
      <c r="E9" s="191"/>
      <c r="F9" s="49">
        <v>88.777777777777771</v>
      </c>
      <c r="G9" s="49">
        <v>85.5</v>
      </c>
      <c r="H9" s="49"/>
      <c r="I9" s="49">
        <v>86.3</v>
      </c>
      <c r="J9" s="49">
        <v>89.14</v>
      </c>
      <c r="K9" s="49"/>
      <c r="L9" s="46">
        <v>89</v>
      </c>
      <c r="M9" s="43">
        <f t="shared" si="0"/>
        <v>88.002676356705237</v>
      </c>
      <c r="N9" s="43">
        <f t="shared" si="1"/>
        <v>4.0019305019305023</v>
      </c>
      <c r="O9" s="41">
        <v>80</v>
      </c>
      <c r="P9" s="42">
        <v>98</v>
      </c>
      <c r="Q9" s="56">
        <f t="shared" si="2"/>
        <v>100.86066169694227</v>
      </c>
    </row>
    <row r="10" spans="1:18" ht="15.9" customHeight="1" x14ac:dyDescent="0.3">
      <c r="A10" s="187">
        <v>3</v>
      </c>
      <c r="B10" s="49">
        <v>89.026315789473685</v>
      </c>
      <c r="C10" s="49">
        <v>89.675000000000026</v>
      </c>
      <c r="D10" s="43">
        <v>89.600000000000009</v>
      </c>
      <c r="E10" s="191"/>
      <c r="F10" s="49">
        <v>90.272727272727266</v>
      </c>
      <c r="G10" s="49">
        <v>85.396825396825392</v>
      </c>
      <c r="H10" s="49"/>
      <c r="I10" s="49">
        <v>86.5</v>
      </c>
      <c r="J10" s="49">
        <v>89.93</v>
      </c>
      <c r="K10" s="49"/>
      <c r="L10" s="46">
        <v>89</v>
      </c>
      <c r="M10" s="43">
        <f t="shared" si="0"/>
        <v>88.62869549414664</v>
      </c>
      <c r="N10" s="43">
        <f t="shared" si="1"/>
        <v>4.8759018759018744</v>
      </c>
      <c r="O10" s="41">
        <v>80</v>
      </c>
      <c r="P10" s="42">
        <v>98</v>
      </c>
      <c r="Q10" s="56">
        <f t="shared" si="2"/>
        <v>101.57814788090056</v>
      </c>
    </row>
    <row r="11" spans="1:18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89</v>
      </c>
      <c r="M11" s="43"/>
      <c r="N11" s="43">
        <f t="shared" si="1"/>
        <v>0</v>
      </c>
      <c r="O11" s="41">
        <v>80</v>
      </c>
      <c r="P11" s="42">
        <v>98</v>
      </c>
      <c r="Q11" s="56">
        <f t="shared" si="2"/>
        <v>0</v>
      </c>
    </row>
    <row r="12" spans="1:18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89</v>
      </c>
      <c r="M12" s="43"/>
      <c r="N12" s="43">
        <f t="shared" si="1"/>
        <v>0</v>
      </c>
      <c r="O12" s="41">
        <v>80</v>
      </c>
      <c r="P12" s="42">
        <v>98</v>
      </c>
      <c r="Q12" s="56">
        <f t="shared" si="2"/>
        <v>0</v>
      </c>
    </row>
    <row r="13" spans="1:18" ht="15.9" customHeight="1" x14ac:dyDescent="0.3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89</v>
      </c>
      <c r="M13" s="43"/>
      <c r="N13" s="43">
        <f t="shared" si="1"/>
        <v>0</v>
      </c>
      <c r="O13" s="41">
        <v>80</v>
      </c>
      <c r="P13" s="42">
        <v>98</v>
      </c>
      <c r="Q13" s="56">
        <f t="shared" si="2"/>
        <v>0</v>
      </c>
    </row>
    <row r="14" spans="1:18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89</v>
      </c>
      <c r="M14" s="43"/>
      <c r="N14" s="43">
        <f t="shared" si="1"/>
        <v>0</v>
      </c>
      <c r="O14" s="41">
        <v>80</v>
      </c>
      <c r="P14" s="42">
        <v>98</v>
      </c>
      <c r="Q14" s="56">
        <f t="shared" si="2"/>
        <v>0</v>
      </c>
    </row>
    <row r="15" spans="1:18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89</v>
      </c>
      <c r="M15" s="43"/>
      <c r="N15" s="43">
        <f t="shared" si="1"/>
        <v>0</v>
      </c>
      <c r="O15" s="41">
        <v>80</v>
      </c>
      <c r="P15" s="42">
        <v>98</v>
      </c>
      <c r="Q15" s="56">
        <f t="shared" si="2"/>
        <v>0</v>
      </c>
      <c r="R15" s="7"/>
    </row>
    <row r="16" spans="1:18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63"/>
      <c r="L16" s="46">
        <v>89</v>
      </c>
      <c r="M16" s="43"/>
      <c r="N16" s="43">
        <f t="shared" si="1"/>
        <v>0</v>
      </c>
      <c r="O16" s="41">
        <v>80</v>
      </c>
      <c r="P16" s="42">
        <v>98</v>
      </c>
      <c r="Q16" s="5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89</v>
      </c>
      <c r="M17" s="43"/>
      <c r="N17" s="43">
        <f t="shared" si="1"/>
        <v>0</v>
      </c>
      <c r="O17" s="41">
        <v>80</v>
      </c>
      <c r="P17" s="42">
        <v>98</v>
      </c>
      <c r="Q17" s="5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89</v>
      </c>
      <c r="M18" s="43"/>
      <c r="N18" s="43">
        <f t="shared" si="1"/>
        <v>0</v>
      </c>
      <c r="O18" s="41">
        <v>80</v>
      </c>
      <c r="P18" s="42">
        <v>98</v>
      </c>
      <c r="Q18" s="56">
        <f t="shared" si="2"/>
        <v>0</v>
      </c>
      <c r="R18" s="7"/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89</v>
      </c>
      <c r="M19" s="43"/>
      <c r="N19" s="43">
        <f t="shared" si="1"/>
        <v>0</v>
      </c>
      <c r="O19" s="41">
        <v>80</v>
      </c>
      <c r="P19" s="42">
        <v>98</v>
      </c>
      <c r="Q19" s="56">
        <f t="shared" si="2"/>
        <v>0</v>
      </c>
      <c r="R19" s="7"/>
    </row>
    <row r="20" spans="1:18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89</v>
      </c>
      <c r="M20" s="43"/>
      <c r="N20" s="43">
        <f t="shared" si="1"/>
        <v>0</v>
      </c>
      <c r="O20" s="41">
        <v>80</v>
      </c>
      <c r="P20" s="42">
        <v>98</v>
      </c>
      <c r="Q20" s="56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B21"/>
  <sheetViews>
    <sheetView zoomScale="73" zoomScaleNormal="73" workbookViewId="0">
      <selection activeCell="AB21" sqref="AB21"/>
    </sheetView>
  </sheetViews>
  <sheetFormatPr defaultRowHeight="13.2" x14ac:dyDescent="0.2"/>
  <cols>
    <col min="1" max="1" width="3.77734375" customWidth="1"/>
    <col min="2" max="2" width="9.21875" customWidth="1"/>
    <col min="3" max="3" width="9.109375" customWidth="1"/>
    <col min="4" max="5" width="9.21875" customWidth="1"/>
    <col min="6" max="6" width="9.33203125" customWidth="1"/>
    <col min="7" max="8" width="9.21875" customWidth="1"/>
    <col min="9" max="10" width="10.6640625" customWidth="1"/>
    <col min="11" max="11" width="9.77734375" customWidth="1"/>
    <col min="12" max="12" width="10.6640625" customWidth="1"/>
    <col min="13" max="13" width="9.109375" customWidth="1"/>
    <col min="14" max="14" width="7.88671875" customWidth="1"/>
    <col min="15" max="15" width="11.33203125" customWidth="1"/>
    <col min="16" max="16" width="9.33203125" customWidth="1"/>
    <col min="17" max="17" width="8.77734375" customWidth="1"/>
    <col min="18" max="21" width="3.44140625" style="2" customWidth="1"/>
    <col min="22" max="22" width="8.44140625" customWidth="1"/>
    <col min="23" max="23" width="9.88671875" customWidth="1"/>
    <col min="24" max="24" width="2" customWidth="1"/>
    <col min="25" max="25" width="2.109375" customWidth="1"/>
  </cols>
  <sheetData>
    <row r="1" spans="1:28" ht="20.100000000000001" customHeight="1" x14ac:dyDescent="0.45">
      <c r="F1" s="16" t="s">
        <v>37</v>
      </c>
    </row>
    <row r="2" spans="1:2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116" t="s">
        <v>157</v>
      </c>
      <c r="M2" s="192" t="s">
        <v>154</v>
      </c>
      <c r="N2" s="104" t="s">
        <v>29</v>
      </c>
      <c r="O2" s="94" t="s">
        <v>41</v>
      </c>
      <c r="P2" s="93" t="s">
        <v>42</v>
      </c>
      <c r="Q2" s="104" t="s">
        <v>29</v>
      </c>
      <c r="R2" s="115" t="s">
        <v>155</v>
      </c>
      <c r="S2" s="34" t="s">
        <v>156</v>
      </c>
      <c r="T2" s="34" t="s">
        <v>43</v>
      </c>
      <c r="U2" s="34" t="s">
        <v>44</v>
      </c>
      <c r="V2" s="15" t="s">
        <v>153</v>
      </c>
    </row>
    <row r="3" spans="1:28" ht="15.9" customHeight="1" x14ac:dyDescent="0.3">
      <c r="A3" s="187">
        <v>8</v>
      </c>
      <c r="B3" s="49">
        <v>82.28947368421052</v>
      </c>
      <c r="C3" s="49">
        <v>57.066265060240951</v>
      </c>
      <c r="D3" s="43">
        <v>81.150000000000006</v>
      </c>
      <c r="E3" s="43">
        <v>54.052999999999997</v>
      </c>
      <c r="F3" s="49">
        <v>82.8</v>
      </c>
      <c r="G3" s="49">
        <v>59.894444444444453</v>
      </c>
      <c r="H3" s="49">
        <v>61.5</v>
      </c>
      <c r="I3" s="49">
        <v>83.5</v>
      </c>
      <c r="J3" s="49">
        <v>60.11</v>
      </c>
      <c r="K3" s="49"/>
      <c r="L3" s="65">
        <v>82</v>
      </c>
      <c r="M3" s="189">
        <f t="shared" ref="M3:M10" si="0">AVERAGE(B3,D3,F3,I3)</f>
        <v>82.434868421052627</v>
      </c>
      <c r="N3" s="43">
        <f>MAX(B3,D3,F3,I3)-MIN(B3,D3,F3,I3)</f>
        <v>2.3499999999999943</v>
      </c>
      <c r="O3" s="46">
        <v>61</v>
      </c>
      <c r="P3" s="189">
        <f t="shared" ref="P3:P10" si="1">AVERAGE(C3,E3,G3,H3,J3,K3)</f>
        <v>58.52474190093708</v>
      </c>
      <c r="Q3" s="43">
        <f>MAX(C3,E3,G3,H3,J3,K3)-MIN(C3,E3,G3,H3,J3,K3)</f>
        <v>7.4470000000000027</v>
      </c>
      <c r="R3" s="23">
        <v>77</v>
      </c>
      <c r="S3" s="24">
        <v>87</v>
      </c>
      <c r="T3" s="24">
        <v>56</v>
      </c>
      <c r="U3" s="24">
        <v>66</v>
      </c>
      <c r="V3" s="56">
        <f>P3/P3*100</f>
        <v>100</v>
      </c>
    </row>
    <row r="4" spans="1:28" ht="15.9" customHeight="1" x14ac:dyDescent="0.3">
      <c r="A4" s="187">
        <v>9</v>
      </c>
      <c r="B4" s="49">
        <v>82.28125</v>
      </c>
      <c r="C4" s="49">
        <v>56.920000000000009</v>
      </c>
      <c r="D4" s="43">
        <v>80.78947368421052</v>
      </c>
      <c r="E4" s="49">
        <v>54.168999999999997</v>
      </c>
      <c r="F4" s="49">
        <v>83.55</v>
      </c>
      <c r="G4" s="49">
        <v>60.38666666666667</v>
      </c>
      <c r="H4" s="49">
        <v>61.767000000000003</v>
      </c>
      <c r="I4" s="49">
        <v>83.2</v>
      </c>
      <c r="J4" s="49">
        <v>58.98</v>
      </c>
      <c r="K4" s="49">
        <v>61.416666666666664</v>
      </c>
      <c r="L4" s="65">
        <v>82</v>
      </c>
      <c r="M4" s="189">
        <f t="shared" si="0"/>
        <v>82.45518092105263</v>
      </c>
      <c r="N4" s="43">
        <f>MAX(B4,D4,F4,I4)-MIN(B4,D4,F4,I4)</f>
        <v>2.7605263157894768</v>
      </c>
      <c r="O4" s="46">
        <v>61</v>
      </c>
      <c r="P4" s="189">
        <f t="shared" si="1"/>
        <v>58.939888888888895</v>
      </c>
      <c r="Q4" s="43">
        <f>MAX(C4,E4,G4,H4,J4,K4)-MIN(C4,E4,G4,H4,J4,K4)</f>
        <v>7.5980000000000061</v>
      </c>
      <c r="R4" s="23">
        <v>77</v>
      </c>
      <c r="S4" s="24">
        <v>87</v>
      </c>
      <c r="T4" s="24">
        <v>56</v>
      </c>
      <c r="U4" s="24">
        <v>66</v>
      </c>
      <c r="V4" s="56">
        <f>P4/P$3*100</f>
        <v>100.70935295819761</v>
      </c>
    </row>
    <row r="5" spans="1:28" ht="15.9" customHeight="1" x14ac:dyDescent="0.3">
      <c r="A5" s="187">
        <v>10</v>
      </c>
      <c r="B5" s="49">
        <v>82.61904761904762</v>
      </c>
      <c r="C5" s="49">
        <v>56.497560975609744</v>
      </c>
      <c r="D5" s="43">
        <v>80.857142857142861</v>
      </c>
      <c r="E5" s="43">
        <v>55.475999999999999</v>
      </c>
      <c r="F5" s="49">
        <v>84.095238095238102</v>
      </c>
      <c r="G5" s="49">
        <v>63.593650793650795</v>
      </c>
      <c r="H5" s="49">
        <v>61.6</v>
      </c>
      <c r="I5" s="49">
        <v>83.2</v>
      </c>
      <c r="J5" s="49">
        <v>59.18</v>
      </c>
      <c r="K5" s="49">
        <v>62</v>
      </c>
      <c r="L5" s="65">
        <v>82</v>
      </c>
      <c r="M5" s="189">
        <f t="shared" si="0"/>
        <v>82.69285714285715</v>
      </c>
      <c r="N5" s="43">
        <f>MAX(B5,D5,F5,I5)-MIN(B5,D5,F5,I5)</f>
        <v>3.2380952380952408</v>
      </c>
      <c r="O5" s="46">
        <v>61</v>
      </c>
      <c r="P5" s="189">
        <f t="shared" si="1"/>
        <v>59.724535294876752</v>
      </c>
      <c r="Q5" s="43">
        <f t="shared" ref="Q5:Q8" si="2">MAX(C5,E5,G5,H5,J5,K5)-MIN(C5,E5,G5,H5,J5,K5)</f>
        <v>8.117650793650796</v>
      </c>
      <c r="R5" s="23">
        <v>77</v>
      </c>
      <c r="S5" s="24">
        <v>87</v>
      </c>
      <c r="T5" s="24">
        <v>56</v>
      </c>
      <c r="U5" s="24">
        <v>66</v>
      </c>
      <c r="V5" s="56">
        <f t="shared" ref="V5:V17" si="3">P5/P$3*100</f>
        <v>102.05006182850072</v>
      </c>
    </row>
    <row r="6" spans="1:28" ht="15.9" customHeight="1" x14ac:dyDescent="0.3">
      <c r="A6" s="187">
        <v>11</v>
      </c>
      <c r="B6" s="49">
        <v>82.34210526315789</v>
      </c>
      <c r="C6" s="49">
        <v>56.002531645569633</v>
      </c>
      <c r="D6" s="43">
        <v>82.470588235294116</v>
      </c>
      <c r="E6" s="43">
        <v>55.65</v>
      </c>
      <c r="F6" s="49">
        <v>83.388888888888886</v>
      </c>
      <c r="G6" s="49">
        <v>62.707738095238092</v>
      </c>
      <c r="H6" s="49">
        <v>62.652999999999999</v>
      </c>
      <c r="I6" s="49">
        <v>82.2</v>
      </c>
      <c r="J6" s="49">
        <v>60.91</v>
      </c>
      <c r="K6" s="49">
        <v>61.466666666666669</v>
      </c>
      <c r="L6" s="65">
        <v>82</v>
      </c>
      <c r="M6" s="189">
        <f t="shared" si="0"/>
        <v>82.600395596835227</v>
      </c>
      <c r="N6" s="43">
        <f>MAX(B6,D6,F6,I6)-MIN(B6,D6,F6,I6)</f>
        <v>1.1888888888888829</v>
      </c>
      <c r="O6" s="46">
        <v>61</v>
      </c>
      <c r="P6" s="189">
        <f t="shared" si="1"/>
        <v>59.898322734579061</v>
      </c>
      <c r="Q6" s="43">
        <f t="shared" si="2"/>
        <v>7.0577380952380935</v>
      </c>
      <c r="R6" s="23">
        <v>77</v>
      </c>
      <c r="S6" s="24">
        <v>87</v>
      </c>
      <c r="T6" s="24">
        <v>56</v>
      </c>
      <c r="U6" s="24">
        <v>66</v>
      </c>
      <c r="V6" s="56">
        <f t="shared" si="3"/>
        <v>102.34700878470682</v>
      </c>
    </row>
    <row r="7" spans="1:28" ht="15.9" customHeight="1" x14ac:dyDescent="0.3">
      <c r="A7" s="187">
        <v>12</v>
      </c>
      <c r="B7" s="49">
        <v>83.131578947368425</v>
      </c>
      <c r="C7" s="49">
        <v>57.321176470588249</v>
      </c>
      <c r="D7" s="43">
        <v>82.89473684210526</v>
      </c>
      <c r="E7" s="43">
        <v>56.765000000000001</v>
      </c>
      <c r="F7" s="49">
        <v>82.4</v>
      </c>
      <c r="G7" s="49">
        <v>63.494047619047628</v>
      </c>
      <c r="H7" s="49">
        <v>61.866999999999997</v>
      </c>
      <c r="I7" s="49">
        <v>85</v>
      </c>
      <c r="J7" s="49">
        <v>61.84</v>
      </c>
      <c r="K7" s="49">
        <v>61.466666666666669</v>
      </c>
      <c r="L7" s="65">
        <v>82</v>
      </c>
      <c r="M7" s="189">
        <f t="shared" si="0"/>
        <v>83.356578947368433</v>
      </c>
      <c r="N7" s="43">
        <f t="shared" ref="N7:N8" si="4">MAX(B7,D7,F7,I7)-MIN(B7,D7,F7,I7)</f>
        <v>2.5999999999999943</v>
      </c>
      <c r="O7" s="46">
        <v>61</v>
      </c>
      <c r="P7" s="189">
        <f t="shared" si="1"/>
        <v>60.45898179271709</v>
      </c>
      <c r="Q7" s="43">
        <f t="shared" si="2"/>
        <v>6.7290476190476269</v>
      </c>
      <c r="R7" s="23">
        <v>77</v>
      </c>
      <c r="S7" s="24">
        <v>87</v>
      </c>
      <c r="T7" s="24">
        <v>56</v>
      </c>
      <c r="U7" s="24">
        <v>66</v>
      </c>
      <c r="V7" s="56">
        <f t="shared" si="3"/>
        <v>103.30499516777714</v>
      </c>
    </row>
    <row r="8" spans="1:28" ht="15.9" customHeight="1" x14ac:dyDescent="0.3">
      <c r="A8" s="187">
        <v>1</v>
      </c>
      <c r="B8" s="49">
        <v>82.921052631578945</v>
      </c>
      <c r="C8" s="49">
        <v>57.12978723404256</v>
      </c>
      <c r="D8" s="43">
        <v>83.777777777777771</v>
      </c>
      <c r="E8" s="43">
        <v>56.052</v>
      </c>
      <c r="F8" s="49">
        <v>82.578947368421055</v>
      </c>
      <c r="G8" s="49">
        <v>63.133974358974349</v>
      </c>
      <c r="H8" s="49">
        <v>61.831000000000003</v>
      </c>
      <c r="I8" s="49">
        <v>82.8</v>
      </c>
      <c r="J8" s="49">
        <v>62.04</v>
      </c>
      <c r="K8" s="49">
        <v>62.428571428571431</v>
      </c>
      <c r="L8" s="65">
        <v>82</v>
      </c>
      <c r="M8" s="189">
        <f t="shared" si="0"/>
        <v>83.019444444444446</v>
      </c>
      <c r="N8" s="43">
        <f t="shared" si="4"/>
        <v>1.1988304093567166</v>
      </c>
      <c r="O8" s="46">
        <v>61</v>
      </c>
      <c r="P8" s="189">
        <f t="shared" si="1"/>
        <v>60.43588883693139</v>
      </c>
      <c r="Q8" s="43">
        <f t="shared" si="2"/>
        <v>7.0819743589743496</v>
      </c>
      <c r="R8" s="23">
        <v>77</v>
      </c>
      <c r="S8" s="24">
        <v>87</v>
      </c>
      <c r="T8" s="24">
        <v>56</v>
      </c>
      <c r="U8" s="24">
        <v>66</v>
      </c>
      <c r="V8" s="56">
        <f t="shared" si="3"/>
        <v>103.26553671817852</v>
      </c>
    </row>
    <row r="9" spans="1:28" ht="15.9" customHeight="1" x14ac:dyDescent="0.3">
      <c r="A9" s="187">
        <v>2</v>
      </c>
      <c r="B9" s="49">
        <v>83.351351351351354</v>
      </c>
      <c r="C9" s="49">
        <v>56.905319148936186</v>
      </c>
      <c r="D9" s="43">
        <v>84.529411764705884</v>
      </c>
      <c r="E9" s="43">
        <v>56.206000000000003</v>
      </c>
      <c r="F9" s="49">
        <v>83.333333333333329</v>
      </c>
      <c r="G9" s="49">
        <v>61.961111111111101</v>
      </c>
      <c r="H9" s="49">
        <v>61.6</v>
      </c>
      <c r="I9" s="49">
        <v>81.599999999999994</v>
      </c>
      <c r="J9" s="49">
        <v>61.83</v>
      </c>
      <c r="K9" s="49">
        <v>61.230769230769234</v>
      </c>
      <c r="L9" s="65">
        <v>82</v>
      </c>
      <c r="M9" s="189">
        <f t="shared" si="0"/>
        <v>83.203524112347651</v>
      </c>
      <c r="N9" s="43">
        <f t="shared" ref="N9:N20" si="5">MAX(B9,D9,F9,I9)-MIN(B9,D9,F9,I9)</f>
        <v>2.9294117647058897</v>
      </c>
      <c r="O9" s="46">
        <v>61</v>
      </c>
      <c r="P9" s="189">
        <f t="shared" si="1"/>
        <v>59.955533248469415</v>
      </c>
      <c r="Q9" s="43">
        <f t="shared" ref="Q9:Q20" si="6">MAX(C9,E9,G9,H9,J9,K9)-MIN(C9,E9,G9,H9,J9,K9)</f>
        <v>5.7551111111110984</v>
      </c>
      <c r="R9" s="23">
        <v>77</v>
      </c>
      <c r="S9" s="24">
        <v>87</v>
      </c>
      <c r="T9" s="24">
        <v>56</v>
      </c>
      <c r="U9" s="24">
        <v>66</v>
      </c>
      <c r="V9" s="56">
        <f t="shared" si="3"/>
        <v>102.44476319084703</v>
      </c>
    </row>
    <row r="10" spans="1:28" ht="15.9" customHeight="1" x14ac:dyDescent="0.3">
      <c r="A10" s="187">
        <v>3</v>
      </c>
      <c r="B10" s="49">
        <v>83.39473684210526</v>
      </c>
      <c r="C10" s="49">
        <v>57.338271604938292</v>
      </c>
      <c r="D10" s="43">
        <v>83.666666666666671</v>
      </c>
      <c r="E10" s="43">
        <v>56.098999999999997</v>
      </c>
      <c r="F10" s="49">
        <v>83.772727272727266</v>
      </c>
      <c r="G10" s="49">
        <v>61.361538461538466</v>
      </c>
      <c r="H10" s="49">
        <v>60.643000000000001</v>
      </c>
      <c r="I10" s="49">
        <v>82</v>
      </c>
      <c r="J10" s="49">
        <v>60.28</v>
      </c>
      <c r="K10" s="49">
        <v>60.53846153846154</v>
      </c>
      <c r="L10" s="65">
        <v>82</v>
      </c>
      <c r="M10" s="189">
        <f t="shared" si="0"/>
        <v>83.208532695374799</v>
      </c>
      <c r="N10" s="43">
        <f t="shared" si="5"/>
        <v>1.7727272727272663</v>
      </c>
      <c r="O10" s="46">
        <v>61</v>
      </c>
      <c r="P10" s="189">
        <f t="shared" si="1"/>
        <v>59.37671193415639</v>
      </c>
      <c r="Q10" s="43">
        <f t="shared" si="6"/>
        <v>5.2625384615384689</v>
      </c>
      <c r="R10" s="23">
        <v>77</v>
      </c>
      <c r="S10" s="24">
        <v>87</v>
      </c>
      <c r="T10" s="24">
        <v>56</v>
      </c>
      <c r="U10" s="24">
        <v>66</v>
      </c>
      <c r="V10" s="56">
        <f t="shared" si="3"/>
        <v>101.45574334127166</v>
      </c>
    </row>
    <row r="11" spans="1:28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65">
        <v>82</v>
      </c>
      <c r="M11" s="43"/>
      <c r="N11" s="43">
        <f t="shared" si="5"/>
        <v>0</v>
      </c>
      <c r="O11" s="46">
        <v>61</v>
      </c>
      <c r="P11" s="43"/>
      <c r="Q11" s="43">
        <f t="shared" si="6"/>
        <v>0</v>
      </c>
      <c r="R11" s="23">
        <v>77</v>
      </c>
      <c r="S11" s="24">
        <v>87</v>
      </c>
      <c r="T11" s="24">
        <v>56</v>
      </c>
      <c r="U11" s="24">
        <v>66</v>
      </c>
      <c r="V11" s="56">
        <f t="shared" si="3"/>
        <v>0</v>
      </c>
    </row>
    <row r="12" spans="1:28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65">
        <v>82</v>
      </c>
      <c r="M12" s="43"/>
      <c r="N12" s="43">
        <f t="shared" si="5"/>
        <v>0</v>
      </c>
      <c r="O12" s="46">
        <v>61</v>
      </c>
      <c r="P12" s="43"/>
      <c r="Q12" s="43">
        <f t="shared" si="6"/>
        <v>0</v>
      </c>
      <c r="R12" s="23">
        <v>77</v>
      </c>
      <c r="S12" s="24">
        <v>87</v>
      </c>
      <c r="T12" s="24">
        <v>56</v>
      </c>
      <c r="U12" s="24">
        <v>66</v>
      </c>
      <c r="V12" s="56">
        <f t="shared" si="3"/>
        <v>0</v>
      </c>
    </row>
    <row r="13" spans="1:28" ht="15.9" customHeight="1" x14ac:dyDescent="0.6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65">
        <v>82</v>
      </c>
      <c r="M13" s="43"/>
      <c r="N13" s="43">
        <f t="shared" si="5"/>
        <v>0</v>
      </c>
      <c r="O13" s="46">
        <v>61</v>
      </c>
      <c r="P13" s="43"/>
      <c r="Q13" s="43">
        <f t="shared" si="6"/>
        <v>0</v>
      </c>
      <c r="R13" s="23">
        <v>77</v>
      </c>
      <c r="S13" s="24">
        <v>87</v>
      </c>
      <c r="T13" s="24">
        <v>56</v>
      </c>
      <c r="U13" s="24">
        <v>66</v>
      </c>
      <c r="V13" s="56">
        <f t="shared" si="3"/>
        <v>0</v>
      </c>
      <c r="AB13" s="89"/>
    </row>
    <row r="14" spans="1:28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65">
        <v>82</v>
      </c>
      <c r="M14" s="43"/>
      <c r="N14" s="43">
        <f t="shared" si="5"/>
        <v>0</v>
      </c>
      <c r="O14" s="46">
        <v>61</v>
      </c>
      <c r="P14" s="43"/>
      <c r="Q14" s="43">
        <f t="shared" si="6"/>
        <v>0</v>
      </c>
      <c r="R14" s="23">
        <v>77</v>
      </c>
      <c r="S14" s="24">
        <v>87</v>
      </c>
      <c r="T14" s="24">
        <v>56</v>
      </c>
      <c r="U14" s="24">
        <v>66</v>
      </c>
      <c r="V14" s="56">
        <f t="shared" si="3"/>
        <v>0</v>
      </c>
    </row>
    <row r="15" spans="1:28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65">
        <v>82</v>
      </c>
      <c r="M15" s="43"/>
      <c r="N15" s="43">
        <f t="shared" si="5"/>
        <v>0</v>
      </c>
      <c r="O15" s="46">
        <v>61</v>
      </c>
      <c r="P15" s="43"/>
      <c r="Q15" s="43">
        <f t="shared" si="6"/>
        <v>0</v>
      </c>
      <c r="R15" s="23">
        <v>77</v>
      </c>
      <c r="S15" s="24">
        <v>87</v>
      </c>
      <c r="T15" s="24">
        <v>56</v>
      </c>
      <c r="U15" s="24">
        <v>66</v>
      </c>
      <c r="V15" s="56">
        <f t="shared" si="3"/>
        <v>0</v>
      </c>
      <c r="W15" s="7"/>
    </row>
    <row r="16" spans="1:28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65">
        <v>82</v>
      </c>
      <c r="M16" s="43"/>
      <c r="N16" s="43">
        <f t="shared" si="5"/>
        <v>0</v>
      </c>
      <c r="O16" s="46">
        <v>61</v>
      </c>
      <c r="P16" s="43"/>
      <c r="Q16" s="43">
        <f t="shared" si="6"/>
        <v>0</v>
      </c>
      <c r="R16" s="23">
        <v>77</v>
      </c>
      <c r="S16" s="24">
        <v>87</v>
      </c>
      <c r="T16" s="24">
        <v>56</v>
      </c>
      <c r="U16" s="24">
        <v>66</v>
      </c>
      <c r="V16" s="56">
        <f t="shared" si="3"/>
        <v>0</v>
      </c>
      <c r="W16" s="7"/>
    </row>
    <row r="17" spans="1:23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65">
        <v>82</v>
      </c>
      <c r="M17" s="43"/>
      <c r="N17" s="43">
        <f t="shared" si="5"/>
        <v>0</v>
      </c>
      <c r="O17" s="46">
        <v>61</v>
      </c>
      <c r="P17" s="43"/>
      <c r="Q17" s="43">
        <f t="shared" si="6"/>
        <v>0</v>
      </c>
      <c r="R17" s="23">
        <v>77</v>
      </c>
      <c r="S17" s="24">
        <v>87</v>
      </c>
      <c r="T17" s="24">
        <v>56</v>
      </c>
      <c r="U17" s="24">
        <v>66</v>
      </c>
      <c r="V17" s="56">
        <f t="shared" si="3"/>
        <v>0</v>
      </c>
      <c r="W17" s="7"/>
    </row>
    <row r="18" spans="1:23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65">
        <v>82</v>
      </c>
      <c r="M18" s="43"/>
      <c r="N18" s="43">
        <f t="shared" si="5"/>
        <v>0</v>
      </c>
      <c r="O18" s="46">
        <v>61</v>
      </c>
      <c r="P18" s="43"/>
      <c r="Q18" s="43">
        <f t="shared" si="6"/>
        <v>0</v>
      </c>
      <c r="R18" s="23">
        <v>77</v>
      </c>
      <c r="S18" s="24">
        <v>87</v>
      </c>
      <c r="T18" s="24">
        <v>56</v>
      </c>
      <c r="U18" s="24">
        <v>66</v>
      </c>
      <c r="V18" s="56">
        <f>P18/P$3*100</f>
        <v>0</v>
      </c>
      <c r="W18" s="7"/>
    </row>
    <row r="19" spans="1:23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65">
        <v>82</v>
      </c>
      <c r="M19" s="43"/>
      <c r="N19" s="43">
        <f t="shared" si="5"/>
        <v>0</v>
      </c>
      <c r="O19" s="46">
        <v>61</v>
      </c>
      <c r="P19" s="43"/>
      <c r="Q19" s="43">
        <f t="shared" si="6"/>
        <v>0</v>
      </c>
      <c r="R19" s="23">
        <v>77</v>
      </c>
      <c r="S19" s="24">
        <v>87</v>
      </c>
      <c r="T19" s="24">
        <v>56</v>
      </c>
      <c r="U19" s="24">
        <v>66</v>
      </c>
      <c r="V19" s="56">
        <f>P19/P$3*100</f>
        <v>0</v>
      </c>
      <c r="W19" s="7"/>
    </row>
    <row r="20" spans="1:23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97">
        <v>82</v>
      </c>
      <c r="M20" s="43"/>
      <c r="N20" s="43">
        <f t="shared" si="5"/>
        <v>0</v>
      </c>
      <c r="O20" s="46">
        <v>61</v>
      </c>
      <c r="P20" s="43"/>
      <c r="Q20" s="43">
        <f t="shared" si="6"/>
        <v>0</v>
      </c>
      <c r="R20" s="23">
        <v>77</v>
      </c>
      <c r="S20" s="24">
        <v>87</v>
      </c>
      <c r="T20" s="24">
        <v>56</v>
      </c>
      <c r="U20" s="24">
        <v>66</v>
      </c>
      <c r="V20" s="56">
        <f>P20/P$3*100</f>
        <v>0</v>
      </c>
      <c r="W20" s="7"/>
    </row>
    <row r="21" spans="1:23" x14ac:dyDescent="0.2">
      <c r="L21" s="61"/>
      <c r="M21" s="61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E19"/>
  <sheetViews>
    <sheetView zoomScale="75" workbookViewId="0">
      <selection activeCell="Z13" sqref="Z13"/>
    </sheetView>
  </sheetViews>
  <sheetFormatPr defaultRowHeight="13.2" x14ac:dyDescent="0.2"/>
  <cols>
    <col min="1" max="1" width="6.6640625" customWidth="1"/>
    <col min="2" max="2" width="9.44140625" customWidth="1"/>
    <col min="3" max="25" width="8.77734375" bestFit="1" customWidth="1"/>
    <col min="26" max="26" width="8" bestFit="1" customWidth="1"/>
    <col min="27" max="27" width="8.77734375" bestFit="1" customWidth="1"/>
    <col min="28" max="28" width="9.109375" bestFit="1" customWidth="1"/>
    <col min="29" max="31" width="8.77734375" bestFit="1" customWidth="1"/>
  </cols>
  <sheetData>
    <row r="1" spans="1:31" ht="16.2" x14ac:dyDescent="0.3">
      <c r="A1" s="58" t="s">
        <v>46</v>
      </c>
      <c r="B1" s="60" t="s">
        <v>14</v>
      </c>
      <c r="C1" s="60" t="s">
        <v>15</v>
      </c>
      <c r="D1" s="60" t="s">
        <v>16</v>
      </c>
      <c r="E1" s="60" t="s">
        <v>17</v>
      </c>
      <c r="F1" s="60" t="s">
        <v>13</v>
      </c>
      <c r="G1" s="60" t="s">
        <v>8</v>
      </c>
      <c r="H1" s="60" t="s">
        <v>34</v>
      </c>
      <c r="I1" s="60" t="s">
        <v>35</v>
      </c>
      <c r="J1" s="60" t="s">
        <v>9</v>
      </c>
      <c r="K1" s="60" t="s">
        <v>36</v>
      </c>
      <c r="L1" s="60" t="s">
        <v>39</v>
      </c>
      <c r="M1" s="60" t="s">
        <v>20</v>
      </c>
      <c r="N1" s="60" t="s">
        <v>12</v>
      </c>
      <c r="O1" s="60" t="s">
        <v>10</v>
      </c>
      <c r="P1" s="60" t="s">
        <v>11</v>
      </c>
      <c r="Q1" s="59" t="s">
        <v>2</v>
      </c>
      <c r="R1" s="60" t="s">
        <v>3</v>
      </c>
      <c r="S1" s="60" t="s">
        <v>4</v>
      </c>
      <c r="T1" s="60" t="s">
        <v>5</v>
      </c>
      <c r="U1" s="60" t="s">
        <v>6</v>
      </c>
      <c r="V1" s="60" t="s">
        <v>38</v>
      </c>
      <c r="W1" s="60" t="s">
        <v>32</v>
      </c>
      <c r="X1" s="60" t="s">
        <v>33</v>
      </c>
      <c r="Y1" s="60" t="s">
        <v>19</v>
      </c>
      <c r="Z1" s="60" t="s">
        <v>48</v>
      </c>
      <c r="AA1" s="60" t="s">
        <v>18</v>
      </c>
      <c r="AB1" s="60" t="s">
        <v>21</v>
      </c>
      <c r="AC1" s="60" t="s">
        <v>22</v>
      </c>
      <c r="AD1" s="60" t="s">
        <v>23</v>
      </c>
      <c r="AE1" s="60" t="s">
        <v>37</v>
      </c>
    </row>
    <row r="2" spans="1:31" s="67" customFormat="1" ht="16.2" x14ac:dyDescent="0.2">
      <c r="A2" s="66" t="s">
        <v>148</v>
      </c>
      <c r="B2" s="95">
        <v>100</v>
      </c>
      <c r="C2" s="95">
        <v>100</v>
      </c>
      <c r="D2" s="95">
        <v>100</v>
      </c>
      <c r="E2" s="95">
        <v>100</v>
      </c>
      <c r="F2" s="95">
        <v>100</v>
      </c>
      <c r="G2" s="95">
        <v>100</v>
      </c>
      <c r="H2" s="95">
        <v>100</v>
      </c>
      <c r="I2" s="95">
        <v>100</v>
      </c>
      <c r="J2" s="95">
        <v>100</v>
      </c>
      <c r="K2" s="95">
        <v>100</v>
      </c>
      <c r="L2" s="95">
        <v>100</v>
      </c>
      <c r="M2" s="95">
        <v>100</v>
      </c>
      <c r="N2" s="95">
        <v>100</v>
      </c>
      <c r="O2" s="95">
        <v>100</v>
      </c>
      <c r="P2" s="95">
        <v>100</v>
      </c>
      <c r="Q2" s="96">
        <v>100</v>
      </c>
      <c r="R2" s="95">
        <v>100</v>
      </c>
      <c r="S2" s="95">
        <v>100</v>
      </c>
      <c r="T2" s="95">
        <v>100</v>
      </c>
      <c r="U2" s="95">
        <v>100</v>
      </c>
      <c r="V2" s="95">
        <v>100</v>
      </c>
      <c r="W2" s="95">
        <v>100</v>
      </c>
      <c r="X2" s="95">
        <v>100</v>
      </c>
      <c r="Y2" s="95">
        <v>100</v>
      </c>
      <c r="Z2" s="95">
        <v>100</v>
      </c>
      <c r="AA2" s="95">
        <v>100</v>
      </c>
      <c r="AB2" s="95">
        <v>100</v>
      </c>
      <c r="AC2" s="95">
        <v>100</v>
      </c>
      <c r="AD2" s="95">
        <v>100</v>
      </c>
      <c r="AE2" s="95">
        <v>100</v>
      </c>
    </row>
    <row r="3" spans="1:31" s="67" customFormat="1" ht="16.2" x14ac:dyDescent="0.2">
      <c r="A3" s="185" t="s">
        <v>149</v>
      </c>
      <c r="B3" s="96">
        <f ca="1">INDIRECT(B$1&amp;"!Q4")</f>
        <v>99.977736715497997</v>
      </c>
      <c r="C3" s="96">
        <f ca="1">INDIRECT(C$1&amp;"!Q4")</f>
        <v>99.991311188236097</v>
      </c>
      <c r="D3" s="96">
        <f ca="1">INDIRECT(D$1&amp;"!V4")</f>
        <v>100.2834336813232</v>
      </c>
      <c r="E3" s="96">
        <f t="shared" ref="E3:H3" ca="1" si="0">INDIRECT(E$1&amp;"!Q4")</f>
        <v>100.31008669371728</v>
      </c>
      <c r="F3" s="96">
        <f t="shared" ca="1" si="0"/>
        <v>99.922634469785834</v>
      </c>
      <c r="G3" s="96">
        <f t="shared" ca="1" si="0"/>
        <v>99.689234251050536</v>
      </c>
      <c r="H3" s="96">
        <f t="shared" ca="1" si="0"/>
        <v>99.729482602815096</v>
      </c>
      <c r="I3" s="96">
        <f ca="1">INDIRECT(I$1&amp;"!V4")</f>
        <v>100.01477385275275</v>
      </c>
      <c r="J3" s="96">
        <f t="shared" ref="J3:X3" ca="1" si="1">INDIRECT(J$1&amp;"!Q4")</f>
        <v>99.856362696482321</v>
      </c>
      <c r="K3" s="96">
        <f t="shared" ca="1" si="1"/>
        <v>100.38829796992354</v>
      </c>
      <c r="L3" s="96">
        <f t="shared" ca="1" si="1"/>
        <v>98.184328420021643</v>
      </c>
      <c r="M3" s="96">
        <f t="shared" ca="1" si="1"/>
        <v>99.794124622965327</v>
      </c>
      <c r="N3" s="96">
        <f t="shared" ca="1" si="1"/>
        <v>99.990442904007509</v>
      </c>
      <c r="O3" s="96">
        <f t="shared" ca="1" si="1"/>
        <v>100.01864169256737</v>
      </c>
      <c r="P3" s="96">
        <f t="shared" ca="1" si="1"/>
        <v>99.9928716487684</v>
      </c>
      <c r="Q3" s="96">
        <f t="shared" ca="1" si="1"/>
        <v>100.14587937942746</v>
      </c>
      <c r="R3" s="96">
        <f t="shared" ca="1" si="1"/>
        <v>100.2350062985532</v>
      </c>
      <c r="S3" s="96">
        <f ca="1">INDIRECT(S$1&amp;"!Q4")</f>
        <v>99.787893476042612</v>
      </c>
      <c r="T3" s="96">
        <f ca="1">INDIRECT(T$1&amp;"!Q4")</f>
        <v>100.16396757195064</v>
      </c>
      <c r="U3" s="96">
        <f t="shared" ca="1" si="1"/>
        <v>99.849555171588548</v>
      </c>
      <c r="V3" s="96">
        <f t="shared" ca="1" si="1"/>
        <v>100.39310678998858</v>
      </c>
      <c r="W3" s="96">
        <f t="shared" ca="1" si="1"/>
        <v>100.07368212651053</v>
      </c>
      <c r="X3" s="96">
        <f t="shared" ca="1" si="1"/>
        <v>99.553567053630331</v>
      </c>
      <c r="Y3" s="96">
        <f ca="1">INDIRECT(Y$1&amp;"!Q4")</f>
        <v>100.00840247120144</v>
      </c>
      <c r="Z3" s="96">
        <f ca="1">INDIRECT(Z$1&amp;"!Q4")</f>
        <v>99.780447094150773</v>
      </c>
      <c r="AA3" s="96">
        <f t="shared" ref="AA3:AD3" ca="1" si="2">INDIRECT(AA$1&amp;"!Q4")</f>
        <v>99.678464519086646</v>
      </c>
      <c r="AB3" s="96">
        <f t="shared" ca="1" si="2"/>
        <v>100.08606906632697</v>
      </c>
      <c r="AC3" s="96">
        <f t="shared" ca="1" si="2"/>
        <v>100.47432837715129</v>
      </c>
      <c r="AD3" s="96">
        <f t="shared" ca="1" si="2"/>
        <v>100.09453431578142</v>
      </c>
      <c r="AE3" s="96">
        <f ca="1">INDIRECT(AE$1&amp;"!V4")</f>
        <v>100.70935295819761</v>
      </c>
    </row>
    <row r="4" spans="1:31" s="67" customFormat="1" ht="16.2" x14ac:dyDescent="0.2">
      <c r="A4" s="185" t="s">
        <v>140</v>
      </c>
      <c r="B4" s="96">
        <f ca="1">INDIRECT(B$1&amp;"!Q5")</f>
        <v>100.00734558653998</v>
      </c>
      <c r="C4" s="96">
        <f ca="1">INDIRECT(C$1&amp;"!Q5")</f>
        <v>100.1176093996625</v>
      </c>
      <c r="D4" s="96">
        <f ca="1">INDIRECT(D$1&amp;"!V5")</f>
        <v>100.14290659628315</v>
      </c>
      <c r="E4" s="96">
        <f ca="1">INDIRECT(E$1&amp;"!Q5")</f>
        <v>100.20059213134303</v>
      </c>
      <c r="F4" s="96">
        <f ca="1">INDIRECT(F$1&amp;"!Q5")</f>
        <v>100.04123296095963</v>
      </c>
      <c r="G4" s="96">
        <f ca="1">INDIRECT(G$1&amp;"!Q5")</f>
        <v>99.672391595098901</v>
      </c>
      <c r="H4" s="96">
        <f ca="1">INDIRECT(H$1&amp;"!Q5")</f>
        <v>100.0131956527982</v>
      </c>
      <c r="I4" s="96">
        <f ca="1">INDIRECT(I$1&amp;"!V5")</f>
        <v>101.45273386700029</v>
      </c>
      <c r="J4" s="96">
        <f t="shared" ref="J4:AD4" ca="1" si="3">INDIRECT(J$1&amp;"!Q5")</f>
        <v>99.936060566529491</v>
      </c>
      <c r="K4" s="96">
        <f t="shared" ca="1" si="3"/>
        <v>100.39920612735817</v>
      </c>
      <c r="L4" s="96">
        <f t="shared" ca="1" si="3"/>
        <v>97.717224700558646</v>
      </c>
      <c r="M4" s="96">
        <f t="shared" ca="1" si="3"/>
        <v>102.10328315938135</v>
      </c>
      <c r="N4" s="96">
        <f t="shared" ca="1" si="3"/>
        <v>100.15442194444594</v>
      </c>
      <c r="O4" s="96">
        <f t="shared" ca="1" si="3"/>
        <v>100.01550895497608</v>
      </c>
      <c r="P4" s="96">
        <f t="shared" ca="1" si="3"/>
        <v>100.12536831097434</v>
      </c>
      <c r="Q4" s="96">
        <f t="shared" ca="1" si="3"/>
        <v>100.02153286385462</v>
      </c>
      <c r="R4" s="96">
        <f t="shared" ca="1" si="3"/>
        <v>99.933507669168705</v>
      </c>
      <c r="S4" s="96">
        <f t="shared" ca="1" si="3"/>
        <v>99.204790593588939</v>
      </c>
      <c r="T4" s="96">
        <f t="shared" ca="1" si="3"/>
        <v>99.94724805919455</v>
      </c>
      <c r="U4" s="96">
        <f t="shared" ca="1" si="3"/>
        <v>99.920969017730073</v>
      </c>
      <c r="V4" s="96">
        <f t="shared" ca="1" si="3"/>
        <v>100.64682185726377</v>
      </c>
      <c r="W4" s="96">
        <f t="shared" ca="1" si="3"/>
        <v>99.875875152939173</v>
      </c>
      <c r="X4" s="96">
        <f t="shared" ca="1" si="3"/>
        <v>99.94700602403843</v>
      </c>
      <c r="Y4" s="96">
        <f t="shared" ca="1" si="3"/>
        <v>99.851228167504445</v>
      </c>
      <c r="Z4" s="96">
        <f t="shared" ca="1" si="3"/>
        <v>98.749584140174477</v>
      </c>
      <c r="AA4" s="96">
        <f t="shared" ca="1" si="3"/>
        <v>99.601383498061821</v>
      </c>
      <c r="AB4" s="96">
        <f t="shared" ca="1" si="3"/>
        <v>99.18102481978039</v>
      </c>
      <c r="AC4" s="96">
        <f t="shared" ca="1" si="3"/>
        <v>100.45063888776227</v>
      </c>
      <c r="AD4" s="96">
        <f t="shared" ca="1" si="3"/>
        <v>99.494885184017051</v>
      </c>
      <c r="AE4" s="96">
        <f ca="1">INDIRECT(AE$1&amp;"!V5")</f>
        <v>102.05006182850072</v>
      </c>
    </row>
    <row r="5" spans="1:31" s="67" customFormat="1" ht="16.2" x14ac:dyDescent="0.2">
      <c r="A5" s="185" t="s">
        <v>141</v>
      </c>
      <c r="B5" s="96">
        <f ca="1">INDIRECT(B$1&amp;"!Q6")</f>
        <v>99.996750250261684</v>
      </c>
      <c r="C5" s="96">
        <f ca="1">INDIRECT(C$1&amp;"!Q6")</f>
        <v>100.09418777781676</v>
      </c>
      <c r="D5" s="96">
        <f ca="1">INDIRECT(D$1&amp;"!V6")</f>
        <v>100.21238989107502</v>
      </c>
      <c r="E5" s="96">
        <f ca="1">INDIRECT(E$1&amp;"!Q6")</f>
        <v>100.28259687273093</v>
      </c>
      <c r="F5" s="96">
        <f ca="1">INDIRECT(F$1&amp;"!Q6")</f>
        <v>100.02230001594785</v>
      </c>
      <c r="G5" s="96">
        <f ca="1">INDIRECT(G$1&amp;"!Q6")</f>
        <v>99.429827465960244</v>
      </c>
      <c r="H5" s="96">
        <f ca="1">INDIRECT(H$1&amp;"!Q6")</f>
        <v>100.10522809972014</v>
      </c>
      <c r="I5" s="96">
        <f ca="1">INDIRECT(I$1&amp;"!V6")</f>
        <v>101.95249204426288</v>
      </c>
      <c r="J5" s="96">
        <f t="shared" ref="J5:AD5" ca="1" si="4">INDIRECT(J$1&amp;"!Q6")</f>
        <v>99.990386817287643</v>
      </c>
      <c r="K5" s="96">
        <f t="shared" ca="1" si="4"/>
        <v>100.46688617743335</v>
      </c>
      <c r="L5" s="96">
        <f t="shared" ca="1" si="4"/>
        <v>97.358158566165017</v>
      </c>
      <c r="M5" s="96">
        <f t="shared" ca="1" si="4"/>
        <v>101.57974107021805</v>
      </c>
      <c r="N5" s="96">
        <f t="shared" ca="1" si="4"/>
        <v>100.11616094035406</v>
      </c>
      <c r="O5" s="96">
        <f t="shared" ca="1" si="4"/>
        <v>100.01869976718724</v>
      </c>
      <c r="P5" s="96">
        <f t="shared" ca="1" si="4"/>
        <v>100.02861749604546</v>
      </c>
      <c r="Q5" s="96">
        <f t="shared" ca="1" si="4"/>
        <v>99.970547473786596</v>
      </c>
      <c r="R5" s="96">
        <f t="shared" ca="1" si="4"/>
        <v>100.11949811077857</v>
      </c>
      <c r="S5" s="96">
        <f t="shared" ca="1" si="4"/>
        <v>99.058792358880282</v>
      </c>
      <c r="T5" s="96">
        <f t="shared" ca="1" si="4"/>
        <v>100.2210847978442</v>
      </c>
      <c r="U5" s="96">
        <f t="shared" ca="1" si="4"/>
        <v>99.793326165950717</v>
      </c>
      <c r="V5" s="96">
        <f t="shared" ca="1" si="4"/>
        <v>100.43276018538012</v>
      </c>
      <c r="W5" s="96">
        <f t="shared" ca="1" si="4"/>
        <v>99.886978997650502</v>
      </c>
      <c r="X5" s="96">
        <f t="shared" ca="1" si="4"/>
        <v>100.08438564415079</v>
      </c>
      <c r="Y5" s="96">
        <f t="shared" ca="1" si="4"/>
        <v>99.726803579650081</v>
      </c>
      <c r="Z5" s="96">
        <f t="shared" ca="1" si="4"/>
        <v>98.354653155850485</v>
      </c>
      <c r="AA5" s="96">
        <f t="shared" ca="1" si="4"/>
        <v>99.620241430327738</v>
      </c>
      <c r="AB5" s="96">
        <f t="shared" ca="1" si="4"/>
        <v>99.054393134217108</v>
      </c>
      <c r="AC5" s="96">
        <f t="shared" ca="1" si="4"/>
        <v>101.29870398254728</v>
      </c>
      <c r="AD5" s="96">
        <f t="shared" ca="1" si="4"/>
        <v>100.83888898446108</v>
      </c>
      <c r="AE5" s="96">
        <f ca="1">INDIRECT(AE$1&amp;"!V6")</f>
        <v>102.34700878470682</v>
      </c>
    </row>
    <row r="6" spans="1:31" s="67" customFormat="1" ht="16.2" x14ac:dyDescent="0.2">
      <c r="A6" s="185" t="s">
        <v>142</v>
      </c>
      <c r="B6" s="96">
        <f ca="1">INDIRECT(B$1&amp;"!Q7")</f>
        <v>100.03603717310949</v>
      </c>
      <c r="C6" s="96">
        <f ca="1">INDIRECT(C$1&amp;"!Q7")</f>
        <v>100.20436746579099</v>
      </c>
      <c r="D6" s="96">
        <f ca="1">INDIRECT(D$1&amp;"!V7")</f>
        <v>100.14412876718927</v>
      </c>
      <c r="E6" s="96">
        <f ca="1">INDIRECT(E$1&amp;"!Q7")</f>
        <v>100.40168754970938</v>
      </c>
      <c r="F6" s="96">
        <f ca="1">INDIRECT(F$1&amp;"!Q7")</f>
        <v>100.1990239634514</v>
      </c>
      <c r="G6" s="96">
        <f ca="1">INDIRECT(G$1&amp;"!Q7")</f>
        <v>99.81481552438251</v>
      </c>
      <c r="H6" s="96">
        <f ca="1">INDIRECT(H$1&amp;"!Q7")</f>
        <v>100.36586801653313</v>
      </c>
      <c r="I6" s="96">
        <f ca="1">INDIRECT(I$1&amp;"!V7")</f>
        <v>101.80604283240409</v>
      </c>
      <c r="J6" s="96">
        <f t="shared" ref="J6:AD6" ca="1" si="5">INDIRECT(J$1&amp;"!Q7")</f>
        <v>100.10744814957637</v>
      </c>
      <c r="K6" s="96">
        <f t="shared" ca="1" si="5"/>
        <v>100.39424417074017</v>
      </c>
      <c r="L6" s="96">
        <f t="shared" ca="1" si="5"/>
        <v>97.895370183591112</v>
      </c>
      <c r="M6" s="96">
        <f t="shared" ca="1" si="5"/>
        <v>102.06900865017046</v>
      </c>
      <c r="N6" s="96">
        <f t="shared" ca="1" si="5"/>
        <v>100.34140651710275</v>
      </c>
      <c r="O6" s="96">
        <f t="shared" ca="1" si="5"/>
        <v>100.89010266817762</v>
      </c>
      <c r="P6" s="96">
        <f t="shared" ca="1" si="5"/>
        <v>100.12901970211475</v>
      </c>
      <c r="Q6" s="96">
        <f t="shared" ca="1" si="5"/>
        <v>100.08045855634687</v>
      </c>
      <c r="R6" s="96">
        <f t="shared" ca="1" si="5"/>
        <v>100.22948659791186</v>
      </c>
      <c r="S6" s="96">
        <f t="shared" ca="1" si="5"/>
        <v>99.390071362496087</v>
      </c>
      <c r="T6" s="96">
        <f t="shared" ca="1" si="5"/>
        <v>100.27506380458205</v>
      </c>
      <c r="U6" s="96">
        <f t="shared" ca="1" si="5"/>
        <v>100.09932659383598</v>
      </c>
      <c r="V6" s="96">
        <f t="shared" ca="1" si="5"/>
        <v>100.42274485906989</v>
      </c>
      <c r="W6" s="96">
        <f t="shared" ca="1" si="5"/>
        <v>100.11253034883364</v>
      </c>
      <c r="X6" s="96">
        <f t="shared" ca="1" si="5"/>
        <v>100.10162335429553</v>
      </c>
      <c r="Y6" s="96">
        <f t="shared" ca="1" si="5"/>
        <v>99.602438260727013</v>
      </c>
      <c r="Z6" s="96">
        <f t="shared" ca="1" si="5"/>
        <v>99.076238092126829</v>
      </c>
      <c r="AA6" s="96">
        <f t="shared" ca="1" si="5"/>
        <v>99.674804173658487</v>
      </c>
      <c r="AB6" s="96">
        <f t="shared" ca="1" si="5"/>
        <v>98.817996305402957</v>
      </c>
      <c r="AC6" s="96">
        <f t="shared" ca="1" si="5"/>
        <v>102.13683801664561</v>
      </c>
      <c r="AD6" s="96">
        <f t="shared" ca="1" si="5"/>
        <v>101.04587687194864</v>
      </c>
      <c r="AE6" s="96">
        <f ca="1">INDIRECT(AE$1&amp;"!V7")</f>
        <v>103.30499516777714</v>
      </c>
    </row>
    <row r="7" spans="1:31" s="67" customFormat="1" ht="16.2" x14ac:dyDescent="0.2">
      <c r="A7" s="68" t="s">
        <v>143</v>
      </c>
      <c r="B7" s="96">
        <f ca="1">INDIRECT(B$1&amp;"!Q8")</f>
        <v>100.02038745187151</v>
      </c>
      <c r="C7" s="96">
        <f ca="1">INDIRECT(C$1&amp;"!Q8")</f>
        <v>100.10769075969561</v>
      </c>
      <c r="D7" s="96">
        <f ca="1">INDIRECT(D$1&amp;"!V8")</f>
        <v>100.14231878958523</v>
      </c>
      <c r="E7" s="96">
        <f ca="1">INDIRECT(E$1&amp;"!Q8")</f>
        <v>100.44199091347448</v>
      </c>
      <c r="F7" s="96">
        <f ca="1">INDIRECT(F$1&amp;"!Q8")</f>
        <v>100.37275922119268</v>
      </c>
      <c r="G7" s="96">
        <f ca="1">INDIRECT(G$1&amp;"!Q8")</f>
        <v>99.939087739534287</v>
      </c>
      <c r="H7" s="96">
        <f ca="1">INDIRECT(H$1&amp;"!Q8")</f>
        <v>100.18217543838752</v>
      </c>
      <c r="I7" s="96">
        <f ca="1">INDIRECT(I$1&amp;"!V8")</f>
        <v>102.06331849877732</v>
      </c>
      <c r="J7" s="96">
        <f t="shared" ref="J7:AD7" ca="1" si="6">INDIRECT(J$1&amp;"!Q8")</f>
        <v>100.43065697442404</v>
      </c>
      <c r="K7" s="96">
        <f t="shared" ca="1" si="6"/>
        <v>100.20268581858937</v>
      </c>
      <c r="L7" s="96">
        <f t="shared" ca="1" si="6"/>
        <v>98.439854956715635</v>
      </c>
      <c r="M7" s="96">
        <f t="shared" ca="1" si="6"/>
        <v>102.2201994771885</v>
      </c>
      <c r="N7" s="96">
        <f t="shared" ca="1" si="6"/>
        <v>100.67287036182771</v>
      </c>
      <c r="O7" s="96">
        <f t="shared" ca="1" si="6"/>
        <v>100.402835884788</v>
      </c>
      <c r="P7" s="96">
        <f t="shared" ca="1" si="6"/>
        <v>100.49570745836314</v>
      </c>
      <c r="Q7" s="96">
        <f t="shared" ca="1" si="6"/>
        <v>99.977655081150829</v>
      </c>
      <c r="R7" s="96">
        <f t="shared" ca="1" si="6"/>
        <v>99.814720295065996</v>
      </c>
      <c r="S7" s="96">
        <f t="shared" ca="1" si="6"/>
        <v>99.50964360360544</v>
      </c>
      <c r="T7" s="96">
        <f t="shared" ca="1" si="6"/>
        <v>100.32447326732876</v>
      </c>
      <c r="U7" s="96">
        <f t="shared" ca="1" si="6"/>
        <v>100.17505790717681</v>
      </c>
      <c r="V7" s="96">
        <f t="shared" ca="1" si="6"/>
        <v>100.7534805693367</v>
      </c>
      <c r="W7" s="96">
        <f t="shared" ca="1" si="6"/>
        <v>100.28945856297824</v>
      </c>
      <c r="X7" s="96">
        <f t="shared" ca="1" si="6"/>
        <v>100.15705514694535</v>
      </c>
      <c r="Y7" s="96">
        <f t="shared" ca="1" si="6"/>
        <v>99.875828033992448</v>
      </c>
      <c r="Z7" s="96">
        <f t="shared" ca="1" si="6"/>
        <v>99.119242583282556</v>
      </c>
      <c r="AA7" s="96">
        <f t="shared" ca="1" si="6"/>
        <v>99.608895367428431</v>
      </c>
      <c r="AB7" s="96">
        <f t="shared" ca="1" si="6"/>
        <v>98.721438705776848</v>
      </c>
      <c r="AC7" s="96">
        <f t="shared" ca="1" si="6"/>
        <v>101.83308617231827</v>
      </c>
      <c r="AD7" s="96">
        <f t="shared" ca="1" si="6"/>
        <v>101.26903275847307</v>
      </c>
      <c r="AE7" s="96">
        <f ca="1">INDIRECT(AE$1&amp;"!V8")</f>
        <v>103.26553671817852</v>
      </c>
    </row>
    <row r="8" spans="1:31" s="67" customFormat="1" ht="16.2" x14ac:dyDescent="0.2">
      <c r="A8" s="185" t="s">
        <v>144</v>
      </c>
      <c r="B8" s="96">
        <f ca="1">INDIRECT(B$1&amp;"!Q9")</f>
        <v>99.939112596906739</v>
      </c>
      <c r="C8" s="96">
        <f ca="1">INDIRECT(C$1&amp;"!Q9")</f>
        <v>100.02595075604317</v>
      </c>
      <c r="D8" s="96">
        <f ca="1">INDIRECT(D$1&amp;"!V9")</f>
        <v>100.18919643865449</v>
      </c>
      <c r="E8" s="96">
        <f ca="1">INDIRECT(E$1&amp;"!Q9")</f>
        <v>100.20805898673848</v>
      </c>
      <c r="F8" s="96">
        <f ca="1">INDIRECT(F$1&amp;"!Q9")</f>
        <v>100.17131719345454</v>
      </c>
      <c r="G8" s="96">
        <f ca="1">INDIRECT(G$1&amp;"!Q9")</f>
        <v>99.695957267794384</v>
      </c>
      <c r="H8" s="96">
        <f ca="1">INDIRECT(H$1&amp;"!Q9")</f>
        <v>99.974229230928501</v>
      </c>
      <c r="I8" s="96">
        <f ca="1">INDIRECT(I$1&amp;"!V9")</f>
        <v>101.37240009140267</v>
      </c>
      <c r="J8" s="96">
        <f t="shared" ref="J8:AD8" ca="1" si="7">INDIRECT(J$1&amp;"!Q9")</f>
        <v>100.02222086216399</v>
      </c>
      <c r="K8" s="96">
        <f t="shared" ca="1" si="7"/>
        <v>100.25951480619678</v>
      </c>
      <c r="L8" s="96">
        <f t="shared" ca="1" si="7"/>
        <v>97.762337187753118</v>
      </c>
      <c r="M8" s="96">
        <f t="shared" ca="1" si="7"/>
        <v>102.00690058317872</v>
      </c>
      <c r="N8" s="96">
        <f t="shared" ca="1" si="7"/>
        <v>100.60089975313799</v>
      </c>
      <c r="O8" s="96">
        <f t="shared" ca="1" si="7"/>
        <v>100.30059038767141</v>
      </c>
      <c r="P8" s="96">
        <f t="shared" ca="1" si="7"/>
        <v>100.5138629808836</v>
      </c>
      <c r="Q8" s="96">
        <f t="shared" ca="1" si="7"/>
        <v>99.929227983849771</v>
      </c>
      <c r="R8" s="96">
        <f t="shared" ca="1" si="7"/>
        <v>100.21563046829864</v>
      </c>
      <c r="S8" s="96">
        <f t="shared" ca="1" si="7"/>
        <v>99.464283281349211</v>
      </c>
      <c r="T8" s="96">
        <f t="shared" ca="1" si="7"/>
        <v>100.3634215387932</v>
      </c>
      <c r="U8" s="96">
        <f t="shared" ca="1" si="7"/>
        <v>100.24484627947513</v>
      </c>
      <c r="V8" s="96">
        <f t="shared" ca="1" si="7"/>
        <v>100.34289148656073</v>
      </c>
      <c r="W8" s="96">
        <f t="shared" ca="1" si="7"/>
        <v>99.839177116176529</v>
      </c>
      <c r="X8" s="96">
        <f t="shared" ca="1" si="7"/>
        <v>100.232161412156</v>
      </c>
      <c r="Y8" s="96">
        <f t="shared" ca="1" si="7"/>
        <v>100.2270383072872</v>
      </c>
      <c r="Z8" s="96">
        <f t="shared" ca="1" si="7"/>
        <v>99.074976404090933</v>
      </c>
      <c r="AA8" s="96">
        <f t="shared" ca="1" si="7"/>
        <v>99.347834557800383</v>
      </c>
      <c r="AB8" s="96">
        <f t="shared" ca="1" si="7"/>
        <v>98.625449257188691</v>
      </c>
      <c r="AC8" s="96">
        <f t="shared" ca="1" si="7"/>
        <v>101.74003300337615</v>
      </c>
      <c r="AD8" s="96">
        <f t="shared" ca="1" si="7"/>
        <v>100.86066169694227</v>
      </c>
      <c r="AE8" s="96">
        <f ca="1">INDIRECT(AE$1&amp;"!V9")</f>
        <v>102.44476319084703</v>
      </c>
    </row>
    <row r="9" spans="1:31" s="67" customFormat="1" ht="16.2" x14ac:dyDescent="0.2">
      <c r="A9" s="185" t="s">
        <v>145</v>
      </c>
      <c r="B9" s="96">
        <f ca="1">INDIRECT(B$1&amp;"!Q10")</f>
        <v>99.854438325701807</v>
      </c>
      <c r="C9" s="96">
        <f ca="1">INDIRECT(C$1&amp;"!Q10")</f>
        <v>99.969229386223546</v>
      </c>
      <c r="D9" s="96">
        <f ca="1">INDIRECT(D$1&amp;"!V10")</f>
        <v>99.955377957235285</v>
      </c>
      <c r="E9" s="96">
        <f ca="1">INDIRECT(E$1&amp;"!Q10")</f>
        <v>100.51134071359078</v>
      </c>
      <c r="F9" s="96">
        <f ca="1">INDIRECT(F$1&amp;"!Q10")</f>
        <v>99.900754684559658</v>
      </c>
      <c r="G9" s="96">
        <f ca="1">INDIRECT(G$1&amp;"!Q10")</f>
        <v>99.641643942176898</v>
      </c>
      <c r="H9" s="96">
        <f ca="1">INDIRECT(H$1&amp;"!Q10")</f>
        <v>99.460108217108527</v>
      </c>
      <c r="I9" s="96">
        <f ca="1">INDIRECT(I$1&amp;"!V10")</f>
        <v>101.82333838174482</v>
      </c>
      <c r="J9" s="96">
        <f t="shared" ref="J9:AD9" ca="1" si="8">INDIRECT(J$1&amp;"!Q10")</f>
        <v>100.17255221210712</v>
      </c>
      <c r="K9" s="96">
        <f t="shared" ca="1" si="8"/>
        <v>100.62679106943531</v>
      </c>
      <c r="L9" s="96">
        <f t="shared" ca="1" si="8"/>
        <v>97.758225937118894</v>
      </c>
      <c r="M9" s="96">
        <f t="shared" ca="1" si="8"/>
        <v>101.67562377184176</v>
      </c>
      <c r="N9" s="96">
        <f t="shared" ca="1" si="8"/>
        <v>100.34742656226119</v>
      </c>
      <c r="O9" s="96">
        <f t="shared" ca="1" si="8"/>
        <v>100.50918188048823</v>
      </c>
      <c r="P9" s="96">
        <f t="shared" ca="1" si="8"/>
        <v>100.27123174203444</v>
      </c>
      <c r="Q9" s="96">
        <f t="shared" ca="1" si="8"/>
        <v>100.03047778662189</v>
      </c>
      <c r="R9" s="96">
        <f t="shared" ca="1" si="8"/>
        <v>100.19750754299477</v>
      </c>
      <c r="S9" s="96">
        <f t="shared" ca="1" si="8"/>
        <v>99.269656371003805</v>
      </c>
      <c r="T9" s="96">
        <f t="shared" ca="1" si="8"/>
        <v>100.40364990382822</v>
      </c>
      <c r="U9" s="96">
        <f t="shared" ca="1" si="8"/>
        <v>99.871315630461154</v>
      </c>
      <c r="V9" s="96">
        <f t="shared" ca="1" si="8"/>
        <v>100.11397421485184</v>
      </c>
      <c r="W9" s="96">
        <f t="shared" ca="1" si="8"/>
        <v>100.03108402946874</v>
      </c>
      <c r="X9" s="96">
        <f t="shared" ca="1" si="8"/>
        <v>100.18926229965939</v>
      </c>
      <c r="Y9" s="96">
        <f t="shared" ca="1" si="8"/>
        <v>100.33422775501444</v>
      </c>
      <c r="Z9" s="96">
        <f t="shared" ca="1" si="8"/>
        <v>98.997509301996217</v>
      </c>
      <c r="AA9" s="96">
        <f t="shared" ca="1" si="8"/>
        <v>99.418659978642353</v>
      </c>
      <c r="AB9" s="96">
        <f t="shared" ca="1" si="8"/>
        <v>99.137906145780576</v>
      </c>
      <c r="AC9" s="96">
        <f t="shared" ca="1" si="8"/>
        <v>102.08997973055017</v>
      </c>
      <c r="AD9" s="96">
        <f t="shared" ca="1" si="8"/>
        <v>101.57814788090056</v>
      </c>
      <c r="AE9" s="96">
        <f ca="1">INDIRECT(AE$1&amp;"!V10")</f>
        <v>101.45574334127166</v>
      </c>
    </row>
    <row r="10" spans="1:31" s="67" customFormat="1" ht="16.2" x14ac:dyDescent="0.2">
      <c r="A10" s="185" t="s">
        <v>146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67" customFormat="1" ht="16.2" x14ac:dyDescent="0.2">
      <c r="A11" s="185" t="s">
        <v>135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67" customFormat="1" ht="16.2" x14ac:dyDescent="0.2">
      <c r="A12" s="185" t="s">
        <v>136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s="67" customFormat="1" ht="16.2" x14ac:dyDescent="0.2">
      <c r="A13" s="185" t="s">
        <v>137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s="67" customFormat="1" ht="16.2" x14ac:dyDescent="0.2">
      <c r="A14" s="185" t="s">
        <v>138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s="67" customFormat="1" ht="16.2" x14ac:dyDescent="0.2">
      <c r="A15" s="185" t="s">
        <v>139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s="67" customFormat="1" ht="16.2" x14ac:dyDescent="0.2">
      <c r="A16" s="185" t="s">
        <v>140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1:31" s="67" customFormat="1" ht="16.2" x14ac:dyDescent="0.2">
      <c r="A17" s="185" t="s">
        <v>141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1:31" s="67" customFormat="1" ht="16.2" x14ac:dyDescent="0.2">
      <c r="A18" s="185" t="s">
        <v>142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1:31" ht="16.2" x14ac:dyDescent="0.2">
      <c r="A19" s="68" t="s">
        <v>150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20"/>
  <sheetViews>
    <sheetView zoomScale="73" zoomScaleNormal="73" workbookViewId="0">
      <selection activeCell="AA21" sqref="AA21"/>
    </sheetView>
  </sheetViews>
  <sheetFormatPr defaultRowHeight="13.2" x14ac:dyDescent="0.2"/>
  <cols>
    <col min="1" max="1" width="3.77734375" customWidth="1"/>
    <col min="2" max="2" width="10.33203125" customWidth="1"/>
    <col min="3" max="3" width="10.44140625" customWidth="1"/>
    <col min="4" max="4" width="10.21875" customWidth="1"/>
    <col min="5" max="5" width="10.44140625" customWidth="1"/>
    <col min="6" max="6" width="10.77734375" customWidth="1"/>
    <col min="7" max="7" width="10.21875" customWidth="1"/>
    <col min="8" max="8" width="10.109375" customWidth="1"/>
    <col min="9" max="9" width="10.6640625" customWidth="1"/>
    <col min="10" max="10" width="10" customWidth="1"/>
    <col min="11" max="11" width="9.77734375" customWidth="1"/>
    <col min="12" max="12" width="10.6640625" customWidth="1"/>
    <col min="13" max="13" width="10.21875" customWidth="1"/>
    <col min="14" max="14" width="6.33203125" customWidth="1"/>
    <col min="15" max="15" width="11.33203125" customWidth="1"/>
    <col min="16" max="16" width="10.77734375" customWidth="1"/>
    <col min="17" max="17" width="6.44140625" customWidth="1"/>
    <col min="18" max="21" width="3.6640625" style="2" customWidth="1"/>
    <col min="22" max="22" width="8.44140625" customWidth="1"/>
    <col min="23" max="23" width="9.88671875" customWidth="1"/>
    <col min="24" max="24" width="2" customWidth="1"/>
    <col min="25" max="25" width="2.109375" customWidth="1"/>
  </cols>
  <sheetData>
    <row r="1" spans="1:23" ht="20.100000000000001" customHeight="1" x14ac:dyDescent="0.45">
      <c r="F1" s="16" t="s">
        <v>51</v>
      </c>
    </row>
    <row r="2" spans="1:23" ht="16.2" x14ac:dyDescent="0.3">
      <c r="A2" s="27" t="s">
        <v>46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88" t="s">
        <v>79</v>
      </c>
      <c r="M2" s="87" t="s">
        <v>81</v>
      </c>
      <c r="N2" s="105" t="s">
        <v>29</v>
      </c>
      <c r="O2" s="54" t="s">
        <v>80</v>
      </c>
      <c r="P2" s="54" t="s">
        <v>82</v>
      </c>
      <c r="Q2" s="105" t="s">
        <v>29</v>
      </c>
      <c r="R2" s="34" t="s">
        <v>86</v>
      </c>
      <c r="S2" s="34" t="s">
        <v>86</v>
      </c>
      <c r="T2" s="34" t="s">
        <v>87</v>
      </c>
      <c r="U2" s="34" t="s">
        <v>88</v>
      </c>
      <c r="V2" s="15" t="s">
        <v>153</v>
      </c>
    </row>
    <row r="3" spans="1:23" ht="15.9" customHeight="1" x14ac:dyDescent="0.3">
      <c r="A3" s="187">
        <v>8</v>
      </c>
      <c r="B3" s="49">
        <v>109.94736842105263</v>
      </c>
      <c r="C3" s="49">
        <v>106.7229885057471</v>
      </c>
      <c r="D3" s="43">
        <v>110.36874999999998</v>
      </c>
      <c r="E3" s="43">
        <v>105.518</v>
      </c>
      <c r="F3" s="49">
        <v>109.6</v>
      </c>
      <c r="G3" s="49">
        <v>106.31666666666668</v>
      </c>
      <c r="H3" s="49">
        <v>106.833</v>
      </c>
      <c r="I3" s="49">
        <v>106.3</v>
      </c>
      <c r="J3" s="49">
        <v>110.91</v>
      </c>
      <c r="K3" s="49"/>
      <c r="L3" s="46">
        <v>110</v>
      </c>
      <c r="M3" s="189">
        <f t="shared" ref="M3:M10" si="0">AVERAGE(B3,D3,F3,J3,K3)</f>
        <v>110.20652960526314</v>
      </c>
      <c r="N3" s="189">
        <f>MAX(B3,D3,F3,J3,K3)-MIN(B3,D3,F3,J3,K3)</f>
        <v>1.3100000000000023</v>
      </c>
      <c r="O3" s="190">
        <v>107</v>
      </c>
      <c r="P3" s="189">
        <f t="shared" ref="P3:P10" si="1">AVERAGE(C3,E3,G3,H3,I3)</f>
        <v>106.33813103448274</v>
      </c>
      <c r="Q3" s="189">
        <f>MAX(C3,E3,G3,H3,I3)-MIN(C3,E3,G3,H3,I3)</f>
        <v>1.3149999999999977</v>
      </c>
      <c r="R3" s="23">
        <v>107</v>
      </c>
      <c r="S3" s="114">
        <v>113</v>
      </c>
      <c r="T3" s="24">
        <v>104</v>
      </c>
      <c r="U3" s="24">
        <v>110</v>
      </c>
      <c r="V3" s="56">
        <f>P3/P3*100</f>
        <v>100</v>
      </c>
    </row>
    <row r="4" spans="1:23" ht="15.9" customHeight="1" x14ac:dyDescent="0.3">
      <c r="A4" s="187">
        <v>9</v>
      </c>
      <c r="B4" s="49">
        <v>110.01874999999997</v>
      </c>
      <c r="C4" s="49">
        <v>106.33164556962026</v>
      </c>
      <c r="D4" s="43">
        <v>109.89411764705882</v>
      </c>
      <c r="E4" s="49">
        <v>105.938</v>
      </c>
      <c r="F4" s="49">
        <v>109.85</v>
      </c>
      <c r="G4" s="49">
        <v>107.212</v>
      </c>
      <c r="H4" s="49">
        <v>107.01600000000001</v>
      </c>
      <c r="I4" s="49">
        <v>106.7</v>
      </c>
      <c r="J4" s="49">
        <v>110.8</v>
      </c>
      <c r="K4" s="49">
        <v>110</v>
      </c>
      <c r="L4" s="46">
        <v>110</v>
      </c>
      <c r="M4" s="189">
        <f t="shared" si="0"/>
        <v>110.11257352941175</v>
      </c>
      <c r="N4" s="43">
        <f t="shared" ref="N4:N9" si="2">MAX(G4,H4,C4)-MIN(G4,H4,C4)</f>
        <v>0.88035443037973948</v>
      </c>
      <c r="O4" s="46">
        <v>107</v>
      </c>
      <c r="P4" s="189">
        <f t="shared" si="1"/>
        <v>106.63952911392406</v>
      </c>
      <c r="Q4" s="43">
        <f>MAX(C4,G4,H4,I4)-MIN(C4,G4,H4,I4)</f>
        <v>0.88035443037973948</v>
      </c>
      <c r="R4" s="23">
        <v>107</v>
      </c>
      <c r="S4" s="114">
        <v>113</v>
      </c>
      <c r="T4" s="24">
        <v>104</v>
      </c>
      <c r="U4" s="24">
        <v>110</v>
      </c>
      <c r="V4" s="56">
        <f>P4/P$3*100</f>
        <v>100.2834336813232</v>
      </c>
    </row>
    <row r="5" spans="1:23" ht="15.9" customHeight="1" x14ac:dyDescent="0.3">
      <c r="A5" s="187">
        <v>10</v>
      </c>
      <c r="B5" s="49">
        <v>109.99047619047617</v>
      </c>
      <c r="C5" s="49">
        <v>106.05952380952381</v>
      </c>
      <c r="D5" s="43">
        <v>110.57368421052632</v>
      </c>
      <c r="E5" s="43">
        <v>105.22499999999999</v>
      </c>
      <c r="F5" s="49">
        <v>109.9047619047619</v>
      </c>
      <c r="G5" s="49">
        <v>106.5809523809524</v>
      </c>
      <c r="H5" s="49">
        <v>107.185</v>
      </c>
      <c r="I5" s="49">
        <v>107.4</v>
      </c>
      <c r="J5" s="49">
        <v>110.54</v>
      </c>
      <c r="K5" s="49">
        <v>110.4</v>
      </c>
      <c r="L5" s="46">
        <v>110</v>
      </c>
      <c r="M5" s="189">
        <f t="shared" si="0"/>
        <v>110.2817844611529</v>
      </c>
      <c r="N5" s="43">
        <f t="shared" si="2"/>
        <v>1.1254761904761921</v>
      </c>
      <c r="O5" s="46">
        <v>107</v>
      </c>
      <c r="P5" s="189">
        <f t="shared" si="1"/>
        <v>106.49009523809525</v>
      </c>
      <c r="Q5" s="43">
        <f t="shared" ref="Q5:Q9" si="3">MAX(B5,D5,E5,F5,I5,J5,K5)-MIN(B5,D5,E5,F5,I5,J5,K5)</f>
        <v>5.3486842105263293</v>
      </c>
      <c r="R5" s="23">
        <v>107</v>
      </c>
      <c r="S5" s="114">
        <v>113</v>
      </c>
      <c r="T5" s="24">
        <v>104</v>
      </c>
      <c r="U5" s="24">
        <v>110</v>
      </c>
      <c r="V5" s="56">
        <f t="shared" ref="V5:V20" si="4">P5/P$3*100</f>
        <v>100.14290659628315</v>
      </c>
    </row>
    <row r="6" spans="1:23" ht="15.9" customHeight="1" x14ac:dyDescent="0.3">
      <c r="A6" s="187">
        <v>11</v>
      </c>
      <c r="B6" s="49">
        <v>110.18947368421053</v>
      </c>
      <c r="C6" s="49">
        <v>106.0060975609756</v>
      </c>
      <c r="D6" s="43">
        <v>110.39473684210526</v>
      </c>
      <c r="E6" s="43">
        <v>106.283</v>
      </c>
      <c r="F6" s="49">
        <v>109.72222222222223</v>
      </c>
      <c r="G6" s="49">
        <v>106.51481481481486</v>
      </c>
      <c r="H6" s="49">
        <v>106.51600000000001</v>
      </c>
      <c r="I6" s="49">
        <v>107.5</v>
      </c>
      <c r="J6" s="49">
        <v>110.51</v>
      </c>
      <c r="K6" s="49">
        <v>110.2</v>
      </c>
      <c r="L6" s="46">
        <v>110</v>
      </c>
      <c r="M6" s="189">
        <f t="shared" si="0"/>
        <v>110.2032865497076</v>
      </c>
      <c r="N6" s="43">
        <f t="shared" si="2"/>
        <v>0.50990243902440113</v>
      </c>
      <c r="O6" s="46">
        <v>107</v>
      </c>
      <c r="P6" s="189">
        <f t="shared" si="1"/>
        <v>106.56398247515808</v>
      </c>
      <c r="Q6" s="43">
        <f t="shared" si="3"/>
        <v>4.2270000000000039</v>
      </c>
      <c r="R6" s="23">
        <v>107</v>
      </c>
      <c r="S6" s="114">
        <v>113</v>
      </c>
      <c r="T6" s="24">
        <v>104</v>
      </c>
      <c r="U6" s="24">
        <v>110</v>
      </c>
      <c r="V6" s="56">
        <f t="shared" si="4"/>
        <v>100.21238989107502</v>
      </c>
    </row>
    <row r="7" spans="1:23" ht="15.9" customHeight="1" x14ac:dyDescent="0.3">
      <c r="A7" s="187">
        <v>12</v>
      </c>
      <c r="B7" s="49">
        <v>110</v>
      </c>
      <c r="C7" s="49">
        <v>106.89666666666663</v>
      </c>
      <c r="D7" s="43">
        <v>110.48333333333333</v>
      </c>
      <c r="E7" s="43">
        <v>106.364</v>
      </c>
      <c r="F7" s="49">
        <v>110.1</v>
      </c>
      <c r="G7" s="49">
        <v>106.2923076923077</v>
      </c>
      <c r="H7" s="49">
        <v>105.804</v>
      </c>
      <c r="I7" s="49">
        <v>107.1</v>
      </c>
      <c r="J7" s="49">
        <v>110.46</v>
      </c>
      <c r="K7" s="49">
        <v>110.26666666666667</v>
      </c>
      <c r="L7" s="46">
        <v>110</v>
      </c>
      <c r="M7" s="189">
        <f t="shared" si="0"/>
        <v>110.26200000000001</v>
      </c>
      <c r="N7" s="43">
        <f t="shared" si="2"/>
        <v>1.0926666666666307</v>
      </c>
      <c r="O7" s="46">
        <v>107</v>
      </c>
      <c r="P7" s="189">
        <f t="shared" si="1"/>
        <v>106.49139487179487</v>
      </c>
      <c r="Q7" s="43">
        <f t="shared" si="3"/>
        <v>4.11933333333333</v>
      </c>
      <c r="R7" s="23">
        <v>107</v>
      </c>
      <c r="S7" s="114">
        <v>113</v>
      </c>
      <c r="T7" s="24">
        <v>104</v>
      </c>
      <c r="U7" s="24">
        <v>110</v>
      </c>
      <c r="V7" s="56">
        <f t="shared" si="4"/>
        <v>100.14412876718927</v>
      </c>
    </row>
    <row r="8" spans="1:23" ht="15.9" customHeight="1" x14ac:dyDescent="0.3">
      <c r="A8" s="187">
        <v>1</v>
      </c>
      <c r="B8" s="49">
        <v>109.97894736842105</v>
      </c>
      <c r="C8" s="49">
        <v>107.01368421052625</v>
      </c>
      <c r="D8" s="43">
        <v>110.5125</v>
      </c>
      <c r="E8" s="43">
        <v>106.65900000000001</v>
      </c>
      <c r="F8" s="49">
        <v>109.78947368421052</v>
      </c>
      <c r="G8" s="49">
        <v>106.29166666666669</v>
      </c>
      <c r="H8" s="49">
        <v>105.883</v>
      </c>
      <c r="I8" s="49">
        <v>106.6</v>
      </c>
      <c r="J8" s="49">
        <v>110.42</v>
      </c>
      <c r="K8" s="49">
        <v>110.14285714285714</v>
      </c>
      <c r="L8" s="46">
        <v>110</v>
      </c>
      <c r="M8" s="189">
        <f t="shared" si="0"/>
        <v>110.16875563909775</v>
      </c>
      <c r="N8" s="43">
        <f t="shared" si="2"/>
        <v>1.1306842105262547</v>
      </c>
      <c r="O8" s="46">
        <v>107</v>
      </c>
      <c r="P8" s="189">
        <f t="shared" si="1"/>
        <v>106.48947017543858</v>
      </c>
      <c r="Q8" s="43">
        <f t="shared" si="3"/>
        <v>3.9125000000000085</v>
      </c>
      <c r="R8" s="23">
        <v>107</v>
      </c>
      <c r="S8" s="114">
        <v>113</v>
      </c>
      <c r="T8" s="24">
        <v>104</v>
      </c>
      <c r="U8" s="24">
        <v>110</v>
      </c>
      <c r="V8" s="56">
        <f t="shared" si="4"/>
        <v>100.14231878958523</v>
      </c>
    </row>
    <row r="9" spans="1:23" ht="15.9" customHeight="1" x14ac:dyDescent="0.3">
      <c r="A9" s="187">
        <v>2</v>
      </c>
      <c r="B9" s="49">
        <v>109.99276061776062</v>
      </c>
      <c r="C9" s="49">
        <v>106.7074468085106</v>
      </c>
      <c r="D9" s="43">
        <v>110.14000000000001</v>
      </c>
      <c r="E9" s="43">
        <v>105.788</v>
      </c>
      <c r="F9" s="49">
        <v>110</v>
      </c>
      <c r="G9" s="49">
        <v>106.74814814814815</v>
      </c>
      <c r="H9" s="49">
        <v>106.453</v>
      </c>
      <c r="I9" s="49">
        <v>107</v>
      </c>
      <c r="J9" s="49">
        <v>110.46</v>
      </c>
      <c r="K9" s="49">
        <v>110</v>
      </c>
      <c r="L9" s="46">
        <v>110</v>
      </c>
      <c r="M9" s="189">
        <f t="shared" si="0"/>
        <v>110.11855212355212</v>
      </c>
      <c r="N9" s="43">
        <f t="shared" si="2"/>
        <v>0.29514814814814372</v>
      </c>
      <c r="O9" s="46">
        <v>107</v>
      </c>
      <c r="P9" s="189">
        <f t="shared" si="1"/>
        <v>106.53931899133174</v>
      </c>
      <c r="Q9" s="43">
        <f t="shared" si="3"/>
        <v>4.671999999999997</v>
      </c>
      <c r="R9" s="23">
        <v>107</v>
      </c>
      <c r="S9" s="114">
        <v>113</v>
      </c>
      <c r="T9" s="24">
        <v>104</v>
      </c>
      <c r="U9" s="24">
        <v>110</v>
      </c>
      <c r="V9" s="56">
        <f t="shared" si="4"/>
        <v>100.18919643865449</v>
      </c>
    </row>
    <row r="10" spans="1:23" ht="15.9" customHeight="1" x14ac:dyDescent="0.3">
      <c r="A10" s="187">
        <v>3</v>
      </c>
      <c r="B10" s="49">
        <v>110.07368421052632</v>
      </c>
      <c r="C10" s="49">
        <v>106.72068965517245</v>
      </c>
      <c r="D10" s="43">
        <v>110.18888888888887</v>
      </c>
      <c r="E10" s="43">
        <v>105.867</v>
      </c>
      <c r="F10" s="49">
        <v>109.95454545454545</v>
      </c>
      <c r="G10" s="49">
        <v>106.18571428571428</v>
      </c>
      <c r="H10" s="49">
        <v>105.88</v>
      </c>
      <c r="I10" s="49">
        <v>106.8</v>
      </c>
      <c r="J10" s="49">
        <v>110.65</v>
      </c>
      <c r="K10" s="49">
        <v>110.30769230769231</v>
      </c>
      <c r="L10" s="46">
        <v>110</v>
      </c>
      <c r="M10" s="189">
        <f t="shared" si="0"/>
        <v>110.23496217233057</v>
      </c>
      <c r="N10" s="43">
        <f t="shared" ref="N10:N20" si="5">MAX(G10,H10)-MIN(G10,H10)</f>
        <v>0.30571428571428783</v>
      </c>
      <c r="O10" s="46">
        <v>107</v>
      </c>
      <c r="P10" s="189">
        <f t="shared" si="1"/>
        <v>106.29068078817734</v>
      </c>
      <c r="Q10" s="43">
        <f t="shared" ref="Q10:Q20" si="6">MAX(B10,C10,D10,E10,F10,I10,J10,K10)-MIN(B10,C10,D10,E10,F10,I10,J10,K10)</f>
        <v>4.7830000000000013</v>
      </c>
      <c r="R10" s="23">
        <v>107</v>
      </c>
      <c r="S10" s="114">
        <v>113</v>
      </c>
      <c r="T10" s="24">
        <v>104</v>
      </c>
      <c r="U10" s="24">
        <v>110</v>
      </c>
      <c r="V10" s="56">
        <f t="shared" si="4"/>
        <v>99.955377957235285</v>
      </c>
    </row>
    <row r="11" spans="1:23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110</v>
      </c>
      <c r="M11" s="43"/>
      <c r="N11" s="43">
        <f t="shared" si="5"/>
        <v>0</v>
      </c>
      <c r="O11" s="46">
        <v>107</v>
      </c>
      <c r="P11" s="43"/>
      <c r="Q11" s="43">
        <f t="shared" si="6"/>
        <v>0</v>
      </c>
      <c r="R11" s="23">
        <v>107</v>
      </c>
      <c r="S11" s="114">
        <v>113</v>
      </c>
      <c r="T11" s="24">
        <v>104</v>
      </c>
      <c r="U11" s="24">
        <v>110</v>
      </c>
      <c r="V11" s="56">
        <f t="shared" si="4"/>
        <v>0</v>
      </c>
    </row>
    <row r="12" spans="1:23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110</v>
      </c>
      <c r="M12" s="43"/>
      <c r="N12" s="43">
        <f t="shared" si="5"/>
        <v>0</v>
      </c>
      <c r="O12" s="46">
        <v>107</v>
      </c>
      <c r="P12" s="43"/>
      <c r="Q12" s="43">
        <f t="shared" si="6"/>
        <v>0</v>
      </c>
      <c r="R12" s="23">
        <v>107</v>
      </c>
      <c r="S12" s="114">
        <v>113</v>
      </c>
      <c r="T12" s="24">
        <v>104</v>
      </c>
      <c r="U12" s="24">
        <v>110</v>
      </c>
      <c r="V12" s="56">
        <f t="shared" si="4"/>
        <v>0</v>
      </c>
    </row>
    <row r="13" spans="1:23" ht="15.9" customHeight="1" x14ac:dyDescent="0.3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110</v>
      </c>
      <c r="M13" s="43"/>
      <c r="N13" s="43">
        <f t="shared" si="5"/>
        <v>0</v>
      </c>
      <c r="O13" s="46">
        <v>107</v>
      </c>
      <c r="P13" s="43"/>
      <c r="Q13" s="43">
        <f t="shared" si="6"/>
        <v>0</v>
      </c>
      <c r="R13" s="23">
        <v>107</v>
      </c>
      <c r="S13" s="114">
        <v>113</v>
      </c>
      <c r="T13" s="24">
        <v>104</v>
      </c>
      <c r="U13" s="24">
        <v>110</v>
      </c>
      <c r="V13" s="56">
        <f t="shared" si="4"/>
        <v>0</v>
      </c>
    </row>
    <row r="14" spans="1:23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110</v>
      </c>
      <c r="M14" s="43"/>
      <c r="N14" s="43">
        <f t="shared" si="5"/>
        <v>0</v>
      </c>
      <c r="O14" s="46">
        <v>107</v>
      </c>
      <c r="P14" s="43"/>
      <c r="Q14" s="43">
        <f t="shared" si="6"/>
        <v>0</v>
      </c>
      <c r="R14" s="23">
        <v>107</v>
      </c>
      <c r="S14" s="114">
        <v>113</v>
      </c>
      <c r="T14" s="24">
        <v>104</v>
      </c>
      <c r="U14" s="24">
        <v>110</v>
      </c>
      <c r="V14" s="56">
        <f t="shared" si="4"/>
        <v>0</v>
      </c>
    </row>
    <row r="15" spans="1:23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110</v>
      </c>
      <c r="M15" s="43"/>
      <c r="N15" s="43">
        <f t="shared" si="5"/>
        <v>0</v>
      </c>
      <c r="O15" s="46">
        <v>107</v>
      </c>
      <c r="P15" s="43"/>
      <c r="Q15" s="43">
        <f t="shared" si="6"/>
        <v>0</v>
      </c>
      <c r="R15" s="23">
        <v>107</v>
      </c>
      <c r="S15" s="114">
        <v>113</v>
      </c>
      <c r="T15" s="24">
        <v>104</v>
      </c>
      <c r="U15" s="24">
        <v>110</v>
      </c>
      <c r="V15" s="56">
        <f t="shared" si="4"/>
        <v>0</v>
      </c>
      <c r="W15" s="7"/>
    </row>
    <row r="16" spans="1:23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6">
        <v>110</v>
      </c>
      <c r="M16" s="43"/>
      <c r="N16" s="43">
        <f t="shared" si="5"/>
        <v>0</v>
      </c>
      <c r="O16" s="46">
        <v>107</v>
      </c>
      <c r="P16" s="43"/>
      <c r="Q16" s="43">
        <f t="shared" si="6"/>
        <v>0</v>
      </c>
      <c r="R16" s="23">
        <v>107</v>
      </c>
      <c r="S16" s="114">
        <v>113</v>
      </c>
      <c r="T16" s="24">
        <v>104</v>
      </c>
      <c r="U16" s="24">
        <v>110</v>
      </c>
      <c r="V16" s="56">
        <f t="shared" si="4"/>
        <v>0</v>
      </c>
      <c r="W16" s="7"/>
    </row>
    <row r="17" spans="1:23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110</v>
      </c>
      <c r="M17" s="43"/>
      <c r="N17" s="43">
        <f t="shared" si="5"/>
        <v>0</v>
      </c>
      <c r="O17" s="46">
        <v>107</v>
      </c>
      <c r="P17" s="43"/>
      <c r="Q17" s="43">
        <f t="shared" si="6"/>
        <v>0</v>
      </c>
      <c r="R17" s="23">
        <v>107</v>
      </c>
      <c r="S17" s="114">
        <v>113</v>
      </c>
      <c r="T17" s="24">
        <v>104</v>
      </c>
      <c r="U17" s="24">
        <v>110</v>
      </c>
      <c r="V17" s="56">
        <f t="shared" si="4"/>
        <v>0</v>
      </c>
      <c r="W17" s="7"/>
    </row>
    <row r="18" spans="1:23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110</v>
      </c>
      <c r="M18" s="43"/>
      <c r="N18" s="43">
        <f t="shared" si="5"/>
        <v>0</v>
      </c>
      <c r="O18" s="46">
        <v>107</v>
      </c>
      <c r="P18" s="43"/>
      <c r="Q18" s="43">
        <f t="shared" si="6"/>
        <v>0</v>
      </c>
      <c r="R18" s="23">
        <v>107</v>
      </c>
      <c r="S18" s="114">
        <v>113</v>
      </c>
      <c r="T18" s="24">
        <v>104</v>
      </c>
      <c r="U18" s="24">
        <v>110</v>
      </c>
      <c r="V18" s="56">
        <f t="shared" si="4"/>
        <v>0</v>
      </c>
      <c r="W18" s="7"/>
    </row>
    <row r="19" spans="1:23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110</v>
      </c>
      <c r="M19" s="43"/>
      <c r="N19" s="43">
        <f t="shared" si="5"/>
        <v>0</v>
      </c>
      <c r="O19" s="46">
        <v>107</v>
      </c>
      <c r="P19" s="43"/>
      <c r="Q19" s="43">
        <f t="shared" si="6"/>
        <v>0</v>
      </c>
      <c r="R19" s="23">
        <v>107</v>
      </c>
      <c r="S19" s="114">
        <v>113</v>
      </c>
      <c r="T19" s="24">
        <v>104</v>
      </c>
      <c r="U19" s="24">
        <v>110</v>
      </c>
      <c r="V19" s="56">
        <f t="shared" si="4"/>
        <v>0</v>
      </c>
      <c r="W19" s="7"/>
    </row>
    <row r="20" spans="1:23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110</v>
      </c>
      <c r="M20" s="43"/>
      <c r="N20" s="43">
        <f t="shared" si="5"/>
        <v>0</v>
      </c>
      <c r="O20" s="46">
        <v>107</v>
      </c>
      <c r="P20" s="43"/>
      <c r="Q20" s="43">
        <f t="shared" si="6"/>
        <v>0</v>
      </c>
      <c r="R20" s="23">
        <v>107</v>
      </c>
      <c r="S20" s="114">
        <v>113</v>
      </c>
      <c r="T20" s="24">
        <v>104</v>
      </c>
      <c r="U20" s="24">
        <v>110</v>
      </c>
      <c r="V20" s="56">
        <f t="shared" si="4"/>
        <v>0</v>
      </c>
      <c r="W20" s="7"/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31"/>
  <sheetViews>
    <sheetView zoomScale="73" zoomScaleNormal="73" workbookViewId="0">
      <selection activeCell="AD23" sqref="AD23"/>
    </sheetView>
  </sheetViews>
  <sheetFormatPr defaultRowHeight="13.2" x14ac:dyDescent="0.2"/>
  <cols>
    <col min="1" max="1" width="3.77734375" customWidth="1"/>
    <col min="2" max="2" width="10.21875" customWidth="1"/>
    <col min="3" max="3" width="10.44140625" bestFit="1" customWidth="1"/>
    <col min="4" max="4" width="11" customWidth="1"/>
    <col min="5" max="5" width="10.44140625" customWidth="1"/>
    <col min="6" max="6" width="9.44140625" customWidth="1"/>
    <col min="7" max="8" width="10.21875" customWidth="1"/>
    <col min="9" max="9" width="10.6640625" customWidth="1"/>
    <col min="10" max="10" width="9.77734375" customWidth="1"/>
    <col min="11" max="11" width="10.44140625" customWidth="1"/>
    <col min="12" max="12" width="8" style="2" customWidth="1"/>
    <col min="13" max="13" width="11.109375" style="2" customWidth="1"/>
    <col min="14" max="14" width="9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6" t="s">
        <v>17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105" t="s">
        <v>40</v>
      </c>
      <c r="N2" s="104" t="s">
        <v>29</v>
      </c>
      <c r="O2" s="23" t="s">
        <v>30</v>
      </c>
      <c r="P2" s="24" t="s">
        <v>31</v>
      </c>
      <c r="Q2" s="15" t="s">
        <v>153</v>
      </c>
    </row>
    <row r="3" spans="1:18" ht="15.9" customHeight="1" x14ac:dyDescent="0.3">
      <c r="A3" s="187">
        <v>8</v>
      </c>
      <c r="B3" s="50">
        <v>10.981578947368419</v>
      </c>
      <c r="C3" s="50">
        <v>10.994878048780485</v>
      </c>
      <c r="D3" s="98">
        <v>11.255555555555553</v>
      </c>
      <c r="E3" s="51">
        <v>10.818</v>
      </c>
      <c r="F3" s="50">
        <v>11.129999999999999</v>
      </c>
      <c r="G3" s="50">
        <v>10.950000000000001</v>
      </c>
      <c r="H3" s="50">
        <v>11.183</v>
      </c>
      <c r="I3" s="50">
        <v>11.12</v>
      </c>
      <c r="J3" s="50">
        <v>11.25</v>
      </c>
      <c r="K3" s="50"/>
      <c r="L3" s="49">
        <v>11.1</v>
      </c>
      <c r="M3" s="51">
        <f t="shared" ref="M3:M10" si="0">AVERAGE(B3:K3)</f>
        <v>11.075890283522718</v>
      </c>
      <c r="N3" s="51">
        <f>MAX(B3:K3)-MIN(B3:K3)</f>
        <v>0.43755555555555325</v>
      </c>
      <c r="O3" s="35">
        <v>10.6</v>
      </c>
      <c r="P3" s="36">
        <v>11.6</v>
      </c>
      <c r="Q3" s="56">
        <f>M3/M3*100</f>
        <v>100</v>
      </c>
    </row>
    <row r="4" spans="1:18" ht="15.9" customHeight="1" x14ac:dyDescent="0.3">
      <c r="A4" s="187">
        <v>9</v>
      </c>
      <c r="B4" s="50">
        <v>11.028125000000001</v>
      </c>
      <c r="C4" s="50">
        <v>11.072533333333329</v>
      </c>
      <c r="D4" s="98">
        <v>11.147619047619044</v>
      </c>
      <c r="E4" s="50">
        <v>10.899000000000001</v>
      </c>
      <c r="F4" s="50">
        <v>11.124999999999996</v>
      </c>
      <c r="G4" s="50">
        <v>10.99074074074074</v>
      </c>
      <c r="H4" s="50">
        <v>11.166</v>
      </c>
      <c r="I4" s="50">
        <v>11.06</v>
      </c>
      <c r="J4" s="50">
        <v>11.23</v>
      </c>
      <c r="K4" s="50">
        <v>11.383333333333335</v>
      </c>
      <c r="L4" s="49">
        <v>11.1</v>
      </c>
      <c r="M4" s="51">
        <f t="shared" si="0"/>
        <v>11.110235145502646</v>
      </c>
      <c r="N4" s="51">
        <f t="shared" ref="N4:N20" si="1">MAX(B4:K4)-MIN(B4:K4)</f>
        <v>0.48433333333333373</v>
      </c>
      <c r="O4" s="35">
        <v>10.6</v>
      </c>
      <c r="P4" s="36">
        <v>11.6</v>
      </c>
      <c r="Q4" s="56">
        <f>M4/M$3*100</f>
        <v>100.31008669371728</v>
      </c>
    </row>
    <row r="5" spans="1:18" ht="15.9" customHeight="1" x14ac:dyDescent="0.3">
      <c r="A5" s="187">
        <v>10</v>
      </c>
      <c r="B5" s="50">
        <v>11.019047619047619</v>
      </c>
      <c r="C5" s="50">
        <v>11.081298701298705</v>
      </c>
      <c r="D5" s="98">
        <v>11.25</v>
      </c>
      <c r="E5" s="51">
        <v>10.91</v>
      </c>
      <c r="F5" s="50">
        <v>11.095238095238093</v>
      </c>
      <c r="G5" s="50">
        <v>10.930158730158732</v>
      </c>
      <c r="H5" s="50">
        <v>11.242000000000001</v>
      </c>
      <c r="I5" s="50">
        <v>11.13</v>
      </c>
      <c r="J5" s="50">
        <v>11.03</v>
      </c>
      <c r="K5" s="50">
        <v>11.293333333333333</v>
      </c>
      <c r="L5" s="49">
        <v>11.1</v>
      </c>
      <c r="M5" s="51">
        <f t="shared" si="0"/>
        <v>11.09810764790765</v>
      </c>
      <c r="N5" s="51">
        <f t="shared" si="1"/>
        <v>0.38333333333333286</v>
      </c>
      <c r="O5" s="35">
        <v>10.6</v>
      </c>
      <c r="P5" s="36">
        <v>11.6</v>
      </c>
      <c r="Q5" s="56">
        <f t="shared" ref="Q5:Q20" si="2">M5/M$3*100</f>
        <v>100.20059213134303</v>
      </c>
    </row>
    <row r="6" spans="1:18" ht="15.9" customHeight="1" x14ac:dyDescent="0.3">
      <c r="A6" s="187">
        <v>11</v>
      </c>
      <c r="B6" s="50">
        <v>11.034210526315791</v>
      </c>
      <c r="C6" s="50">
        <v>11.143125000000001</v>
      </c>
      <c r="D6" s="98">
        <v>11.221052631578946</v>
      </c>
      <c r="E6" s="51">
        <v>10.965</v>
      </c>
      <c r="F6" s="50">
        <v>11.111111111111107</v>
      </c>
      <c r="G6" s="50">
        <v>10.957738095238097</v>
      </c>
      <c r="H6" s="50">
        <v>11.053000000000001</v>
      </c>
      <c r="I6" s="50">
        <v>11.02</v>
      </c>
      <c r="J6" s="50">
        <v>11.04</v>
      </c>
      <c r="K6" s="50">
        <v>11.526666666666667</v>
      </c>
      <c r="L6" s="49">
        <v>11.1</v>
      </c>
      <c r="M6" s="51">
        <f t="shared" si="0"/>
        <v>11.107190403091062</v>
      </c>
      <c r="N6" s="51">
        <f t="shared" si="1"/>
        <v>0.5689285714285699</v>
      </c>
      <c r="O6" s="35">
        <v>10.6</v>
      </c>
      <c r="P6" s="36">
        <v>11.6</v>
      </c>
      <c r="Q6" s="56">
        <f t="shared" si="2"/>
        <v>100.28259687273093</v>
      </c>
    </row>
    <row r="7" spans="1:18" ht="15.9" customHeight="1" x14ac:dyDescent="0.3">
      <c r="A7" s="187">
        <v>12</v>
      </c>
      <c r="B7" s="50">
        <v>11.036842105263158</v>
      </c>
      <c r="C7" s="50">
        <v>11.014235294117649</v>
      </c>
      <c r="D7" s="98">
        <v>11.244444444444444</v>
      </c>
      <c r="E7" s="51">
        <v>11.063000000000001</v>
      </c>
      <c r="F7" s="50">
        <v>11.099999999999998</v>
      </c>
      <c r="G7" s="50">
        <v>10.922619047619051</v>
      </c>
      <c r="H7" s="50">
        <v>11.076000000000001</v>
      </c>
      <c r="I7" s="50">
        <v>11.09</v>
      </c>
      <c r="J7" s="50">
        <v>11.13</v>
      </c>
      <c r="K7" s="50">
        <v>11.526666666666666</v>
      </c>
      <c r="L7" s="49">
        <v>11.1</v>
      </c>
      <c r="M7" s="51">
        <f t="shared" si="0"/>
        <v>11.120380755811098</v>
      </c>
      <c r="N7" s="51">
        <f t="shared" si="1"/>
        <v>0.6040476190476145</v>
      </c>
      <c r="O7" s="35">
        <v>10.6</v>
      </c>
      <c r="P7" s="36">
        <v>11.6</v>
      </c>
      <c r="Q7" s="56">
        <f t="shared" si="2"/>
        <v>100.40168754970938</v>
      </c>
    </row>
    <row r="8" spans="1:18" ht="15.9" customHeight="1" x14ac:dyDescent="0.3">
      <c r="A8" s="187">
        <v>1</v>
      </c>
      <c r="B8" s="50">
        <v>11.018421052631581</v>
      </c>
      <c r="C8" s="50">
        <v>11.016914893617015</v>
      </c>
      <c r="D8" s="98">
        <v>11.172222222222221</v>
      </c>
      <c r="E8" s="51">
        <v>11.067</v>
      </c>
      <c r="F8" s="50">
        <v>11.110526315789471</v>
      </c>
      <c r="G8" s="50">
        <v>10.923076923076923</v>
      </c>
      <c r="H8" s="50">
        <v>11.146000000000001</v>
      </c>
      <c r="I8" s="50">
        <v>11.16</v>
      </c>
      <c r="J8" s="50">
        <v>11.07</v>
      </c>
      <c r="K8" s="50">
        <v>11.564285714285713</v>
      </c>
      <c r="L8" s="49">
        <v>11.1</v>
      </c>
      <c r="M8" s="51">
        <f t="shared" si="0"/>
        <v>11.124844712162291</v>
      </c>
      <c r="N8" s="51">
        <f t="shared" si="1"/>
        <v>0.64120879120878982</v>
      </c>
      <c r="O8" s="35">
        <v>10.6</v>
      </c>
      <c r="P8" s="36">
        <v>11.6</v>
      </c>
      <c r="Q8" s="56">
        <f t="shared" si="2"/>
        <v>100.44199091347448</v>
      </c>
    </row>
    <row r="9" spans="1:18" ht="15.9" customHeight="1" x14ac:dyDescent="0.3">
      <c r="A9" s="187">
        <v>2</v>
      </c>
      <c r="B9" s="50">
        <v>11.002799227799226</v>
      </c>
      <c r="C9" s="50">
        <v>10.907684210526314</v>
      </c>
      <c r="D9" s="98">
        <v>11.24</v>
      </c>
      <c r="E9" s="51">
        <v>11.06</v>
      </c>
      <c r="F9" s="50">
        <v>11.066666666666665</v>
      </c>
      <c r="G9" s="50">
        <v>10.933888888888889</v>
      </c>
      <c r="H9" s="50">
        <v>11.045999999999999</v>
      </c>
      <c r="I9" s="50">
        <v>11.21</v>
      </c>
      <c r="J9" s="50">
        <v>11.03</v>
      </c>
      <c r="K9" s="50">
        <v>11.492307692307692</v>
      </c>
      <c r="L9" s="49">
        <v>11.1</v>
      </c>
      <c r="M9" s="51">
        <f t="shared" si="0"/>
        <v>11.098934668618881</v>
      </c>
      <c r="N9" s="51">
        <f t="shared" si="1"/>
        <v>0.58462348178137802</v>
      </c>
      <c r="O9" s="35">
        <v>10.6</v>
      </c>
      <c r="P9" s="36">
        <v>11.6</v>
      </c>
      <c r="Q9" s="56">
        <f t="shared" si="2"/>
        <v>100.20805898673848</v>
      </c>
    </row>
    <row r="10" spans="1:18" ht="15.9" customHeight="1" x14ac:dyDescent="0.3">
      <c r="A10" s="187">
        <v>3</v>
      </c>
      <c r="B10" s="50">
        <v>11.007894736842109</v>
      </c>
      <c r="C10" s="50">
        <v>11.162409638554218</v>
      </c>
      <c r="D10" s="98">
        <v>11.229999999999999</v>
      </c>
      <c r="E10" s="51">
        <v>11.11</v>
      </c>
      <c r="F10" s="50">
        <v>11.063636363636361</v>
      </c>
      <c r="G10" s="50">
        <v>10.926984126984129</v>
      </c>
      <c r="H10" s="50">
        <v>11.045999999999999</v>
      </c>
      <c r="I10" s="50">
        <v>11.2</v>
      </c>
      <c r="J10" s="50">
        <v>11.02</v>
      </c>
      <c r="K10" s="50">
        <v>11.55833333333333</v>
      </c>
      <c r="L10" s="49">
        <v>11.1</v>
      </c>
      <c r="M10" s="51">
        <f t="shared" si="0"/>
        <v>11.132525819935015</v>
      </c>
      <c r="N10" s="51">
        <f t="shared" si="1"/>
        <v>0.631349206349201</v>
      </c>
      <c r="O10" s="35">
        <v>10.6</v>
      </c>
      <c r="P10" s="36">
        <v>11.6</v>
      </c>
      <c r="Q10" s="56">
        <f t="shared" si="2"/>
        <v>100.51134071359078</v>
      </c>
    </row>
    <row r="11" spans="1:18" ht="15.9" customHeight="1" x14ac:dyDescent="0.3">
      <c r="A11" s="187">
        <v>4</v>
      </c>
      <c r="B11" s="50"/>
      <c r="C11" s="50"/>
      <c r="D11" s="98"/>
      <c r="E11" s="50"/>
      <c r="F11" s="50"/>
      <c r="G11" s="50"/>
      <c r="H11" s="50"/>
      <c r="I11" s="50"/>
      <c r="J11" s="50"/>
      <c r="K11" s="50"/>
      <c r="L11" s="49">
        <v>11.1</v>
      </c>
      <c r="M11" s="51"/>
      <c r="N11" s="51">
        <f t="shared" si="1"/>
        <v>0</v>
      </c>
      <c r="O11" s="35">
        <v>10.6</v>
      </c>
      <c r="P11" s="36">
        <v>11.6</v>
      </c>
      <c r="Q11" s="56">
        <f t="shared" si="2"/>
        <v>0</v>
      </c>
    </row>
    <row r="12" spans="1:18" ht="15.9" customHeight="1" x14ac:dyDescent="0.3">
      <c r="A12" s="187">
        <v>5</v>
      </c>
      <c r="B12" s="50"/>
      <c r="C12" s="50"/>
      <c r="D12" s="98"/>
      <c r="E12" s="50"/>
      <c r="F12" s="50"/>
      <c r="G12" s="50"/>
      <c r="H12" s="50"/>
      <c r="I12" s="50"/>
      <c r="J12" s="50"/>
      <c r="K12" s="50"/>
      <c r="L12" s="49">
        <v>11.1</v>
      </c>
      <c r="M12" s="51"/>
      <c r="N12" s="51">
        <f t="shared" si="1"/>
        <v>0</v>
      </c>
      <c r="O12" s="35">
        <v>10.6</v>
      </c>
      <c r="P12" s="36">
        <v>11.6</v>
      </c>
      <c r="Q12" s="56">
        <f>M12/M$3*100</f>
        <v>0</v>
      </c>
    </row>
    <row r="13" spans="1:18" ht="15.9" customHeight="1" x14ac:dyDescent="0.3">
      <c r="A13" s="187">
        <v>6</v>
      </c>
      <c r="B13" s="50"/>
      <c r="C13" s="50"/>
      <c r="D13" s="98"/>
      <c r="E13" s="50"/>
      <c r="F13" s="50"/>
      <c r="G13" s="50"/>
      <c r="H13" s="50"/>
      <c r="I13" s="50"/>
      <c r="J13" s="50"/>
      <c r="K13" s="50"/>
      <c r="L13" s="49">
        <v>11.1</v>
      </c>
      <c r="M13" s="51"/>
      <c r="N13" s="51">
        <f t="shared" si="1"/>
        <v>0</v>
      </c>
      <c r="O13" s="35">
        <v>10.6</v>
      </c>
      <c r="P13" s="36">
        <v>11.6</v>
      </c>
      <c r="Q13" s="56">
        <f>M13/M$3*100</f>
        <v>0</v>
      </c>
    </row>
    <row r="14" spans="1:18" ht="15.9" customHeight="1" x14ac:dyDescent="0.3">
      <c r="A14" s="187">
        <v>7</v>
      </c>
      <c r="B14" s="50"/>
      <c r="C14" s="50"/>
      <c r="D14" s="98"/>
      <c r="E14" s="50"/>
      <c r="F14" s="50"/>
      <c r="G14" s="50"/>
      <c r="H14" s="50"/>
      <c r="I14" s="50"/>
      <c r="J14" s="50"/>
      <c r="K14" s="50"/>
      <c r="L14" s="49">
        <v>11.1</v>
      </c>
      <c r="M14" s="51"/>
      <c r="N14" s="51">
        <f t="shared" si="1"/>
        <v>0</v>
      </c>
      <c r="O14" s="35">
        <v>10.6</v>
      </c>
      <c r="P14" s="36">
        <v>11.6</v>
      </c>
      <c r="Q14" s="56">
        <f t="shared" si="2"/>
        <v>0</v>
      </c>
    </row>
    <row r="15" spans="1:18" ht="15.9" customHeight="1" x14ac:dyDescent="0.3">
      <c r="A15" s="187">
        <v>8</v>
      </c>
      <c r="B15" s="50"/>
      <c r="C15" s="50"/>
      <c r="D15" s="98"/>
      <c r="E15" s="50"/>
      <c r="F15" s="50"/>
      <c r="G15" s="50"/>
      <c r="H15" s="50"/>
      <c r="I15" s="50"/>
      <c r="J15" s="50"/>
      <c r="K15" s="50"/>
      <c r="L15" s="49">
        <v>11.1</v>
      </c>
      <c r="M15" s="51"/>
      <c r="N15" s="51">
        <f t="shared" si="1"/>
        <v>0</v>
      </c>
      <c r="O15" s="35">
        <v>10.6</v>
      </c>
      <c r="P15" s="36">
        <v>11.6</v>
      </c>
      <c r="Q15" s="56">
        <f t="shared" si="2"/>
        <v>0</v>
      </c>
      <c r="R15" s="7"/>
    </row>
    <row r="16" spans="1:18" ht="15.9" customHeight="1" x14ac:dyDescent="0.3">
      <c r="A16" s="187">
        <v>9</v>
      </c>
      <c r="B16" s="50"/>
      <c r="C16" s="50"/>
      <c r="D16" s="98"/>
      <c r="E16" s="50"/>
      <c r="F16" s="50"/>
      <c r="G16" s="50"/>
      <c r="H16" s="50"/>
      <c r="I16" s="50"/>
      <c r="J16" s="50"/>
      <c r="K16" s="50"/>
      <c r="L16" s="49">
        <v>11.1</v>
      </c>
      <c r="M16" s="51"/>
      <c r="N16" s="51">
        <f t="shared" si="1"/>
        <v>0</v>
      </c>
      <c r="O16" s="35">
        <v>10.6</v>
      </c>
      <c r="P16" s="36">
        <v>11.6</v>
      </c>
      <c r="Q16" s="5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9">
        <v>11.1</v>
      </c>
      <c r="M17" s="51"/>
      <c r="N17" s="51">
        <f t="shared" si="1"/>
        <v>0</v>
      </c>
      <c r="O17" s="35">
        <v>10.6</v>
      </c>
      <c r="P17" s="36">
        <v>11.6</v>
      </c>
      <c r="Q17" s="5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9">
        <v>11.1</v>
      </c>
      <c r="M18" s="51"/>
      <c r="N18" s="51">
        <f t="shared" si="1"/>
        <v>0</v>
      </c>
      <c r="O18" s="35">
        <v>10.6</v>
      </c>
      <c r="P18" s="36">
        <v>11.6</v>
      </c>
      <c r="Q18" s="56">
        <f t="shared" si="2"/>
        <v>0</v>
      </c>
      <c r="R18" s="7"/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9">
        <v>11.1</v>
      </c>
      <c r="M19" s="51"/>
      <c r="N19" s="51">
        <f t="shared" si="1"/>
        <v>0</v>
      </c>
      <c r="O19" s="35">
        <v>10.6</v>
      </c>
      <c r="P19" s="36">
        <v>11.6</v>
      </c>
      <c r="Q19" s="56">
        <f t="shared" si="2"/>
        <v>0</v>
      </c>
      <c r="R19" s="7"/>
    </row>
    <row r="20" spans="1:18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9">
        <v>11.1</v>
      </c>
      <c r="M20" s="51"/>
      <c r="N20" s="51">
        <f t="shared" si="1"/>
        <v>0</v>
      </c>
      <c r="O20" s="35">
        <v>10.6</v>
      </c>
      <c r="P20" s="36">
        <v>11.6</v>
      </c>
      <c r="Q20" s="56">
        <f t="shared" si="2"/>
        <v>0</v>
      </c>
      <c r="R20" s="7"/>
    </row>
    <row r="31" spans="1:18" x14ac:dyDescent="0.2">
      <c r="G31" t="s">
        <v>45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T20"/>
  <sheetViews>
    <sheetView zoomScale="73" zoomScaleNormal="73" workbookViewId="0">
      <selection activeCell="AD23" sqref="AD23"/>
    </sheetView>
  </sheetViews>
  <sheetFormatPr defaultRowHeight="13.2" x14ac:dyDescent="0.2"/>
  <cols>
    <col min="1" max="1" width="3.77734375" customWidth="1"/>
    <col min="2" max="2" width="9.44140625" customWidth="1"/>
    <col min="3" max="3" width="10.44140625" bestFit="1" customWidth="1"/>
    <col min="4" max="4" width="10.33203125" customWidth="1"/>
    <col min="5" max="5" width="10.44140625" customWidth="1"/>
    <col min="6" max="6" width="9.44140625" customWidth="1"/>
    <col min="7" max="7" width="10.44140625" customWidth="1"/>
    <col min="8" max="8" width="10.33203125" customWidth="1"/>
    <col min="9" max="9" width="10.6640625" customWidth="1"/>
    <col min="10" max="10" width="9.44140625" customWidth="1"/>
    <col min="11" max="11" width="10.21875" customWidth="1"/>
    <col min="12" max="12" width="6.88671875" customWidth="1"/>
    <col min="13" max="13" width="9.77734375" customWidth="1"/>
    <col min="14" max="14" width="7.44140625" customWidth="1"/>
    <col min="15" max="16" width="2.6640625" customWidth="1"/>
    <col min="17" max="17" width="10.109375" customWidth="1"/>
  </cols>
  <sheetData>
    <row r="1" spans="1:20" ht="20.100000000000001" customHeight="1" x14ac:dyDescent="0.45">
      <c r="F1" s="16" t="s">
        <v>13</v>
      </c>
    </row>
    <row r="2" spans="1:20" ht="16.5" customHeight="1" x14ac:dyDescent="0.35">
      <c r="A2" s="38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5" t="s">
        <v>29</v>
      </c>
      <c r="O2" s="39" t="s">
        <v>30</v>
      </c>
      <c r="P2" s="40" t="s">
        <v>31</v>
      </c>
      <c r="Q2" s="15" t="s">
        <v>153</v>
      </c>
      <c r="T2" s="55"/>
    </row>
    <row r="3" spans="1:20" ht="16.5" customHeight="1" x14ac:dyDescent="0.35">
      <c r="A3" s="187">
        <v>8</v>
      </c>
      <c r="B3" s="49">
        <v>184.23684210526315</v>
      </c>
      <c r="C3" s="49">
        <v>183.75952380952381</v>
      </c>
      <c r="D3" s="43">
        <v>186.61111111111111</v>
      </c>
      <c r="E3" s="191">
        <v>185.34899999999999</v>
      </c>
      <c r="F3" s="49">
        <v>183.55</v>
      </c>
      <c r="G3" s="49">
        <v>181.38888888888891</v>
      </c>
      <c r="H3" s="49">
        <v>185.25</v>
      </c>
      <c r="I3" s="49">
        <v>184</v>
      </c>
      <c r="J3" s="49">
        <v>184.25</v>
      </c>
      <c r="K3" s="49"/>
      <c r="L3" s="46">
        <v>184</v>
      </c>
      <c r="M3" s="43">
        <f t="shared" ref="M3:M10" si="0">AVERAGE(B3:K3)</f>
        <v>184.26615176830967</v>
      </c>
      <c r="N3" s="43">
        <f>MAX(B3:K3)-MIN(B3:K3)</f>
        <v>5.2222222222222001</v>
      </c>
      <c r="O3" s="39">
        <v>179</v>
      </c>
      <c r="P3" s="40">
        <v>189</v>
      </c>
      <c r="Q3" s="56">
        <f>M3/M3*100</f>
        <v>100</v>
      </c>
    </row>
    <row r="4" spans="1:20" ht="15.9" customHeight="1" x14ac:dyDescent="0.35">
      <c r="A4" s="187">
        <v>9</v>
      </c>
      <c r="B4" s="49">
        <v>184.21875</v>
      </c>
      <c r="C4" s="49">
        <v>183.54459459459457</v>
      </c>
      <c r="D4" s="43">
        <v>186.47058823529412</v>
      </c>
      <c r="E4" s="49">
        <v>184.63900000000001</v>
      </c>
      <c r="F4" s="49">
        <v>183.45</v>
      </c>
      <c r="G4" s="49">
        <v>182.16666666666666</v>
      </c>
      <c r="H4" s="49">
        <v>187.083</v>
      </c>
      <c r="I4" s="49">
        <v>184.7</v>
      </c>
      <c r="J4" s="49">
        <v>182.88</v>
      </c>
      <c r="K4" s="49">
        <v>182.08333333333334</v>
      </c>
      <c r="L4" s="46">
        <v>184</v>
      </c>
      <c r="M4" s="43">
        <f t="shared" si="0"/>
        <v>184.12359328298888</v>
      </c>
      <c r="N4" s="43">
        <f t="shared" ref="N4:N17" si="1">MAX(B4:K4)-MIN(B4:K4)</f>
        <v>4.9996666666666556</v>
      </c>
      <c r="O4" s="39">
        <v>179</v>
      </c>
      <c r="P4" s="40">
        <v>189</v>
      </c>
      <c r="Q4" s="56">
        <f>M4/M$3*100</f>
        <v>99.922634469785834</v>
      </c>
    </row>
    <row r="5" spans="1:20" ht="15.9" customHeight="1" x14ac:dyDescent="0.35">
      <c r="A5" s="187">
        <v>10</v>
      </c>
      <c r="B5" s="49">
        <v>184.04761904761904</v>
      </c>
      <c r="C5" s="49">
        <v>183.54761904761901</v>
      </c>
      <c r="D5" s="43">
        <v>186.25</v>
      </c>
      <c r="E5" s="43">
        <v>184.33099999999999</v>
      </c>
      <c r="F5" s="49">
        <v>183.76190476190476</v>
      </c>
      <c r="G5" s="49">
        <v>184.48015873015871</v>
      </c>
      <c r="H5" s="49">
        <v>186.483</v>
      </c>
      <c r="I5" s="49">
        <v>183.6</v>
      </c>
      <c r="J5" s="49">
        <v>184.12</v>
      </c>
      <c r="K5" s="49">
        <v>182.8</v>
      </c>
      <c r="L5" s="46">
        <v>184</v>
      </c>
      <c r="M5" s="43">
        <f t="shared" si="0"/>
        <v>184.34213015873013</v>
      </c>
      <c r="N5" s="43">
        <f t="shared" si="1"/>
        <v>3.6829999999999927</v>
      </c>
      <c r="O5" s="39">
        <v>179</v>
      </c>
      <c r="P5" s="40">
        <v>189</v>
      </c>
      <c r="Q5" s="56">
        <f t="shared" ref="Q5:Q20" si="2">M5/M$3*100</f>
        <v>100.04123296095963</v>
      </c>
    </row>
    <row r="6" spans="1:20" ht="15.9" customHeight="1" x14ac:dyDescent="0.35">
      <c r="A6" s="187">
        <v>11</v>
      </c>
      <c r="B6" s="49">
        <v>184.07894736842104</v>
      </c>
      <c r="C6" s="49">
        <v>183.31000000000003</v>
      </c>
      <c r="D6" s="43">
        <v>186.47619047619048</v>
      </c>
      <c r="E6" s="43">
        <v>183.989</v>
      </c>
      <c r="F6" s="49">
        <v>183.55555555555554</v>
      </c>
      <c r="G6" s="49">
        <v>183.94940476190479</v>
      </c>
      <c r="H6" s="49">
        <v>186.39</v>
      </c>
      <c r="I6" s="49">
        <v>183.4</v>
      </c>
      <c r="J6" s="49">
        <v>184.59</v>
      </c>
      <c r="K6" s="49">
        <v>183.33333333333334</v>
      </c>
      <c r="L6" s="46">
        <v>184</v>
      </c>
      <c r="M6" s="43">
        <f t="shared" si="0"/>
        <v>184.30724314954051</v>
      </c>
      <c r="N6" s="43">
        <f t="shared" si="1"/>
        <v>3.1661904761904509</v>
      </c>
      <c r="O6" s="39">
        <v>179</v>
      </c>
      <c r="P6" s="40">
        <v>189</v>
      </c>
      <c r="Q6" s="56">
        <f t="shared" si="2"/>
        <v>100.02230001594785</v>
      </c>
    </row>
    <row r="7" spans="1:20" ht="15.9" customHeight="1" x14ac:dyDescent="0.35">
      <c r="A7" s="187">
        <v>12</v>
      </c>
      <c r="B7" s="49">
        <v>184.05263157894737</v>
      </c>
      <c r="C7" s="49">
        <v>183.18117647058821</v>
      </c>
      <c r="D7" s="43">
        <v>186.1904761904762</v>
      </c>
      <c r="E7" s="43">
        <v>186.51300000000001</v>
      </c>
      <c r="F7" s="49">
        <v>183.65</v>
      </c>
      <c r="G7" s="49">
        <v>184.38690476190476</v>
      </c>
      <c r="H7" s="49">
        <v>186.458</v>
      </c>
      <c r="I7" s="49">
        <v>183</v>
      </c>
      <c r="J7" s="49">
        <v>185.23</v>
      </c>
      <c r="K7" s="49">
        <v>183.66666666666666</v>
      </c>
      <c r="L7" s="46">
        <v>184</v>
      </c>
      <c r="M7" s="43">
        <f t="shared" si="0"/>
        <v>184.63288556685833</v>
      </c>
      <c r="N7" s="43">
        <f t="shared" si="1"/>
        <v>3.5130000000000052</v>
      </c>
      <c r="O7" s="39">
        <v>179</v>
      </c>
      <c r="P7" s="40">
        <v>189</v>
      </c>
      <c r="Q7" s="56">
        <f t="shared" si="2"/>
        <v>100.1990239634514</v>
      </c>
    </row>
    <row r="8" spans="1:20" ht="15.9" customHeight="1" x14ac:dyDescent="0.35">
      <c r="A8" s="187">
        <v>1</v>
      </c>
      <c r="B8" s="49">
        <v>183.97368421052633</v>
      </c>
      <c r="C8" s="49">
        <v>183.25</v>
      </c>
      <c r="D8" s="43">
        <v>186.42105263157896</v>
      </c>
      <c r="E8" s="43">
        <v>187.005</v>
      </c>
      <c r="F8" s="49">
        <v>183.84210526315789</v>
      </c>
      <c r="G8" s="49">
        <v>184.62179487179489</v>
      </c>
      <c r="H8" s="49">
        <v>185.41800000000001</v>
      </c>
      <c r="I8" s="49">
        <v>184.3</v>
      </c>
      <c r="J8" s="49">
        <v>185.27</v>
      </c>
      <c r="K8" s="49">
        <v>185.42857142857142</v>
      </c>
      <c r="L8" s="46">
        <v>184</v>
      </c>
      <c r="M8" s="43">
        <f t="shared" si="0"/>
        <v>184.95302084056294</v>
      </c>
      <c r="N8" s="43">
        <f t="shared" si="1"/>
        <v>3.7549999999999955</v>
      </c>
      <c r="O8" s="39">
        <v>179</v>
      </c>
      <c r="P8" s="40">
        <v>189</v>
      </c>
      <c r="Q8" s="56">
        <f t="shared" si="2"/>
        <v>100.37275922119268</v>
      </c>
    </row>
    <row r="9" spans="1:20" ht="15.9" customHeight="1" x14ac:dyDescent="0.35">
      <c r="A9" s="187">
        <v>2</v>
      </c>
      <c r="B9" s="49">
        <v>183.94401544401543</v>
      </c>
      <c r="C9" s="49">
        <v>182.52021276595741</v>
      </c>
      <c r="D9" s="43">
        <v>186.5</v>
      </c>
      <c r="E9" s="43">
        <v>187.137</v>
      </c>
      <c r="F9" s="49">
        <v>183.55555555555554</v>
      </c>
      <c r="G9" s="49">
        <v>184.82222222222222</v>
      </c>
      <c r="H9" s="49">
        <v>184.39699999999999</v>
      </c>
      <c r="I9" s="49">
        <v>184</v>
      </c>
      <c r="J9" s="49">
        <v>184.25</v>
      </c>
      <c r="K9" s="49">
        <v>184.69230769230768</v>
      </c>
      <c r="L9" s="46">
        <v>184</v>
      </c>
      <c r="M9" s="43">
        <f t="shared" si="0"/>
        <v>184.58183136800579</v>
      </c>
      <c r="N9" s="43">
        <f t="shared" si="1"/>
        <v>4.6167872340425902</v>
      </c>
      <c r="O9" s="39">
        <v>179</v>
      </c>
      <c r="P9" s="40">
        <v>189</v>
      </c>
      <c r="Q9" s="56">
        <f t="shared" si="2"/>
        <v>100.17131719345454</v>
      </c>
    </row>
    <row r="10" spans="1:20" ht="15.9" customHeight="1" x14ac:dyDescent="0.35">
      <c r="A10" s="187">
        <v>3</v>
      </c>
      <c r="B10" s="49">
        <v>183.94736842105263</v>
      </c>
      <c r="C10" s="49">
        <v>182.39879518072283</v>
      </c>
      <c r="D10" s="43">
        <v>186.55555555555554</v>
      </c>
      <c r="E10" s="43">
        <v>186.50299999999999</v>
      </c>
      <c r="F10" s="49">
        <v>183.90909090909091</v>
      </c>
      <c r="G10" s="49">
        <v>184.38095238095238</v>
      </c>
      <c r="H10" s="49">
        <v>184.11799999999999</v>
      </c>
      <c r="I10" s="49">
        <v>183.4</v>
      </c>
      <c r="J10" s="49">
        <v>182.87</v>
      </c>
      <c r="K10" s="49">
        <v>182.75</v>
      </c>
      <c r="L10" s="46">
        <v>184</v>
      </c>
      <c r="M10" s="43">
        <f t="shared" si="0"/>
        <v>184.08327624473742</v>
      </c>
      <c r="N10" s="43">
        <f t="shared" si="1"/>
        <v>4.1567603748327144</v>
      </c>
      <c r="O10" s="39">
        <v>179</v>
      </c>
      <c r="P10" s="40">
        <v>189</v>
      </c>
      <c r="Q10" s="56">
        <f t="shared" si="2"/>
        <v>99.900754684559658</v>
      </c>
    </row>
    <row r="11" spans="1:20" ht="15.9" customHeight="1" x14ac:dyDescent="0.35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184</v>
      </c>
      <c r="M11" s="43"/>
      <c r="N11" s="43">
        <f t="shared" si="1"/>
        <v>0</v>
      </c>
      <c r="O11" s="39">
        <v>179</v>
      </c>
      <c r="P11" s="40">
        <v>189</v>
      </c>
      <c r="Q11" s="56">
        <f t="shared" si="2"/>
        <v>0</v>
      </c>
    </row>
    <row r="12" spans="1:20" ht="15.9" customHeight="1" x14ac:dyDescent="0.35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184</v>
      </c>
      <c r="M12" s="43"/>
      <c r="N12" s="43">
        <f t="shared" si="1"/>
        <v>0</v>
      </c>
      <c r="O12" s="39">
        <v>179</v>
      </c>
      <c r="P12" s="40">
        <v>189</v>
      </c>
      <c r="Q12" s="56">
        <f t="shared" si="2"/>
        <v>0</v>
      </c>
    </row>
    <row r="13" spans="1:20" ht="15.9" customHeight="1" x14ac:dyDescent="0.35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184</v>
      </c>
      <c r="M13" s="43"/>
      <c r="N13" s="43">
        <f t="shared" si="1"/>
        <v>0</v>
      </c>
      <c r="O13" s="39">
        <v>179</v>
      </c>
      <c r="P13" s="40">
        <v>189</v>
      </c>
      <c r="Q13" s="56">
        <f t="shared" si="2"/>
        <v>0</v>
      </c>
    </row>
    <row r="14" spans="1:20" ht="15.9" customHeight="1" x14ac:dyDescent="0.35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184</v>
      </c>
      <c r="M14" s="43"/>
      <c r="N14" s="43">
        <f t="shared" si="1"/>
        <v>0</v>
      </c>
      <c r="O14" s="39">
        <v>179</v>
      </c>
      <c r="P14" s="40">
        <v>189</v>
      </c>
      <c r="Q14" s="56">
        <f t="shared" si="2"/>
        <v>0</v>
      </c>
    </row>
    <row r="15" spans="1:20" ht="15.9" customHeight="1" x14ac:dyDescent="0.35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184</v>
      </c>
      <c r="M15" s="43"/>
      <c r="N15" s="43">
        <f t="shared" si="1"/>
        <v>0</v>
      </c>
      <c r="O15" s="39">
        <v>179</v>
      </c>
      <c r="P15" s="40">
        <v>189</v>
      </c>
      <c r="Q15" s="56">
        <f t="shared" si="2"/>
        <v>0</v>
      </c>
      <c r="R15" s="7"/>
    </row>
    <row r="16" spans="1:20" ht="15.9" customHeight="1" x14ac:dyDescent="0.35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6">
        <v>184</v>
      </c>
      <c r="M16" s="43"/>
      <c r="N16" s="43">
        <f t="shared" si="1"/>
        <v>0</v>
      </c>
      <c r="O16" s="39">
        <v>179</v>
      </c>
      <c r="P16" s="40">
        <v>189</v>
      </c>
      <c r="Q16" s="56">
        <f t="shared" si="2"/>
        <v>0</v>
      </c>
      <c r="R16" s="7"/>
    </row>
    <row r="17" spans="1:18" ht="15.9" customHeight="1" x14ac:dyDescent="0.35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184</v>
      </c>
      <c r="M17" s="43"/>
      <c r="N17" s="43">
        <f t="shared" si="1"/>
        <v>0</v>
      </c>
      <c r="O17" s="39">
        <v>179</v>
      </c>
      <c r="P17" s="40">
        <v>189</v>
      </c>
      <c r="Q17" s="56">
        <f t="shared" si="2"/>
        <v>0</v>
      </c>
      <c r="R17" s="7"/>
    </row>
    <row r="18" spans="1:18" ht="15.9" customHeight="1" x14ac:dyDescent="0.35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184</v>
      </c>
      <c r="M18" s="43"/>
      <c r="N18" s="43">
        <f>MAX(B18:K18)-MIN(B18:K18)</f>
        <v>0</v>
      </c>
      <c r="O18" s="39">
        <v>179</v>
      </c>
      <c r="P18" s="40">
        <v>189</v>
      </c>
      <c r="Q18" s="56">
        <f t="shared" si="2"/>
        <v>0</v>
      </c>
      <c r="R18" s="7"/>
    </row>
    <row r="19" spans="1:18" ht="15.9" customHeight="1" x14ac:dyDescent="0.35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184</v>
      </c>
      <c r="M19" s="43"/>
      <c r="N19" s="43">
        <f>MAX(B19:K19)-MIN(B19:K19)</f>
        <v>0</v>
      </c>
      <c r="O19" s="39">
        <v>179</v>
      </c>
      <c r="P19" s="40">
        <v>189</v>
      </c>
      <c r="Q19" s="56">
        <f t="shared" si="2"/>
        <v>0</v>
      </c>
      <c r="R19" s="7"/>
    </row>
    <row r="20" spans="1:18" ht="15.9" customHeight="1" x14ac:dyDescent="0.35">
      <c r="A20" s="188">
        <v>1</v>
      </c>
      <c r="B20" s="47"/>
      <c r="C20" s="70"/>
      <c r="D20" s="70"/>
      <c r="E20" s="70"/>
      <c r="F20" s="70"/>
      <c r="G20" s="70"/>
      <c r="H20" s="70"/>
      <c r="I20" s="70"/>
      <c r="J20" s="70"/>
      <c r="K20" s="70"/>
      <c r="L20" s="46">
        <v>184</v>
      </c>
      <c r="M20" s="43"/>
      <c r="N20" s="43">
        <f>MAX(B20:K20)-MIN(B20:K20)</f>
        <v>0</v>
      </c>
      <c r="O20" s="39">
        <v>179</v>
      </c>
      <c r="P20" s="40">
        <v>189</v>
      </c>
      <c r="Q20" s="56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20"/>
  <sheetViews>
    <sheetView zoomScale="73" zoomScaleNormal="73" workbookViewId="0">
      <selection activeCell="AD23" sqref="AD23"/>
    </sheetView>
  </sheetViews>
  <sheetFormatPr defaultRowHeight="13.2" x14ac:dyDescent="0.2"/>
  <cols>
    <col min="1" max="1" width="3.77734375" customWidth="1"/>
    <col min="2" max="2" width="9.88671875" customWidth="1"/>
    <col min="3" max="3" width="10.44140625" bestFit="1" customWidth="1"/>
    <col min="4" max="4" width="11.44140625" customWidth="1"/>
    <col min="5" max="5" width="10.44140625" customWidth="1"/>
    <col min="6" max="6" width="9.44140625" customWidth="1"/>
    <col min="7" max="7" width="11.21875" customWidth="1"/>
    <col min="8" max="8" width="10.33203125" customWidth="1"/>
    <col min="9" max="9" width="9.44140625" customWidth="1"/>
    <col min="10" max="10" width="9.6640625" customWidth="1"/>
    <col min="11" max="11" width="10" customWidth="1"/>
    <col min="12" max="12" width="6.88671875" customWidth="1"/>
    <col min="13" max="13" width="9.77734375" customWidth="1"/>
    <col min="14" max="14" width="5.88671875" customWidth="1"/>
    <col min="15" max="16" width="2.6640625" customWidth="1"/>
  </cols>
  <sheetData>
    <row r="1" spans="1:19" ht="20.100000000000001" customHeight="1" x14ac:dyDescent="0.45">
      <c r="F1" s="16" t="s">
        <v>8</v>
      </c>
    </row>
    <row r="2" spans="1:19" s="25" customFormat="1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30" t="s">
        <v>30</v>
      </c>
      <c r="P2" s="31" t="s">
        <v>31</v>
      </c>
      <c r="Q2" s="15" t="s">
        <v>153</v>
      </c>
      <c r="R2"/>
      <c r="S2"/>
    </row>
    <row r="3" spans="1:19" s="25" customFormat="1" ht="15.9" customHeight="1" x14ac:dyDescent="0.3">
      <c r="A3" s="187">
        <v>8</v>
      </c>
      <c r="B3" s="49">
        <v>147.89473684210526</v>
      </c>
      <c r="C3" s="49">
        <v>149.92619047619041</v>
      </c>
      <c r="D3" s="43">
        <v>149.47058823529412</v>
      </c>
      <c r="E3" s="43">
        <v>146.31700000000001</v>
      </c>
      <c r="F3" s="49">
        <v>147.80000000000001</v>
      </c>
      <c r="G3" s="49">
        <v>147.61111111111111</v>
      </c>
      <c r="H3" s="49">
        <v>150.286</v>
      </c>
      <c r="I3" s="49">
        <v>146.6</v>
      </c>
      <c r="J3" s="49">
        <v>146.62</v>
      </c>
      <c r="K3" s="49"/>
      <c r="L3" s="45">
        <v>148</v>
      </c>
      <c r="M3" s="43">
        <f t="shared" ref="M3:M10" si="0">AVERAGE(B3:K3)</f>
        <v>148.05840296274451</v>
      </c>
      <c r="N3" s="43">
        <f t="shared" ref="N3:N17" si="1">MAX(B3:K3)-MIN(B3:K3)</f>
        <v>3.9689999999999941</v>
      </c>
      <c r="O3" s="23">
        <v>140</v>
      </c>
      <c r="P3" s="24">
        <v>156</v>
      </c>
      <c r="Q3" s="56">
        <f>M3/M3*100</f>
        <v>100</v>
      </c>
    </row>
    <row r="4" spans="1:19" s="25" customFormat="1" ht="15.9" customHeight="1" x14ac:dyDescent="0.3">
      <c r="A4" s="187">
        <v>9</v>
      </c>
      <c r="B4" s="49">
        <v>147.78125</v>
      </c>
      <c r="C4" s="49">
        <v>148.21710526315786</v>
      </c>
      <c r="D4" s="43">
        <v>149.21052631578948</v>
      </c>
      <c r="E4" s="49">
        <v>146.09700000000001</v>
      </c>
      <c r="F4" s="49">
        <v>147.6</v>
      </c>
      <c r="G4" s="49">
        <v>147.74333333333331</v>
      </c>
      <c r="H4" s="49">
        <v>150.34700000000001</v>
      </c>
      <c r="I4" s="49">
        <v>146.30000000000001</v>
      </c>
      <c r="J4" s="49">
        <v>144.77000000000001</v>
      </c>
      <c r="K4" s="49">
        <v>147.91666666666666</v>
      </c>
      <c r="L4" s="45">
        <v>148</v>
      </c>
      <c r="M4" s="43">
        <f t="shared" si="0"/>
        <v>147.59828815789473</v>
      </c>
      <c r="N4" s="43">
        <f t="shared" si="1"/>
        <v>5.5769999999999982</v>
      </c>
      <c r="O4" s="23">
        <v>140</v>
      </c>
      <c r="P4" s="24">
        <v>156</v>
      </c>
      <c r="Q4" s="56">
        <f>M4/M$3*100</f>
        <v>99.689234251050536</v>
      </c>
    </row>
    <row r="5" spans="1:19" s="25" customFormat="1" ht="15.9" customHeight="1" x14ac:dyDescent="0.3">
      <c r="A5" s="187">
        <v>10</v>
      </c>
      <c r="B5" s="49">
        <v>147.83333333333334</v>
      </c>
      <c r="C5" s="49">
        <v>147.57874999999999</v>
      </c>
      <c r="D5" s="43">
        <v>147.75</v>
      </c>
      <c r="E5" s="43">
        <v>146.761</v>
      </c>
      <c r="F5" s="49">
        <v>148.23809523809524</v>
      </c>
      <c r="G5" s="49">
        <v>147.5</v>
      </c>
      <c r="H5" s="49">
        <v>149.13900000000001</v>
      </c>
      <c r="I5" s="49">
        <v>146.5</v>
      </c>
      <c r="J5" s="49">
        <v>144.69999999999999</v>
      </c>
      <c r="K5" s="49">
        <v>149.73333333333332</v>
      </c>
      <c r="L5" s="45">
        <v>148</v>
      </c>
      <c r="M5" s="43">
        <f t="shared" si="0"/>
        <v>147.57335119047622</v>
      </c>
      <c r="N5" s="43">
        <f t="shared" si="1"/>
        <v>5.0333333333333314</v>
      </c>
      <c r="O5" s="23">
        <v>140</v>
      </c>
      <c r="P5" s="24">
        <v>156</v>
      </c>
      <c r="Q5" s="56">
        <f t="shared" ref="Q5:Q17" si="2">M5/M$3*100</f>
        <v>99.672391595098901</v>
      </c>
    </row>
    <row r="6" spans="1:19" s="25" customFormat="1" ht="15.9" customHeight="1" x14ac:dyDescent="0.3">
      <c r="A6" s="187">
        <v>11</v>
      </c>
      <c r="B6" s="49">
        <v>147.89473684210526</v>
      </c>
      <c r="C6" s="49">
        <v>147.76329113924049</v>
      </c>
      <c r="D6" s="43">
        <v>146.52380952380952</v>
      </c>
      <c r="E6" s="43">
        <v>147.21700000000001</v>
      </c>
      <c r="F6" s="49">
        <v>147.55555555555554</v>
      </c>
      <c r="G6" s="49">
        <v>147.0864197530864</v>
      </c>
      <c r="H6" s="49">
        <v>148.63800000000001</v>
      </c>
      <c r="I6" s="49">
        <v>145.5</v>
      </c>
      <c r="J6" s="49">
        <v>145.63</v>
      </c>
      <c r="K6" s="49">
        <v>148.33333333333334</v>
      </c>
      <c r="L6" s="45">
        <v>148</v>
      </c>
      <c r="M6" s="43">
        <f t="shared" si="0"/>
        <v>147.21421461471303</v>
      </c>
      <c r="N6" s="43">
        <f t="shared" si="1"/>
        <v>3.1380000000000052</v>
      </c>
      <c r="O6" s="23">
        <v>140</v>
      </c>
      <c r="P6" s="24">
        <v>156</v>
      </c>
      <c r="Q6" s="56">
        <f t="shared" si="2"/>
        <v>99.429827465960244</v>
      </c>
    </row>
    <row r="7" spans="1:19" s="25" customFormat="1" ht="15.9" customHeight="1" x14ac:dyDescent="0.3">
      <c r="A7" s="187">
        <v>12</v>
      </c>
      <c r="B7" s="49">
        <v>148.07894736842104</v>
      </c>
      <c r="C7" s="49">
        <v>147.40117647058821</v>
      </c>
      <c r="D7" s="43">
        <v>148.22222222222223</v>
      </c>
      <c r="E7" s="43">
        <v>147.97</v>
      </c>
      <c r="F7" s="49">
        <v>147.15</v>
      </c>
      <c r="G7" s="49">
        <v>147.2948717948718</v>
      </c>
      <c r="H7" s="49">
        <v>148.35499999999999</v>
      </c>
      <c r="I7" s="49">
        <v>149.6</v>
      </c>
      <c r="J7" s="49">
        <v>145.77000000000001</v>
      </c>
      <c r="K7" s="49">
        <v>148</v>
      </c>
      <c r="L7" s="45">
        <v>148</v>
      </c>
      <c r="M7" s="43">
        <f t="shared" si="0"/>
        <v>147.78422178561033</v>
      </c>
      <c r="N7" s="43">
        <f t="shared" si="1"/>
        <v>3.8299999999999841</v>
      </c>
      <c r="O7" s="23">
        <v>140</v>
      </c>
      <c r="P7" s="24">
        <v>156</v>
      </c>
      <c r="Q7" s="56">
        <f t="shared" si="2"/>
        <v>99.81481552438251</v>
      </c>
    </row>
    <row r="8" spans="1:19" s="25" customFormat="1" ht="15.9" customHeight="1" x14ac:dyDescent="0.3">
      <c r="A8" s="187">
        <v>1</v>
      </c>
      <c r="B8" s="49">
        <v>147.94736842105263</v>
      </c>
      <c r="C8" s="49">
        <v>147.75744680851059</v>
      </c>
      <c r="D8" s="43">
        <v>151.33333333333334</v>
      </c>
      <c r="E8" s="43">
        <v>149.04599999999999</v>
      </c>
      <c r="F8" s="49">
        <v>147.52631578947367</v>
      </c>
      <c r="G8" s="49">
        <v>147.36956521739128</v>
      </c>
      <c r="H8" s="49">
        <v>147.04499999999999</v>
      </c>
      <c r="I8" s="49">
        <v>146.4</v>
      </c>
      <c r="J8" s="49">
        <v>145.9</v>
      </c>
      <c r="K8" s="49">
        <v>149.35714285714286</v>
      </c>
      <c r="L8" s="45">
        <v>148</v>
      </c>
      <c r="M8" s="43">
        <f t="shared" si="0"/>
        <v>147.96821724269046</v>
      </c>
      <c r="N8" s="43">
        <f t="shared" si="1"/>
        <v>5.4333333333333371</v>
      </c>
      <c r="O8" s="23">
        <v>140</v>
      </c>
      <c r="P8" s="24">
        <v>156</v>
      </c>
      <c r="Q8" s="56">
        <f t="shared" si="2"/>
        <v>99.939087739534287</v>
      </c>
    </row>
    <row r="9" spans="1:19" s="25" customFormat="1" ht="15.9" customHeight="1" x14ac:dyDescent="0.3">
      <c r="A9" s="187">
        <v>2</v>
      </c>
      <c r="B9" s="49">
        <v>147.83204633204633</v>
      </c>
      <c r="C9" s="49">
        <v>147.12021276595738</v>
      </c>
      <c r="D9" s="43">
        <v>150.73333333333332</v>
      </c>
      <c r="E9" s="43">
        <v>149.119</v>
      </c>
      <c r="F9" s="49">
        <v>148.11111111111111</v>
      </c>
      <c r="G9" s="49">
        <v>146.83333333333337</v>
      </c>
      <c r="H9" s="49">
        <v>146.68799999999999</v>
      </c>
      <c r="I9" s="49">
        <v>146.30000000000001</v>
      </c>
      <c r="J9" s="49">
        <v>145.72999999999999</v>
      </c>
      <c r="K9" s="49">
        <v>147.61538461538461</v>
      </c>
      <c r="L9" s="45">
        <v>148</v>
      </c>
      <c r="M9" s="43">
        <f t="shared" si="0"/>
        <v>147.60824214911659</v>
      </c>
      <c r="N9" s="43">
        <f t="shared" si="1"/>
        <v>5.0033333333333303</v>
      </c>
      <c r="O9" s="23">
        <v>140</v>
      </c>
      <c r="P9" s="24">
        <v>156</v>
      </c>
      <c r="Q9" s="56">
        <f t="shared" si="2"/>
        <v>99.695957267794384</v>
      </c>
    </row>
    <row r="10" spans="1:19" s="25" customFormat="1" ht="15.9" customHeight="1" x14ac:dyDescent="0.3">
      <c r="A10" s="187">
        <v>3</v>
      </c>
      <c r="B10" s="49">
        <v>147.44736842105263</v>
      </c>
      <c r="C10" s="49">
        <v>148.45365853658532</v>
      </c>
      <c r="D10" s="43">
        <v>150.8235294117647</v>
      </c>
      <c r="E10" s="43">
        <v>149.87899999999999</v>
      </c>
      <c r="F10" s="49">
        <v>146.95454545454547</v>
      </c>
      <c r="G10" s="49">
        <v>147.2037037037037</v>
      </c>
      <c r="H10" s="49">
        <v>146.44800000000001</v>
      </c>
      <c r="I10" s="49">
        <v>145.69999999999999</v>
      </c>
      <c r="J10" s="49">
        <v>144.83000000000001</v>
      </c>
      <c r="K10" s="49">
        <v>147.53846153846155</v>
      </c>
      <c r="L10" s="45">
        <v>148</v>
      </c>
      <c r="M10" s="43">
        <f t="shared" si="0"/>
        <v>147.52782670661136</v>
      </c>
      <c r="N10" s="43">
        <f t="shared" si="1"/>
        <v>5.9935294117646833</v>
      </c>
      <c r="O10" s="23">
        <v>140</v>
      </c>
      <c r="P10" s="24">
        <v>156</v>
      </c>
      <c r="Q10" s="56">
        <f t="shared" si="2"/>
        <v>99.641643942176898</v>
      </c>
    </row>
    <row r="11" spans="1:19" s="25" customFormat="1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5">
        <v>148</v>
      </c>
      <c r="M11" s="43"/>
      <c r="N11" s="43">
        <f t="shared" si="1"/>
        <v>0</v>
      </c>
      <c r="O11" s="23">
        <v>140</v>
      </c>
      <c r="P11" s="24">
        <v>156</v>
      </c>
      <c r="Q11" s="56">
        <f t="shared" si="2"/>
        <v>0</v>
      </c>
    </row>
    <row r="12" spans="1:19" s="25" customFormat="1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5">
        <v>148</v>
      </c>
      <c r="M12" s="43"/>
      <c r="N12" s="43">
        <f t="shared" si="1"/>
        <v>0</v>
      </c>
      <c r="O12" s="23">
        <v>140</v>
      </c>
      <c r="P12" s="24">
        <v>156</v>
      </c>
      <c r="Q12" s="56">
        <f t="shared" si="2"/>
        <v>0</v>
      </c>
    </row>
    <row r="13" spans="1:19" s="25" customFormat="1" ht="15.9" customHeight="1" x14ac:dyDescent="0.3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5">
        <v>148</v>
      </c>
      <c r="M13" s="43"/>
      <c r="N13" s="43">
        <f t="shared" si="1"/>
        <v>0</v>
      </c>
      <c r="O13" s="23">
        <v>140</v>
      </c>
      <c r="P13" s="24">
        <v>156</v>
      </c>
      <c r="Q13" s="56">
        <f t="shared" si="2"/>
        <v>0</v>
      </c>
    </row>
    <row r="14" spans="1:19" s="25" customFormat="1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5">
        <v>148</v>
      </c>
      <c r="M14" s="43"/>
      <c r="N14" s="43">
        <f t="shared" si="1"/>
        <v>0</v>
      </c>
      <c r="O14" s="23">
        <v>140</v>
      </c>
      <c r="P14" s="24">
        <v>156</v>
      </c>
      <c r="Q14" s="56">
        <f t="shared" si="2"/>
        <v>0</v>
      </c>
    </row>
    <row r="15" spans="1:19" s="25" customFormat="1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5">
        <v>148</v>
      </c>
      <c r="M15" s="43"/>
      <c r="N15" s="43">
        <f t="shared" si="1"/>
        <v>0</v>
      </c>
      <c r="O15" s="23">
        <v>140</v>
      </c>
      <c r="P15" s="24">
        <v>156</v>
      </c>
      <c r="Q15" s="56">
        <f t="shared" si="2"/>
        <v>0</v>
      </c>
      <c r="R15" s="32"/>
    </row>
    <row r="16" spans="1:19" s="25" customFormat="1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5">
        <v>148</v>
      </c>
      <c r="M16" s="43"/>
      <c r="N16" s="43">
        <f t="shared" si="1"/>
        <v>0</v>
      </c>
      <c r="O16" s="23">
        <v>140</v>
      </c>
      <c r="P16" s="24">
        <v>156</v>
      </c>
      <c r="Q16" s="56">
        <f t="shared" si="2"/>
        <v>0</v>
      </c>
      <c r="R16" s="32"/>
    </row>
    <row r="17" spans="1:18" s="25" customFormat="1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5">
        <v>148</v>
      </c>
      <c r="M17" s="43"/>
      <c r="N17" s="43">
        <f t="shared" si="1"/>
        <v>0</v>
      </c>
      <c r="O17" s="23">
        <v>140</v>
      </c>
      <c r="P17" s="24">
        <v>156</v>
      </c>
      <c r="Q17" s="56">
        <f t="shared" si="2"/>
        <v>0</v>
      </c>
      <c r="R17" s="32"/>
    </row>
    <row r="18" spans="1:18" s="25" customFormat="1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5">
        <v>148</v>
      </c>
      <c r="M18" s="43"/>
      <c r="N18" s="43">
        <f>MAX(B18:K18)-MIN(B18:K18)</f>
        <v>0</v>
      </c>
      <c r="O18" s="23">
        <v>140</v>
      </c>
      <c r="P18" s="24">
        <v>156</v>
      </c>
      <c r="Q18" s="56">
        <f>M18/M$3*100</f>
        <v>0</v>
      </c>
      <c r="R18" s="32"/>
    </row>
    <row r="19" spans="1:18" s="25" customFormat="1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5">
        <v>148</v>
      </c>
      <c r="M19" s="43"/>
      <c r="N19" s="43">
        <f>MAX(B19:K19)-MIN(B19:K19)</f>
        <v>0</v>
      </c>
      <c r="O19" s="23">
        <v>140</v>
      </c>
      <c r="P19" s="24">
        <v>156</v>
      </c>
      <c r="Q19" s="56">
        <f>M19/M$3*100</f>
        <v>0</v>
      </c>
    </row>
    <row r="20" spans="1:18" s="25" customFormat="1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5">
        <v>148</v>
      </c>
      <c r="M20" s="43"/>
      <c r="N20" s="43">
        <f>MAX(B20:K20)-MIN(B20:K20)</f>
        <v>0</v>
      </c>
      <c r="O20" s="23">
        <v>140</v>
      </c>
      <c r="P20" s="24">
        <v>156</v>
      </c>
      <c r="Q20" s="56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20"/>
  <sheetViews>
    <sheetView zoomScale="73" zoomScaleNormal="73" workbookViewId="0">
      <selection activeCell="AD23" sqref="AD23"/>
    </sheetView>
  </sheetViews>
  <sheetFormatPr defaultRowHeight="13.2" x14ac:dyDescent="0.2"/>
  <cols>
    <col min="1" max="1" width="3.77734375" customWidth="1"/>
    <col min="2" max="2" width="7.88671875" customWidth="1"/>
    <col min="4" max="4" width="8.6640625" customWidth="1"/>
    <col min="5" max="6" width="9.44140625" customWidth="1"/>
    <col min="7" max="10" width="8.6640625" customWidth="1"/>
    <col min="11" max="11" width="9.33203125" customWidth="1"/>
    <col min="12" max="12" width="6.88671875" customWidth="1"/>
    <col min="13" max="13" width="9.77734375" customWidth="1"/>
    <col min="14" max="14" width="6.218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16" t="s">
        <v>50</v>
      </c>
    </row>
    <row r="2" spans="1:18" ht="15.9" customHeight="1" x14ac:dyDescent="0.3">
      <c r="A2" s="27" t="s">
        <v>24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22" t="s">
        <v>1</v>
      </c>
      <c r="M2" s="93" t="s">
        <v>40</v>
      </c>
      <c r="N2" s="104" t="s">
        <v>29</v>
      </c>
      <c r="O2" s="30" t="s">
        <v>30</v>
      </c>
      <c r="P2" s="31" t="s">
        <v>31</v>
      </c>
      <c r="Q2" s="15" t="s">
        <v>153</v>
      </c>
    </row>
    <row r="3" spans="1:18" ht="15.9" customHeight="1" x14ac:dyDescent="0.3">
      <c r="A3" s="187">
        <v>8</v>
      </c>
      <c r="B3" s="49">
        <v>54.10526315789474</v>
      </c>
      <c r="C3" s="49">
        <v>54.349382716049377</v>
      </c>
      <c r="D3" s="43">
        <v>57.133333333333333</v>
      </c>
      <c r="E3" s="43">
        <v>53.411999999999999</v>
      </c>
      <c r="F3" s="49">
        <v>55.45</v>
      </c>
      <c r="G3" s="49">
        <v>54.888888888888893</v>
      </c>
      <c r="H3" s="49">
        <v>55</v>
      </c>
      <c r="I3" s="49">
        <v>55.3</v>
      </c>
      <c r="J3" s="49">
        <v>54.67</v>
      </c>
      <c r="K3" s="49"/>
      <c r="L3" s="46">
        <v>55</v>
      </c>
      <c r="M3" s="43">
        <f t="shared" ref="M3:M10" si="0">AVERAGE(B3:K3)</f>
        <v>54.923207566240713</v>
      </c>
      <c r="N3" s="43">
        <f t="shared" ref="N3:N8" si="1">MAX(B3,D3,E3,I3)-MIN(B3,D3,E3,I3)</f>
        <v>3.7213333333333338</v>
      </c>
      <c r="O3" s="33">
        <v>52</v>
      </c>
      <c r="P3" s="33">
        <v>58</v>
      </c>
      <c r="Q3" s="56">
        <f>M3/M3*100</f>
        <v>100</v>
      </c>
    </row>
    <row r="4" spans="1:18" ht="15.9" customHeight="1" x14ac:dyDescent="0.3">
      <c r="A4" s="187">
        <v>9</v>
      </c>
      <c r="B4" s="49">
        <v>54.21875</v>
      </c>
      <c r="C4" s="49">
        <v>54.866216216216216</v>
      </c>
      <c r="D4" s="43">
        <v>57.210526315789473</v>
      </c>
      <c r="E4" s="49">
        <v>52.878</v>
      </c>
      <c r="F4" s="49">
        <v>55.25</v>
      </c>
      <c r="G4" s="49">
        <v>55.398148148148145</v>
      </c>
      <c r="H4" s="49">
        <v>55.107999999999997</v>
      </c>
      <c r="I4" s="49">
        <v>54.8</v>
      </c>
      <c r="J4" s="49">
        <v>54.35</v>
      </c>
      <c r="K4" s="49">
        <v>53.666666666666664</v>
      </c>
      <c r="L4" s="46">
        <v>55</v>
      </c>
      <c r="M4" s="43">
        <f t="shared" si="0"/>
        <v>54.774630734682056</v>
      </c>
      <c r="N4" s="43">
        <f t="shared" si="1"/>
        <v>4.3325263157894724</v>
      </c>
      <c r="O4" s="33">
        <v>52</v>
      </c>
      <c r="P4" s="33">
        <v>58</v>
      </c>
      <c r="Q4" s="56">
        <f>M4/M$3*100</f>
        <v>99.729482602815096</v>
      </c>
    </row>
    <row r="5" spans="1:18" ht="15.9" customHeight="1" x14ac:dyDescent="0.3">
      <c r="A5" s="187">
        <v>10</v>
      </c>
      <c r="B5" s="49">
        <v>54.738095238095241</v>
      </c>
      <c r="C5" s="49">
        <v>53.60749999999998</v>
      </c>
      <c r="D5" s="43">
        <v>56.411764705882355</v>
      </c>
      <c r="E5" s="43">
        <v>53.759</v>
      </c>
      <c r="F5" s="49">
        <v>55.476190476190474</v>
      </c>
      <c r="G5" s="49">
        <v>55.583333333333336</v>
      </c>
      <c r="H5" s="49">
        <v>55.631999999999998</v>
      </c>
      <c r="I5" s="49">
        <v>54.9</v>
      </c>
      <c r="J5" s="49">
        <v>54.53</v>
      </c>
      <c r="K5" s="49">
        <v>54.666666666666664</v>
      </c>
      <c r="L5" s="46">
        <v>55</v>
      </c>
      <c r="M5" s="43">
        <f t="shared" si="0"/>
        <v>54.930455042016796</v>
      </c>
      <c r="N5" s="43">
        <f t="shared" si="1"/>
        <v>2.6527647058823547</v>
      </c>
      <c r="O5" s="33">
        <v>52</v>
      </c>
      <c r="P5" s="33">
        <v>58</v>
      </c>
      <c r="Q5" s="56">
        <f t="shared" ref="Q5:Q17" si="2">M5/M$3*100</f>
        <v>100.0131956527982</v>
      </c>
    </row>
    <row r="6" spans="1:18" ht="15.9" customHeight="1" x14ac:dyDescent="0.3">
      <c r="A6" s="187">
        <v>11</v>
      </c>
      <c r="B6" s="49">
        <v>54.421052631578945</v>
      </c>
      <c r="C6" s="49">
        <v>54.262500000000024</v>
      </c>
      <c r="D6" s="43">
        <v>56.10526315789474</v>
      </c>
      <c r="E6" s="43">
        <v>54.631999999999998</v>
      </c>
      <c r="F6" s="49">
        <v>55.444444444444443</v>
      </c>
      <c r="G6" s="49">
        <v>55.196428571428569</v>
      </c>
      <c r="H6" s="49">
        <v>55.534999999999997</v>
      </c>
      <c r="I6" s="49">
        <v>54.6</v>
      </c>
      <c r="J6" s="49">
        <v>55.28</v>
      </c>
      <c r="K6" s="49">
        <v>54.333333333333336</v>
      </c>
      <c r="L6" s="46">
        <v>55</v>
      </c>
      <c r="M6" s="43">
        <f t="shared" si="0"/>
        <v>54.98100221386801</v>
      </c>
      <c r="N6" s="43">
        <f t="shared" si="1"/>
        <v>1.6842105263157947</v>
      </c>
      <c r="O6" s="33">
        <v>52</v>
      </c>
      <c r="P6" s="33">
        <v>58</v>
      </c>
      <c r="Q6" s="56">
        <f t="shared" si="2"/>
        <v>100.10522809972014</v>
      </c>
    </row>
    <row r="7" spans="1:18" ht="15.9" customHeight="1" x14ac:dyDescent="0.3">
      <c r="A7" s="187">
        <v>12</v>
      </c>
      <c r="B7" s="49">
        <v>54.736842105263158</v>
      </c>
      <c r="C7" s="49">
        <v>54.120689655172434</v>
      </c>
      <c r="D7" s="43">
        <v>56.235294117647058</v>
      </c>
      <c r="E7" s="43">
        <v>54.152000000000001</v>
      </c>
      <c r="F7" s="49">
        <v>54.9</v>
      </c>
      <c r="G7" s="49">
        <v>55.327380952380956</v>
      </c>
      <c r="H7" s="49">
        <v>55.246000000000002</v>
      </c>
      <c r="I7" s="49">
        <v>56.8</v>
      </c>
      <c r="J7" s="49">
        <v>54.79</v>
      </c>
      <c r="K7" s="49">
        <v>54.93333333333333</v>
      </c>
      <c r="L7" s="46">
        <v>55</v>
      </c>
      <c r="M7" s="43">
        <f t="shared" si="0"/>
        <v>55.124154016379691</v>
      </c>
      <c r="N7" s="43">
        <f>MAX(B7,D7,E7,H8)-MIN(B7,D7,E7,H8)</f>
        <v>2.083294117647057</v>
      </c>
      <c r="O7" s="33">
        <v>52</v>
      </c>
      <c r="P7" s="33">
        <v>58</v>
      </c>
      <c r="Q7" s="56">
        <f t="shared" si="2"/>
        <v>100.36586801653313</v>
      </c>
    </row>
    <row r="8" spans="1:18" ht="15.9" customHeight="1" x14ac:dyDescent="0.3">
      <c r="A8" s="187">
        <v>1</v>
      </c>
      <c r="B8" s="49">
        <v>54.526315789473685</v>
      </c>
      <c r="C8" s="49">
        <v>54.29999999999999</v>
      </c>
      <c r="D8" s="43">
        <v>57.266666666666666</v>
      </c>
      <c r="E8" s="43">
        <v>53.612000000000002</v>
      </c>
      <c r="F8" s="49">
        <v>55.368421052631582</v>
      </c>
      <c r="G8" s="49">
        <v>55.326666666666661</v>
      </c>
      <c r="H8" s="49">
        <v>55.223999999999997</v>
      </c>
      <c r="I8" s="49">
        <v>55.2</v>
      </c>
      <c r="J8" s="49">
        <v>54.98</v>
      </c>
      <c r="K8" s="49">
        <v>54.428571428571431</v>
      </c>
      <c r="L8" s="46">
        <v>55</v>
      </c>
      <c r="M8" s="43">
        <f t="shared" si="0"/>
        <v>55.023264160401006</v>
      </c>
      <c r="N8" s="43">
        <f t="shared" si="1"/>
        <v>3.6546666666666638</v>
      </c>
      <c r="O8" s="33">
        <v>52</v>
      </c>
      <c r="P8" s="33">
        <v>58</v>
      </c>
      <c r="Q8" s="56">
        <f t="shared" si="2"/>
        <v>100.18217543838752</v>
      </c>
    </row>
    <row r="9" spans="1:18" ht="15.9" customHeight="1" x14ac:dyDescent="0.3">
      <c r="A9" s="187">
        <v>2</v>
      </c>
      <c r="B9" s="49">
        <v>54.472007722007724</v>
      </c>
      <c r="C9" s="49">
        <v>53.830526315789449</v>
      </c>
      <c r="D9" s="43">
        <v>57.8</v>
      </c>
      <c r="E9" s="43">
        <v>53.22</v>
      </c>
      <c r="F9" s="49">
        <v>55.388888888888886</v>
      </c>
      <c r="G9" s="49">
        <v>55.181034482758619</v>
      </c>
      <c r="H9" s="49">
        <v>55.015000000000001</v>
      </c>
      <c r="I9" s="49">
        <v>54.8</v>
      </c>
      <c r="J9" s="49">
        <v>54.46</v>
      </c>
      <c r="K9" s="49">
        <v>54.92307692307692</v>
      </c>
      <c r="L9" s="46">
        <v>55</v>
      </c>
      <c r="M9" s="43">
        <f t="shared" si="0"/>
        <v>54.909053433252154</v>
      </c>
      <c r="N9" s="43">
        <f>MAX(B9,D9,E9,F9,I9)-MIN(B9,D9,E9,F9,I9)</f>
        <v>4.5799999999999983</v>
      </c>
      <c r="O9" s="33">
        <v>52</v>
      </c>
      <c r="P9" s="33">
        <v>58</v>
      </c>
      <c r="Q9" s="56">
        <f t="shared" si="2"/>
        <v>99.974229230928501</v>
      </c>
    </row>
    <row r="10" spans="1:18" ht="15.9" customHeight="1" x14ac:dyDescent="0.3">
      <c r="A10" s="187">
        <v>3</v>
      </c>
      <c r="B10" s="49">
        <v>54.026315789473685</v>
      </c>
      <c r="C10" s="49">
        <v>54.403658536585347</v>
      </c>
      <c r="D10" s="43">
        <v>57.142857142857146</v>
      </c>
      <c r="E10" s="43">
        <v>53.649000000000001</v>
      </c>
      <c r="F10" s="49">
        <v>54</v>
      </c>
      <c r="G10" s="49">
        <v>54.80952380952381</v>
      </c>
      <c r="H10" s="49">
        <v>55.067</v>
      </c>
      <c r="I10" s="49">
        <v>54.7</v>
      </c>
      <c r="J10" s="49">
        <v>53.93</v>
      </c>
      <c r="K10" s="49">
        <v>54.53846153846154</v>
      </c>
      <c r="L10" s="46">
        <v>55</v>
      </c>
      <c r="M10" s="43">
        <f t="shared" si="0"/>
        <v>54.626681681690151</v>
      </c>
      <c r="N10" s="43">
        <f>MAX(B10,D10,E10,F10,I10)-MIN(B10,D10,E10,F10,I10)</f>
        <v>3.493857142857145</v>
      </c>
      <c r="O10" s="33">
        <v>52</v>
      </c>
      <c r="P10" s="33">
        <v>58</v>
      </c>
      <c r="Q10" s="56">
        <f t="shared" si="2"/>
        <v>99.460108217108527</v>
      </c>
    </row>
    <row r="11" spans="1:18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55</v>
      </c>
      <c r="M11" s="43"/>
      <c r="N11" s="43">
        <f>MAX(B11,D11,E11,F11,I11)-MIN(B11,D11,E11,F11,I11)</f>
        <v>0</v>
      </c>
      <c r="O11" s="33">
        <v>52</v>
      </c>
      <c r="P11" s="33">
        <v>58</v>
      </c>
      <c r="Q11" s="56">
        <f t="shared" si="2"/>
        <v>0</v>
      </c>
    </row>
    <row r="12" spans="1:18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55</v>
      </c>
      <c r="M12" s="43"/>
      <c r="N12" s="43">
        <f t="shared" ref="N12:N17" si="3">MAX(B12,D12,E12,F12,H12,I12)-MIN(B12,D12,E12,F12,H12,I12)</f>
        <v>0</v>
      </c>
      <c r="O12" s="33">
        <v>52</v>
      </c>
      <c r="P12" s="33">
        <v>58</v>
      </c>
      <c r="Q12" s="56">
        <f t="shared" si="2"/>
        <v>0</v>
      </c>
    </row>
    <row r="13" spans="1:18" ht="15.9" customHeight="1" x14ac:dyDescent="0.3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55</v>
      </c>
      <c r="M13" s="43"/>
      <c r="N13" s="43">
        <f t="shared" si="3"/>
        <v>0</v>
      </c>
      <c r="O13" s="33">
        <v>52</v>
      </c>
      <c r="P13" s="33">
        <v>58</v>
      </c>
      <c r="Q13" s="56">
        <f t="shared" si="2"/>
        <v>0</v>
      </c>
    </row>
    <row r="14" spans="1:18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55</v>
      </c>
      <c r="M14" s="43"/>
      <c r="N14" s="43">
        <f t="shared" si="3"/>
        <v>0</v>
      </c>
      <c r="O14" s="33">
        <v>52</v>
      </c>
      <c r="P14" s="33">
        <v>58</v>
      </c>
      <c r="Q14" s="56">
        <f t="shared" si="2"/>
        <v>0</v>
      </c>
    </row>
    <row r="15" spans="1:18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55</v>
      </c>
      <c r="M15" s="43"/>
      <c r="N15" s="43">
        <f t="shared" si="3"/>
        <v>0</v>
      </c>
      <c r="O15" s="33">
        <v>52</v>
      </c>
      <c r="P15" s="33">
        <v>58</v>
      </c>
      <c r="Q15" s="56">
        <f t="shared" si="2"/>
        <v>0</v>
      </c>
      <c r="R15" s="7"/>
    </row>
    <row r="16" spans="1:18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6">
        <v>55</v>
      </c>
      <c r="M16" s="43"/>
      <c r="N16" s="43">
        <f t="shared" si="3"/>
        <v>0</v>
      </c>
      <c r="O16" s="33">
        <v>52</v>
      </c>
      <c r="P16" s="33">
        <v>58</v>
      </c>
      <c r="Q16" s="56">
        <f t="shared" si="2"/>
        <v>0</v>
      </c>
      <c r="R16" s="7"/>
    </row>
    <row r="17" spans="1:18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55</v>
      </c>
      <c r="M17" s="43"/>
      <c r="N17" s="43">
        <f t="shared" si="3"/>
        <v>0</v>
      </c>
      <c r="O17" s="33">
        <v>52</v>
      </c>
      <c r="P17" s="33">
        <v>58</v>
      </c>
      <c r="Q17" s="56">
        <f t="shared" si="2"/>
        <v>0</v>
      </c>
      <c r="R17" s="7"/>
    </row>
    <row r="18" spans="1:18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55</v>
      </c>
      <c r="M18" s="43"/>
      <c r="N18" s="43">
        <f>MAX(B18:K18)-MIN(B18:K18)</f>
        <v>0</v>
      </c>
      <c r="O18" s="33">
        <v>52</v>
      </c>
      <c r="P18" s="33">
        <v>58</v>
      </c>
      <c r="Q18" s="56">
        <f>M18/M$3*100</f>
        <v>0</v>
      </c>
      <c r="R18" s="7"/>
    </row>
    <row r="19" spans="1:18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55</v>
      </c>
      <c r="M19" s="43"/>
      <c r="N19" s="43">
        <f>MAX(B19:K19)-MIN(B19:K19)</f>
        <v>0</v>
      </c>
      <c r="O19" s="33">
        <v>52</v>
      </c>
      <c r="P19" s="33">
        <v>58</v>
      </c>
      <c r="Q19" s="56">
        <f>M19/M$3*100</f>
        <v>0</v>
      </c>
    </row>
    <row r="20" spans="1:18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55</v>
      </c>
      <c r="M20" s="43"/>
      <c r="N20" s="43">
        <f>MAX(B20:K20)-MIN(B20:K20)</f>
        <v>0</v>
      </c>
      <c r="O20" s="33">
        <v>52</v>
      </c>
      <c r="P20" s="33">
        <v>58</v>
      </c>
      <c r="Q20" s="56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20"/>
  <sheetViews>
    <sheetView zoomScale="73" zoomScaleNormal="73" workbookViewId="0">
      <selection activeCell="P10" sqref="P10"/>
    </sheetView>
  </sheetViews>
  <sheetFormatPr defaultRowHeight="13.2" x14ac:dyDescent="0.2"/>
  <cols>
    <col min="1" max="1" width="3.77734375" customWidth="1"/>
    <col min="2" max="2" width="7.88671875" customWidth="1"/>
    <col min="4" max="4" width="8.6640625" customWidth="1"/>
    <col min="5" max="5" width="8" customWidth="1"/>
    <col min="6" max="6" width="9.44140625" customWidth="1"/>
    <col min="7" max="7" width="9.77734375" customWidth="1"/>
    <col min="8" max="8" width="8.6640625" customWidth="1"/>
    <col min="9" max="9" width="9.21875" customWidth="1"/>
    <col min="10" max="10" width="8.88671875" customWidth="1"/>
    <col min="11" max="11" width="8.6640625" customWidth="1"/>
    <col min="12" max="12" width="10.44140625" customWidth="1"/>
    <col min="13" max="13" width="8.77734375" customWidth="1"/>
    <col min="14" max="14" width="7" customWidth="1"/>
    <col min="15" max="15" width="10.44140625" customWidth="1"/>
    <col min="16" max="16" width="8.77734375" customWidth="1"/>
    <col min="17" max="17" width="8.44140625" customWidth="1"/>
    <col min="18" max="21" width="2.6640625" customWidth="1"/>
    <col min="22" max="22" width="10.109375" bestFit="1" customWidth="1"/>
  </cols>
  <sheetData>
    <row r="1" spans="1:24" ht="20.100000000000001" customHeight="1" x14ac:dyDescent="0.45">
      <c r="F1" s="16" t="s">
        <v>35</v>
      </c>
    </row>
    <row r="2" spans="1:24" ht="15.9" customHeight="1" x14ac:dyDescent="0.3">
      <c r="A2" s="27" t="s">
        <v>46</v>
      </c>
      <c r="B2" s="100" t="s">
        <v>25</v>
      </c>
      <c r="C2" s="100" t="s">
        <v>26</v>
      </c>
      <c r="D2" s="101" t="s">
        <v>83</v>
      </c>
      <c r="E2" s="99" t="s">
        <v>101</v>
      </c>
      <c r="F2" s="101" t="s">
        <v>84</v>
      </c>
      <c r="G2" s="100" t="s">
        <v>27</v>
      </c>
      <c r="H2" s="102" t="s">
        <v>28</v>
      </c>
      <c r="I2" s="100" t="s">
        <v>100</v>
      </c>
      <c r="J2" s="100" t="s">
        <v>76</v>
      </c>
      <c r="K2" s="103" t="s">
        <v>85</v>
      </c>
      <c r="L2" s="116" t="s">
        <v>157</v>
      </c>
      <c r="M2" s="192" t="s">
        <v>154</v>
      </c>
      <c r="N2" s="104" t="s">
        <v>29</v>
      </c>
      <c r="O2" s="94" t="s">
        <v>41</v>
      </c>
      <c r="P2" s="93" t="s">
        <v>42</v>
      </c>
      <c r="Q2" s="104" t="s">
        <v>29</v>
      </c>
      <c r="R2" s="115" t="s">
        <v>155</v>
      </c>
      <c r="S2" s="34" t="s">
        <v>156</v>
      </c>
      <c r="T2" s="34" t="s">
        <v>43</v>
      </c>
      <c r="U2" s="34" t="s">
        <v>44</v>
      </c>
      <c r="V2" s="15" t="s">
        <v>153</v>
      </c>
    </row>
    <row r="3" spans="1:24" ht="15.9" customHeight="1" x14ac:dyDescent="0.3">
      <c r="A3" s="187">
        <v>8</v>
      </c>
      <c r="B3" s="49">
        <v>46.14736842105264</v>
      </c>
      <c r="C3" s="49">
        <v>51.771428571428572</v>
      </c>
      <c r="D3" s="43">
        <v>46.466666666666669</v>
      </c>
      <c r="E3" s="43">
        <v>53.921999999999997</v>
      </c>
      <c r="F3" s="49">
        <v>45.8</v>
      </c>
      <c r="G3" s="49">
        <v>51.741666666666667</v>
      </c>
      <c r="H3" s="49">
        <v>52.029000000000003</v>
      </c>
      <c r="I3" s="49">
        <v>46.2</v>
      </c>
      <c r="J3" s="49">
        <v>53.36</v>
      </c>
      <c r="K3" s="49"/>
      <c r="L3" s="46">
        <v>46</v>
      </c>
      <c r="M3" s="189">
        <f t="shared" ref="M3:M10" si="0">AVERAGE(B3,D3,F3,I3)</f>
        <v>46.153508771929822</v>
      </c>
      <c r="N3" s="43">
        <f>MAX(B3,D3,F3,I3)-MIN(B3,D3,F3,I3)</f>
        <v>0.6666666666666714</v>
      </c>
      <c r="O3" s="46">
        <v>53</v>
      </c>
      <c r="P3" s="189">
        <f t="shared" ref="P3:P10" si="1">AVERAGE(C3,E3,G3,H3,J3,K3)</f>
        <v>52.564819047619054</v>
      </c>
      <c r="Q3" s="43">
        <f>MAX(C3,E3,G3,H3,J3,K3)-MIN(C3,E3,G3,H3,J3,K3)</f>
        <v>2.1803333333333299</v>
      </c>
      <c r="R3" s="23">
        <v>43</v>
      </c>
      <c r="S3" s="24">
        <v>49</v>
      </c>
      <c r="T3" s="24">
        <v>50</v>
      </c>
      <c r="U3" s="24">
        <v>56</v>
      </c>
      <c r="V3" s="56">
        <f>P3/P3*100</f>
        <v>100</v>
      </c>
    </row>
    <row r="4" spans="1:24" ht="15.9" customHeight="1" x14ac:dyDescent="0.3">
      <c r="A4" s="187">
        <v>9</v>
      </c>
      <c r="B4" s="49">
        <v>45.978124999999991</v>
      </c>
      <c r="C4" s="49">
        <v>52.735064935064941</v>
      </c>
      <c r="D4" s="43">
        <v>46.604761904761894</v>
      </c>
      <c r="E4" s="49">
        <v>53.423000000000002</v>
      </c>
      <c r="F4" s="49">
        <v>45.8</v>
      </c>
      <c r="G4" s="49">
        <v>51.811111111111103</v>
      </c>
      <c r="H4" s="49">
        <v>51.933</v>
      </c>
      <c r="I4" s="49">
        <v>46.1</v>
      </c>
      <c r="J4" s="49">
        <v>53.2</v>
      </c>
      <c r="K4" s="49">
        <v>52.333333333333336</v>
      </c>
      <c r="L4" s="46">
        <v>46</v>
      </c>
      <c r="M4" s="189">
        <f t="shared" si="0"/>
        <v>46.120721726190474</v>
      </c>
      <c r="N4" s="43">
        <f>MAX(B4,D4,F4,I4)-MIN(B4,D4,F4,I4)</f>
        <v>0.80476190476189657</v>
      </c>
      <c r="O4" s="46">
        <v>53</v>
      </c>
      <c r="P4" s="189">
        <f t="shared" si="1"/>
        <v>52.572584896584893</v>
      </c>
      <c r="Q4" s="43">
        <f>MAX(C4,E4,G4,H4,J4,K4)-MIN(C4,E4,G4,H4,J4,K4)</f>
        <v>1.6118888888888989</v>
      </c>
      <c r="R4" s="23">
        <v>43</v>
      </c>
      <c r="S4" s="24">
        <v>49</v>
      </c>
      <c r="T4" s="24">
        <v>50</v>
      </c>
      <c r="U4" s="24">
        <v>56</v>
      </c>
      <c r="V4" s="56">
        <f>P4/P$3*100</f>
        <v>100.01477385275275</v>
      </c>
    </row>
    <row r="5" spans="1:24" ht="15.9" customHeight="1" x14ac:dyDescent="0.3">
      <c r="A5" s="187">
        <v>10</v>
      </c>
      <c r="B5" s="49">
        <v>46.033333333333331</v>
      </c>
      <c r="C5" s="49">
        <v>53.405263157894723</v>
      </c>
      <c r="D5" s="43">
        <v>46.4</v>
      </c>
      <c r="E5" s="43">
        <v>54.787999999999997</v>
      </c>
      <c r="F5" s="49">
        <v>45.80952380952381</v>
      </c>
      <c r="G5" s="49">
        <v>53.731746031746027</v>
      </c>
      <c r="H5" s="49">
        <v>52.369</v>
      </c>
      <c r="I5" s="49">
        <v>46.4</v>
      </c>
      <c r="J5" s="49">
        <v>53.01</v>
      </c>
      <c r="K5" s="49">
        <v>52.666666666666664</v>
      </c>
      <c r="L5" s="46">
        <v>46</v>
      </c>
      <c r="M5" s="189">
        <f t="shared" si="0"/>
        <v>46.160714285714285</v>
      </c>
      <c r="N5" s="43">
        <f>MAX(B5,D5,F5,I5)-MIN(B5,D5,F5,I5)</f>
        <v>0.59047619047618838</v>
      </c>
      <c r="O5" s="46">
        <v>53</v>
      </c>
      <c r="P5" s="189">
        <f t="shared" si="1"/>
        <v>53.328445976051235</v>
      </c>
      <c r="Q5" s="43">
        <f t="shared" ref="Q5:Q8" si="2">MAX(C5,E5,G5,H5,J5,K5)-MIN(C5,E5,G5,H5,J5,K5)</f>
        <v>2.4189999999999969</v>
      </c>
      <c r="R5" s="23">
        <v>43</v>
      </c>
      <c r="S5" s="24">
        <v>49</v>
      </c>
      <c r="T5" s="24">
        <v>50</v>
      </c>
      <c r="U5" s="24">
        <v>56</v>
      </c>
      <c r="V5" s="56">
        <f t="shared" ref="V5:V20" si="3">P5/P$3*100</f>
        <v>101.45273386700029</v>
      </c>
    </row>
    <row r="6" spans="1:24" ht="15.9" customHeight="1" x14ac:dyDescent="0.3">
      <c r="A6" s="187">
        <v>11</v>
      </c>
      <c r="B6" s="49">
        <v>46.147368421052626</v>
      </c>
      <c r="C6" s="49">
        <v>53.384810126582273</v>
      </c>
      <c r="D6" s="43">
        <v>46.417647058823533</v>
      </c>
      <c r="E6" s="43">
        <v>55.45</v>
      </c>
      <c r="F6" s="49">
        <v>45.944444444444443</v>
      </c>
      <c r="G6" s="49">
        <v>53.510714285714293</v>
      </c>
      <c r="H6" s="49">
        <v>52.287999999999997</v>
      </c>
      <c r="I6" s="49">
        <v>45.8</v>
      </c>
      <c r="J6" s="49">
        <v>52.98</v>
      </c>
      <c r="K6" s="49">
        <v>53.93333333333333</v>
      </c>
      <c r="L6" s="46">
        <v>46</v>
      </c>
      <c r="M6" s="189">
        <f t="shared" si="0"/>
        <v>46.077364981080152</v>
      </c>
      <c r="N6" s="43">
        <f t="shared" ref="N6:N20" si="4">MAX(B6,D6,F6,I6)-MIN(B6,D6,F6,I6)</f>
        <v>0.6176470588235361</v>
      </c>
      <c r="O6" s="46">
        <v>53</v>
      </c>
      <c r="P6" s="189">
        <f t="shared" si="1"/>
        <v>53.591142957604994</v>
      </c>
      <c r="Q6" s="43">
        <f t="shared" si="2"/>
        <v>3.1620000000000061</v>
      </c>
      <c r="R6" s="23">
        <v>43</v>
      </c>
      <c r="S6" s="24">
        <v>49</v>
      </c>
      <c r="T6" s="24">
        <v>50</v>
      </c>
      <c r="U6" s="24">
        <v>56</v>
      </c>
      <c r="V6" s="56">
        <f t="shared" si="3"/>
        <v>101.95249204426288</v>
      </c>
    </row>
    <row r="7" spans="1:24" ht="15.9" customHeight="1" x14ac:dyDescent="0.3">
      <c r="A7" s="187">
        <v>12</v>
      </c>
      <c r="B7" s="49">
        <v>46.052631578947363</v>
      </c>
      <c r="C7" s="49">
        <v>53.546511627906987</v>
      </c>
      <c r="D7" s="43">
        <v>45.977777777777774</v>
      </c>
      <c r="E7" s="43">
        <v>55.13</v>
      </c>
      <c r="F7" s="49">
        <v>45.85</v>
      </c>
      <c r="G7" s="49">
        <v>53.580128205128204</v>
      </c>
      <c r="H7" s="49">
        <v>51.914999999999999</v>
      </c>
      <c r="I7" s="49">
        <v>45.7</v>
      </c>
      <c r="J7" s="49">
        <v>52.78</v>
      </c>
      <c r="K7" s="49">
        <v>54.133333333333333</v>
      </c>
      <c r="L7" s="46">
        <v>46</v>
      </c>
      <c r="M7" s="189">
        <f t="shared" si="0"/>
        <v>45.895102339181278</v>
      </c>
      <c r="N7" s="43">
        <f t="shared" si="4"/>
        <v>0.35263157894735997</v>
      </c>
      <c r="O7" s="46">
        <v>53</v>
      </c>
      <c r="P7" s="189">
        <f t="shared" si="1"/>
        <v>53.51416219439475</v>
      </c>
      <c r="Q7" s="43">
        <f t="shared" si="2"/>
        <v>3.2150000000000034</v>
      </c>
      <c r="R7" s="23">
        <v>43</v>
      </c>
      <c r="S7" s="24">
        <v>49</v>
      </c>
      <c r="T7" s="24">
        <v>50</v>
      </c>
      <c r="U7" s="24">
        <v>56</v>
      </c>
      <c r="V7" s="56">
        <f t="shared" si="3"/>
        <v>101.80604283240409</v>
      </c>
    </row>
    <row r="8" spans="1:24" ht="15.9" customHeight="1" x14ac:dyDescent="0.3">
      <c r="A8" s="187">
        <v>1</v>
      </c>
      <c r="B8" s="49">
        <v>45.939473684210533</v>
      </c>
      <c r="C8" s="49">
        <v>53.635106382978705</v>
      </c>
      <c r="D8" s="43">
        <v>46.320000000000007</v>
      </c>
      <c r="E8" s="43">
        <v>54.143000000000001</v>
      </c>
      <c r="F8" s="49">
        <v>46.05263157894737</v>
      </c>
      <c r="G8" s="49">
        <v>53.93</v>
      </c>
      <c r="H8" s="49">
        <v>52.543999999999997</v>
      </c>
      <c r="I8" s="49">
        <v>46.2</v>
      </c>
      <c r="J8" s="49">
        <v>52.93</v>
      </c>
      <c r="K8" s="49">
        <v>54.714285714285715</v>
      </c>
      <c r="L8" s="46">
        <v>46</v>
      </c>
      <c r="M8" s="189">
        <f t="shared" si="0"/>
        <v>46.128026315789484</v>
      </c>
      <c r="N8" s="43">
        <f t="shared" si="4"/>
        <v>0.38052631578947427</v>
      </c>
      <c r="O8" s="46">
        <v>53</v>
      </c>
      <c r="P8" s="189">
        <f t="shared" si="1"/>
        <v>53.649398682877404</v>
      </c>
      <c r="Q8" s="43">
        <f t="shared" si="2"/>
        <v>2.1702857142857184</v>
      </c>
      <c r="R8" s="23">
        <v>43</v>
      </c>
      <c r="S8" s="24">
        <v>49</v>
      </c>
      <c r="T8" s="24">
        <v>50</v>
      </c>
      <c r="U8" s="24">
        <v>56</v>
      </c>
      <c r="V8" s="56">
        <f t="shared" si="3"/>
        <v>102.06331849877732</v>
      </c>
    </row>
    <row r="9" spans="1:24" ht="15.9" customHeight="1" x14ac:dyDescent="0.3">
      <c r="A9" s="187">
        <v>2</v>
      </c>
      <c r="B9" s="49">
        <v>45.86418918918919</v>
      </c>
      <c r="C9" s="49">
        <v>52.750549450549435</v>
      </c>
      <c r="D9" s="43">
        <v>46.093333333333334</v>
      </c>
      <c r="E9" s="43">
        <v>54.371000000000002</v>
      </c>
      <c r="F9" s="49">
        <v>46.111111111111114</v>
      </c>
      <c r="G9" s="49">
        <v>54.072839506172841</v>
      </c>
      <c r="H9" s="49">
        <v>52.186</v>
      </c>
      <c r="I9" s="49">
        <v>46</v>
      </c>
      <c r="J9" s="49">
        <v>52.26</v>
      </c>
      <c r="K9" s="49">
        <v>54.07692307692308</v>
      </c>
      <c r="L9" s="46">
        <v>46</v>
      </c>
      <c r="M9" s="189">
        <f t="shared" si="0"/>
        <v>46.017158408408406</v>
      </c>
      <c r="N9" s="43">
        <f t="shared" si="4"/>
        <v>0.24692192192192408</v>
      </c>
      <c r="O9" s="46">
        <v>53</v>
      </c>
      <c r="P9" s="189">
        <f t="shared" si="1"/>
        <v>53.286218672274231</v>
      </c>
      <c r="Q9" s="43">
        <f t="shared" ref="Q9:Q17" si="5">MAX(D9,E9,G9,I9,J9)-MIN(D9,E9,G9,I9,J9)</f>
        <v>8.3710000000000022</v>
      </c>
      <c r="R9" s="23">
        <v>43</v>
      </c>
      <c r="S9" s="24">
        <v>49</v>
      </c>
      <c r="T9" s="24">
        <v>50</v>
      </c>
      <c r="U9" s="24">
        <v>56</v>
      </c>
      <c r="V9" s="56">
        <f t="shared" si="3"/>
        <v>101.37240009140267</v>
      </c>
    </row>
    <row r="10" spans="1:24" ht="15.9" customHeight="1" x14ac:dyDescent="0.3">
      <c r="A10" s="187">
        <v>3</v>
      </c>
      <c r="B10" s="49">
        <v>45.921052631578952</v>
      </c>
      <c r="C10" s="49">
        <v>53.785542168674709</v>
      </c>
      <c r="D10" s="43">
        <v>46.311764705882354</v>
      </c>
      <c r="E10" s="43">
        <v>54.017000000000003</v>
      </c>
      <c r="F10" s="49">
        <v>45.909090909090907</v>
      </c>
      <c r="G10" s="49">
        <v>53.7468253968254</v>
      </c>
      <c r="H10" s="49">
        <v>52.393999999999998</v>
      </c>
      <c r="I10" s="49">
        <v>45.9</v>
      </c>
      <c r="J10" s="49">
        <v>53.35</v>
      </c>
      <c r="K10" s="49">
        <v>53.846153846153847</v>
      </c>
      <c r="L10" s="46">
        <v>46</v>
      </c>
      <c r="M10" s="189">
        <f t="shared" si="0"/>
        <v>46.010477061638056</v>
      </c>
      <c r="N10" s="43">
        <f t="shared" si="4"/>
        <v>0.41176470588235503</v>
      </c>
      <c r="O10" s="46">
        <v>53</v>
      </c>
      <c r="P10" s="189">
        <f t="shared" si="1"/>
        <v>53.523253568609</v>
      </c>
      <c r="Q10" s="43">
        <f t="shared" si="5"/>
        <v>8.1170000000000044</v>
      </c>
      <c r="R10" s="23">
        <v>43</v>
      </c>
      <c r="S10" s="24">
        <v>49</v>
      </c>
      <c r="T10" s="24">
        <v>50</v>
      </c>
      <c r="U10" s="24">
        <v>56</v>
      </c>
      <c r="V10" s="56">
        <f t="shared" si="3"/>
        <v>101.82333838174482</v>
      </c>
    </row>
    <row r="11" spans="1:24" ht="15.9" customHeight="1" x14ac:dyDescent="0.3">
      <c r="A11" s="187">
        <v>4</v>
      </c>
      <c r="B11" s="49"/>
      <c r="C11" s="49"/>
      <c r="D11" s="43"/>
      <c r="E11" s="49"/>
      <c r="F11" s="49"/>
      <c r="G11" s="49"/>
      <c r="H11" s="49"/>
      <c r="I11" s="49"/>
      <c r="J11" s="49"/>
      <c r="K11" s="49"/>
      <c r="L11" s="46">
        <v>46</v>
      </c>
      <c r="M11" s="43"/>
      <c r="N11" s="43">
        <f t="shared" si="4"/>
        <v>0</v>
      </c>
      <c r="O11" s="46">
        <v>53</v>
      </c>
      <c r="P11" s="43"/>
      <c r="Q11" s="43">
        <f t="shared" si="5"/>
        <v>0</v>
      </c>
      <c r="R11" s="23">
        <v>43</v>
      </c>
      <c r="S11" s="24">
        <v>49</v>
      </c>
      <c r="T11" s="24">
        <v>50</v>
      </c>
      <c r="U11" s="24">
        <v>56</v>
      </c>
      <c r="V11" s="56">
        <f t="shared" si="3"/>
        <v>0</v>
      </c>
    </row>
    <row r="12" spans="1:24" ht="15.9" customHeight="1" x14ac:dyDescent="0.3">
      <c r="A12" s="187">
        <v>5</v>
      </c>
      <c r="B12" s="49"/>
      <c r="C12" s="49"/>
      <c r="D12" s="43"/>
      <c r="E12" s="49"/>
      <c r="F12" s="49"/>
      <c r="G12" s="49"/>
      <c r="H12" s="49"/>
      <c r="I12" s="49"/>
      <c r="J12" s="49"/>
      <c r="K12" s="49"/>
      <c r="L12" s="46">
        <v>46</v>
      </c>
      <c r="M12" s="43"/>
      <c r="N12" s="43">
        <f t="shared" si="4"/>
        <v>0</v>
      </c>
      <c r="O12" s="46">
        <v>53</v>
      </c>
      <c r="P12" s="43"/>
      <c r="Q12" s="43">
        <f t="shared" si="5"/>
        <v>0</v>
      </c>
      <c r="R12" s="23">
        <v>43</v>
      </c>
      <c r="S12" s="24">
        <v>49</v>
      </c>
      <c r="T12" s="24">
        <v>50</v>
      </c>
      <c r="U12" s="24">
        <v>56</v>
      </c>
      <c r="V12" s="56">
        <f t="shared" si="3"/>
        <v>0</v>
      </c>
    </row>
    <row r="13" spans="1:24" ht="15.9" customHeight="1" x14ac:dyDescent="0.3">
      <c r="A13" s="187">
        <v>6</v>
      </c>
      <c r="B13" s="49"/>
      <c r="C13" s="49"/>
      <c r="D13" s="43"/>
      <c r="E13" s="49"/>
      <c r="F13" s="49"/>
      <c r="G13" s="49"/>
      <c r="H13" s="49"/>
      <c r="I13" s="49"/>
      <c r="J13" s="49"/>
      <c r="K13" s="49"/>
      <c r="L13" s="46">
        <v>46</v>
      </c>
      <c r="M13" s="43"/>
      <c r="N13" s="43">
        <f t="shared" si="4"/>
        <v>0</v>
      </c>
      <c r="O13" s="46">
        <v>53</v>
      </c>
      <c r="P13" s="43"/>
      <c r="Q13" s="43">
        <f t="shared" si="5"/>
        <v>0</v>
      </c>
      <c r="R13" s="23">
        <v>43</v>
      </c>
      <c r="S13" s="24">
        <v>49</v>
      </c>
      <c r="T13" s="24">
        <v>50</v>
      </c>
      <c r="U13" s="24">
        <v>56</v>
      </c>
      <c r="V13" s="56">
        <f t="shared" si="3"/>
        <v>0</v>
      </c>
    </row>
    <row r="14" spans="1:24" ht="15.9" customHeight="1" x14ac:dyDescent="0.3">
      <c r="A14" s="187">
        <v>7</v>
      </c>
      <c r="B14" s="49"/>
      <c r="C14" s="49"/>
      <c r="D14" s="43"/>
      <c r="E14" s="49"/>
      <c r="F14" s="49"/>
      <c r="G14" s="49"/>
      <c r="H14" s="49"/>
      <c r="I14" s="49"/>
      <c r="J14" s="49"/>
      <c r="K14" s="49"/>
      <c r="L14" s="46">
        <v>46</v>
      </c>
      <c r="M14" s="43"/>
      <c r="N14" s="43">
        <f t="shared" si="4"/>
        <v>0</v>
      </c>
      <c r="O14" s="46">
        <v>53</v>
      </c>
      <c r="P14" s="43"/>
      <c r="Q14" s="43">
        <f t="shared" si="5"/>
        <v>0</v>
      </c>
      <c r="R14" s="23">
        <v>43</v>
      </c>
      <c r="S14" s="24">
        <v>49</v>
      </c>
      <c r="T14" s="24">
        <v>50</v>
      </c>
      <c r="U14" s="24">
        <v>56</v>
      </c>
      <c r="V14" s="56">
        <f t="shared" si="3"/>
        <v>0</v>
      </c>
    </row>
    <row r="15" spans="1:24" ht="15.9" customHeight="1" x14ac:dyDescent="0.3">
      <c r="A15" s="187">
        <v>8</v>
      </c>
      <c r="B15" s="49"/>
      <c r="C15" s="49"/>
      <c r="D15" s="43"/>
      <c r="E15" s="49"/>
      <c r="F15" s="49"/>
      <c r="G15" s="49"/>
      <c r="H15" s="49"/>
      <c r="I15" s="49"/>
      <c r="J15" s="49"/>
      <c r="K15" s="49"/>
      <c r="L15" s="46">
        <v>46</v>
      </c>
      <c r="M15" s="43"/>
      <c r="N15" s="43">
        <f t="shared" si="4"/>
        <v>0</v>
      </c>
      <c r="O15" s="46">
        <v>53</v>
      </c>
      <c r="P15" s="43"/>
      <c r="Q15" s="43">
        <f t="shared" si="5"/>
        <v>0</v>
      </c>
      <c r="R15" s="23">
        <v>43</v>
      </c>
      <c r="S15" s="24">
        <v>49</v>
      </c>
      <c r="T15" s="24">
        <v>50</v>
      </c>
      <c r="U15" s="24">
        <v>56</v>
      </c>
      <c r="V15" s="56">
        <f t="shared" si="3"/>
        <v>0</v>
      </c>
      <c r="W15" s="7"/>
      <c r="X15" s="7"/>
    </row>
    <row r="16" spans="1:24" ht="15.9" customHeight="1" x14ac:dyDescent="0.3">
      <c r="A16" s="187">
        <v>9</v>
      </c>
      <c r="B16" s="49"/>
      <c r="C16" s="49"/>
      <c r="D16" s="43"/>
      <c r="E16" s="49"/>
      <c r="F16" s="49"/>
      <c r="G16" s="49"/>
      <c r="H16" s="49"/>
      <c r="I16" s="49"/>
      <c r="J16" s="49"/>
      <c r="K16" s="49"/>
      <c r="L16" s="46">
        <v>46</v>
      </c>
      <c r="M16" s="43"/>
      <c r="N16" s="43">
        <f t="shared" si="4"/>
        <v>0</v>
      </c>
      <c r="O16" s="46">
        <v>53</v>
      </c>
      <c r="P16" s="43"/>
      <c r="Q16" s="43">
        <f t="shared" si="5"/>
        <v>0</v>
      </c>
      <c r="R16" s="23">
        <v>43</v>
      </c>
      <c r="S16" s="24">
        <v>49</v>
      </c>
      <c r="T16" s="24">
        <v>50</v>
      </c>
      <c r="U16" s="24">
        <v>56</v>
      </c>
      <c r="V16" s="56">
        <f t="shared" si="3"/>
        <v>0</v>
      </c>
      <c r="W16" s="7"/>
      <c r="X16" s="7"/>
    </row>
    <row r="17" spans="1:24" ht="15.9" customHeight="1" x14ac:dyDescent="0.3">
      <c r="A17" s="187">
        <v>10</v>
      </c>
      <c r="B17" s="47"/>
      <c r="C17" s="47"/>
      <c r="D17" s="47"/>
      <c r="E17" s="47"/>
      <c r="F17" s="47"/>
      <c r="G17" s="47"/>
      <c r="H17" s="48"/>
      <c r="I17" s="47"/>
      <c r="J17" s="47"/>
      <c r="K17" s="47"/>
      <c r="L17" s="46">
        <v>46</v>
      </c>
      <c r="M17" s="43"/>
      <c r="N17" s="43">
        <f t="shared" si="4"/>
        <v>0</v>
      </c>
      <c r="O17" s="46">
        <v>53</v>
      </c>
      <c r="P17" s="43"/>
      <c r="Q17" s="43">
        <f t="shared" si="5"/>
        <v>0</v>
      </c>
      <c r="R17" s="23">
        <v>43</v>
      </c>
      <c r="S17" s="24">
        <v>49</v>
      </c>
      <c r="T17" s="24">
        <v>50</v>
      </c>
      <c r="U17" s="24">
        <v>56</v>
      </c>
      <c r="V17" s="56">
        <f t="shared" si="3"/>
        <v>0</v>
      </c>
      <c r="W17" s="7"/>
      <c r="X17" s="7"/>
    </row>
    <row r="18" spans="1:24" ht="15.9" customHeight="1" x14ac:dyDescent="0.3">
      <c r="A18" s="187">
        <v>11</v>
      </c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6">
        <v>46</v>
      </c>
      <c r="M18" s="43"/>
      <c r="N18" s="43">
        <f t="shared" si="4"/>
        <v>0</v>
      </c>
      <c r="O18" s="46">
        <v>53</v>
      </c>
      <c r="P18" s="43"/>
      <c r="Q18" s="43">
        <f>MAX(D18,E18,G18,I18,J18)-MIN(D18,E18,G18,I18,J18)</f>
        <v>0</v>
      </c>
      <c r="R18" s="23">
        <v>43</v>
      </c>
      <c r="S18" s="24">
        <v>49</v>
      </c>
      <c r="T18" s="24">
        <v>50</v>
      </c>
      <c r="U18" s="24">
        <v>56</v>
      </c>
      <c r="V18" s="56">
        <f t="shared" si="3"/>
        <v>0</v>
      </c>
    </row>
    <row r="19" spans="1:24" ht="15.9" customHeight="1" x14ac:dyDescent="0.3">
      <c r="A19" s="187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6">
        <v>46</v>
      </c>
      <c r="M19" s="43"/>
      <c r="N19" s="43">
        <f t="shared" si="4"/>
        <v>0</v>
      </c>
      <c r="O19" s="46">
        <v>53</v>
      </c>
      <c r="P19" s="43"/>
      <c r="Q19" s="43">
        <f>MAX(D19,E19,G19,I19,J19)-MIN(D19,E19,G19,I19,J19)</f>
        <v>0</v>
      </c>
      <c r="R19" s="23">
        <v>43</v>
      </c>
      <c r="S19" s="24">
        <v>49</v>
      </c>
      <c r="T19" s="24">
        <v>50</v>
      </c>
      <c r="U19" s="24">
        <v>56</v>
      </c>
      <c r="V19" s="56">
        <f t="shared" si="3"/>
        <v>0</v>
      </c>
    </row>
    <row r="20" spans="1:24" ht="15.9" customHeight="1" x14ac:dyDescent="0.3">
      <c r="A20" s="188">
        <v>1</v>
      </c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6">
        <v>46</v>
      </c>
      <c r="M20" s="43"/>
      <c r="N20" s="43">
        <f t="shared" si="4"/>
        <v>0</v>
      </c>
      <c r="O20" s="46">
        <v>53</v>
      </c>
      <c r="P20" s="43"/>
      <c r="Q20" s="43">
        <f>MAX(D20,E20,G20,I20,J20)-MIN(D20,E20,G20,I20,J20)</f>
        <v>0</v>
      </c>
      <c r="R20" s="23">
        <v>43</v>
      </c>
      <c r="S20" s="24">
        <v>49</v>
      </c>
      <c r="T20" s="24">
        <v>50</v>
      </c>
      <c r="U20" s="24">
        <v>56</v>
      </c>
      <c r="V20" s="56">
        <f t="shared" si="3"/>
        <v>0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Green Bottle 認証値</vt:lpstr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  <vt:lpstr>2021.8月を100％とした時の活性変化率</vt:lpstr>
      <vt:lpstr>'Green Bottle 認証値'!Print_Area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cp:lastPrinted>2021-03-31T23:38:50Z</cp:lastPrinted>
  <dcterms:created xsi:type="dcterms:W3CDTF">2008-07-06T23:01:12Z</dcterms:created>
  <dcterms:modified xsi:type="dcterms:W3CDTF">2022-04-06T22:38:02Z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424119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D5.1.5</vt:lpwstr>
  </property>
</Properties>
</file>