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5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6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7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2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4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5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6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7.xml" ContentType="application/vnd.openxmlformats-officedocument.drawingml.chart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8.xml" ContentType="application/vnd.openxmlformats-officedocument.drawingml.chart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9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30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1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2.xml" ContentType="application/vnd.openxmlformats-officedocument.drawingml.chart+xml"/>
  <Override PartName="/xl/drawings/drawing62.xml" ContentType="application/vnd.openxmlformats-officedocument.drawingml.chartshapes+xml"/>
  <Override PartName="/xl/charts/chart33.xml" ContentType="application/vnd.openxmlformats-officedocument.drawingml.chart+xml"/>
  <Override PartName="/xl/drawings/drawing63.xml" ContentType="application/vnd.openxmlformats-officedocument.drawingml.chartshapes+xml"/>
  <Override PartName="/xl/drawings/drawing64.xml" ContentType="application/vnd.openxmlformats-officedocument.drawing+xml"/>
  <Override PartName="/xl/charts/chart34.xml" ContentType="application/vnd.openxmlformats-officedocument.drawingml.chart+xml"/>
  <Override PartName="/xl/drawings/drawing6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一括プログラム\"/>
    </mc:Choice>
  </mc:AlternateContent>
  <xr:revisionPtr revIDLastSave="0" documentId="13_ncr:1_{DAD6FE9A-A9EE-4ED8-8242-4B59026518BE}" xr6:coauthVersionLast="47" xr6:coauthVersionMax="47" xr10:uidLastSave="{00000000-0000-0000-0000-000000000000}"/>
  <bookViews>
    <workbookView xWindow="-120" yWindow="-120" windowWidth="29040" windowHeight="15840" tabRatio="604" xr2:uid="{00000000-000D-0000-FFFF-FFFF00000000}"/>
  </bookViews>
  <sheets>
    <sheet name="Purple Bottle認証値" sheetId="199" r:id="rId1"/>
    <sheet name="Na" sheetId="200" r:id="rId2"/>
    <sheet name="K" sheetId="201" r:id="rId3"/>
    <sheet name="CL" sheetId="202" r:id="rId4"/>
    <sheet name="Ca" sheetId="203" r:id="rId5"/>
    <sheet name="GLU" sheetId="204" r:id="rId6"/>
    <sheet name="TCH" sheetId="205" r:id="rId7"/>
    <sheet name="TG" sheetId="206" r:id="rId8"/>
    <sheet name="HDL" sheetId="207" r:id="rId9"/>
    <sheet name="TP" sheetId="209" r:id="rId10"/>
    <sheet name="ALB" sheetId="210" r:id="rId11"/>
    <sheet name="TBIL" sheetId="208" r:id="rId12"/>
    <sheet name="CRP" sheetId="211" r:id="rId13"/>
    <sheet name="UA" sheetId="212" r:id="rId14"/>
    <sheet name="BUN" sheetId="213" r:id="rId15"/>
    <sheet name="CRE" sheetId="214" r:id="rId16"/>
    <sheet name="AST" sheetId="215" r:id="rId17"/>
    <sheet name="ALT" sheetId="216" r:id="rId18"/>
    <sheet name="rGT" sheetId="217" r:id="rId19"/>
    <sheet name="ALP" sheetId="218" r:id="rId20"/>
    <sheet name="LD" sheetId="219" r:id="rId21"/>
    <sheet name="CPK" sheetId="220" r:id="rId22"/>
    <sheet name="AMY" sheetId="221" r:id="rId23"/>
    <sheet name="CHE" sheetId="222" r:id="rId24"/>
    <sheet name="Fe" sheetId="223" r:id="rId25"/>
    <sheet name="Mg" sheetId="224" r:id="rId26"/>
    <sheet name="IP" sheetId="225" r:id="rId27"/>
    <sheet name="IgG" sheetId="226" r:id="rId28"/>
    <sheet name="IgA" sheetId="227" r:id="rId29"/>
    <sheet name="IgM" sheetId="228" r:id="rId30"/>
    <sheet name="LDL" sheetId="229" r:id="rId31"/>
    <sheet name="2024.5月を100％とした時の活性変化率" sheetId="198" r:id="rId32"/>
    <sheet name="Module1" sheetId="32" state="veryHidden" r:id="rId33"/>
  </sheets>
  <definedNames>
    <definedName name="HTML_CodePage" hidden="1">932</definedName>
    <definedName name="HTML_Control" localSheetId="3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9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  <definedName name="_xlnm.Print_Area" localSheetId="0">'Purple Bottle認証値'!$A$1:$H$38</definedName>
    <definedName name="ｓｓ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ｓｓ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ｓｓ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</definedNames>
  <calcPr calcId="191029" calcMode="manual"/>
</workbook>
</file>

<file path=xl/calcChain.xml><?xml version="1.0" encoding="utf-8"?>
<calcChain xmlns="http://schemas.openxmlformats.org/spreadsheetml/2006/main">
  <c r="V13" i="202" l="1"/>
  <c r="Q13" i="202"/>
  <c r="P13" i="202"/>
  <c r="N13" i="202"/>
  <c r="M13" i="202"/>
  <c r="M13" i="219"/>
  <c r="M13" i="220"/>
  <c r="M13" i="221"/>
  <c r="M13" i="222"/>
  <c r="M13" i="223"/>
  <c r="M13" i="224"/>
  <c r="M13" i="225"/>
  <c r="M13" i="226"/>
  <c r="M13" i="227"/>
  <c r="M13" i="228"/>
  <c r="M13" i="218"/>
  <c r="M13" i="217"/>
  <c r="M13" i="201"/>
  <c r="M13" i="203"/>
  <c r="M13" i="204"/>
  <c r="M13" i="205"/>
  <c r="M13" i="206"/>
  <c r="M13" i="209"/>
  <c r="M13" i="210"/>
  <c r="M13" i="208"/>
  <c r="M13" i="211"/>
  <c r="M13" i="212"/>
  <c r="M13" i="213"/>
  <c r="M13" i="214"/>
  <c r="M13" i="215"/>
  <c r="M13" i="216"/>
  <c r="M13" i="207"/>
  <c r="M12" i="228"/>
  <c r="Q13" i="229"/>
  <c r="N13" i="229"/>
  <c r="M13" i="229"/>
  <c r="Q13" i="207"/>
  <c r="N13" i="207"/>
  <c r="P13" i="207"/>
  <c r="P13" i="229"/>
  <c r="M13" i="200"/>
  <c r="P12" i="198"/>
  <c r="U12" i="198"/>
  <c r="R12" i="198"/>
  <c r="AD12" i="198"/>
  <c r="AB12" i="198"/>
  <c r="M12" i="198"/>
  <c r="G12" i="198"/>
  <c r="W12" i="198"/>
  <c r="V12" i="198"/>
  <c r="X12" i="198"/>
  <c r="Q12" i="198"/>
  <c r="AE12" i="198"/>
  <c r="O12" i="198"/>
  <c r="J12" i="198"/>
  <c r="I12" i="198"/>
  <c r="N12" i="198"/>
  <c r="F12" i="198"/>
  <c r="T12" i="198"/>
  <c r="S12" i="198"/>
  <c r="K12" i="198"/>
  <c r="Z12" i="198"/>
  <c r="Y12" i="198"/>
  <c r="H12" i="198"/>
  <c r="C12" i="198"/>
  <c r="AC12" i="198"/>
  <c r="E12" i="198"/>
  <c r="AA12" i="198"/>
  <c r="D12" i="198"/>
  <c r="L12" i="198"/>
  <c r="Q20" i="229" l="1"/>
  <c r="N20" i="229"/>
  <c r="Q19" i="229"/>
  <c r="N19" i="229"/>
  <c r="V18" i="229"/>
  <c r="Q18" i="229"/>
  <c r="N18" i="229"/>
  <c r="Q17" i="229"/>
  <c r="N17" i="229"/>
  <c r="V16" i="229"/>
  <c r="Q16" i="229"/>
  <c r="N16" i="229"/>
  <c r="Q15" i="229"/>
  <c r="N15" i="229"/>
  <c r="V14" i="229"/>
  <c r="Q14" i="229"/>
  <c r="N14" i="229"/>
  <c r="V13" i="229"/>
  <c r="Q12" i="229"/>
  <c r="P12" i="229"/>
  <c r="V12" i="229" s="1"/>
  <c r="N12" i="229"/>
  <c r="M12" i="229"/>
  <c r="V11" i="229"/>
  <c r="Q11" i="229"/>
  <c r="P11" i="229"/>
  <c r="N11" i="229"/>
  <c r="M11" i="229"/>
  <c r="Q10" i="229"/>
  <c r="P10" i="229"/>
  <c r="V10" i="229" s="1"/>
  <c r="N10" i="229"/>
  <c r="M10" i="229"/>
  <c r="Q9" i="229"/>
  <c r="P9" i="229"/>
  <c r="V9" i="229" s="1"/>
  <c r="N9" i="229"/>
  <c r="M9" i="229"/>
  <c r="Q8" i="229"/>
  <c r="P8" i="229"/>
  <c r="V8" i="229" s="1"/>
  <c r="N8" i="229"/>
  <c r="M8" i="229"/>
  <c r="Q7" i="229"/>
  <c r="P7" i="229"/>
  <c r="V7" i="229" s="1"/>
  <c r="N7" i="229"/>
  <c r="M7" i="229"/>
  <c r="V6" i="229"/>
  <c r="Q6" i="229"/>
  <c r="P6" i="229"/>
  <c r="N6" i="229"/>
  <c r="M6" i="229"/>
  <c r="Q5" i="229"/>
  <c r="P5" i="229"/>
  <c r="V5" i="229" s="1"/>
  <c r="N5" i="229"/>
  <c r="M5" i="229"/>
  <c r="Q4" i="229"/>
  <c r="P4" i="229"/>
  <c r="V4" i="229" s="1"/>
  <c r="N4" i="229"/>
  <c r="M4" i="229"/>
  <c r="V3" i="229"/>
  <c r="Q3" i="229"/>
  <c r="P3" i="229"/>
  <c r="V19" i="229" s="1"/>
  <c r="N3" i="229"/>
  <c r="M3" i="229"/>
  <c r="N20" i="228"/>
  <c r="N19" i="228"/>
  <c r="Q18" i="228"/>
  <c r="N18" i="228"/>
  <c r="N17" i="228"/>
  <c r="N16" i="228"/>
  <c r="N15" i="228"/>
  <c r="N14" i="228"/>
  <c r="N13" i="228"/>
  <c r="N12" i="228"/>
  <c r="N11" i="228"/>
  <c r="M11" i="228"/>
  <c r="Q11" i="228" s="1"/>
  <c r="N10" i="228"/>
  <c r="M10" i="228"/>
  <c r="N9" i="228"/>
  <c r="M9" i="228"/>
  <c r="Q9" i="228" s="1"/>
  <c r="Q8" i="228"/>
  <c r="N8" i="228"/>
  <c r="M8" i="228"/>
  <c r="N7" i="228"/>
  <c r="M7" i="228"/>
  <c r="Q7" i="228" s="1"/>
  <c r="N6" i="228"/>
  <c r="M6" i="228"/>
  <c r="Q5" i="228"/>
  <c r="N5" i="228"/>
  <c r="M5" i="228"/>
  <c r="N4" i="228"/>
  <c r="M4" i="228"/>
  <c r="Q3" i="228"/>
  <c r="N3" i="228"/>
  <c r="M3" i="228"/>
  <c r="N20" i="227"/>
  <c r="N19" i="227"/>
  <c r="N18" i="227"/>
  <c r="N17" i="227"/>
  <c r="N16" i="227"/>
  <c r="N15" i="227"/>
  <c r="N14" i="227"/>
  <c r="Q13" i="227"/>
  <c r="N13" i="227"/>
  <c r="N12" i="227"/>
  <c r="M12" i="227"/>
  <c r="N11" i="227"/>
  <c r="M11" i="227"/>
  <c r="Q11" i="227" s="1"/>
  <c r="Q10" i="227"/>
  <c r="N10" i="227"/>
  <c r="M10" i="227"/>
  <c r="N9" i="227"/>
  <c r="M9" i="227"/>
  <c r="N8" i="227"/>
  <c r="M8" i="227"/>
  <c r="Q8" i="227" s="1"/>
  <c r="Q7" i="227"/>
  <c r="N7" i="227"/>
  <c r="M7" i="227"/>
  <c r="N6" i="227"/>
  <c r="M6" i="227"/>
  <c r="N5" i="227"/>
  <c r="M5" i="227"/>
  <c r="Q5" i="227" s="1"/>
  <c r="N4" i="227"/>
  <c r="M4" i="227"/>
  <c r="Q4" i="227" s="1"/>
  <c r="Q3" i="227"/>
  <c r="N3" i="227"/>
  <c r="M3" i="227"/>
  <c r="Q17" i="227" s="1"/>
  <c r="N20" i="226"/>
  <c r="N19" i="226"/>
  <c r="N18" i="226"/>
  <c r="N17" i="226"/>
  <c r="Q16" i="226"/>
  <c r="N16" i="226"/>
  <c r="N15" i="226"/>
  <c r="N14" i="226"/>
  <c r="N13" i="226"/>
  <c r="N12" i="226"/>
  <c r="M12" i="226"/>
  <c r="N11" i="226"/>
  <c r="M11" i="226"/>
  <c r="Q11" i="226" s="1"/>
  <c r="N10" i="226"/>
  <c r="M10" i="226"/>
  <c r="N9" i="226"/>
  <c r="M9" i="226"/>
  <c r="N8" i="226"/>
  <c r="M8" i="226"/>
  <c r="Q7" i="226"/>
  <c r="N7" i="226"/>
  <c r="M7" i="226"/>
  <c r="N6" i="226"/>
  <c r="M6" i="226"/>
  <c r="N5" i="226"/>
  <c r="M5" i="226"/>
  <c r="Q5" i="226" s="1"/>
  <c r="Q4" i="226"/>
  <c r="N4" i="226"/>
  <c r="M4" i="226"/>
  <c r="N3" i="226"/>
  <c r="M3" i="226"/>
  <c r="N20" i="225"/>
  <c r="Q19" i="225"/>
  <c r="N19" i="225"/>
  <c r="N18" i="225"/>
  <c r="N17" i="225"/>
  <c r="N16" i="225"/>
  <c r="Q15" i="225"/>
  <c r="N15" i="225"/>
  <c r="N14" i="225"/>
  <c r="N13" i="225"/>
  <c r="N12" i="225"/>
  <c r="M12" i="225"/>
  <c r="Q12" i="225" s="1"/>
  <c r="Q11" i="225"/>
  <c r="N11" i="225"/>
  <c r="M11" i="225"/>
  <c r="N10" i="225"/>
  <c r="M10" i="225"/>
  <c r="N9" i="225"/>
  <c r="M9" i="225"/>
  <c r="Q9" i="225" s="1"/>
  <c r="N8" i="225"/>
  <c r="M8" i="225"/>
  <c r="Q8" i="225" s="1"/>
  <c r="N7" i="225"/>
  <c r="M7" i="225"/>
  <c r="Q7" i="225" s="1"/>
  <c r="Q6" i="225"/>
  <c r="N6" i="225"/>
  <c r="M6" i="225"/>
  <c r="N5" i="225"/>
  <c r="M5" i="225"/>
  <c r="Q5" i="225" s="1"/>
  <c r="N4" i="225"/>
  <c r="M4" i="225"/>
  <c r="Q4" i="225" s="1"/>
  <c r="Q3" i="225"/>
  <c r="N3" i="225"/>
  <c r="M3" i="225"/>
  <c r="Q20" i="225" s="1"/>
  <c r="N20" i="224"/>
  <c r="N19" i="224"/>
  <c r="N18" i="224"/>
  <c r="N17" i="224"/>
  <c r="N16" i="224"/>
  <c r="N15" i="224"/>
  <c r="Q14" i="224"/>
  <c r="N14" i="224"/>
  <c r="N13" i="224"/>
  <c r="N12" i="224"/>
  <c r="M12" i="224"/>
  <c r="Q11" i="224"/>
  <c r="N11" i="224"/>
  <c r="M11" i="224"/>
  <c r="N10" i="224"/>
  <c r="M10" i="224"/>
  <c r="Q10" i="224" s="1"/>
  <c r="N9" i="224"/>
  <c r="M9" i="224"/>
  <c r="Q9" i="224" s="1"/>
  <c r="Q8" i="224"/>
  <c r="N8" i="224"/>
  <c r="M8" i="224"/>
  <c r="N7" i="224"/>
  <c r="M7" i="224"/>
  <c r="Q7" i="224" s="1"/>
  <c r="N6" i="224"/>
  <c r="M6" i="224"/>
  <c r="Q5" i="224"/>
  <c r="N5" i="224"/>
  <c r="M5" i="224"/>
  <c r="N4" i="224"/>
  <c r="M4" i="224"/>
  <c r="Q3" i="224"/>
  <c r="N3" i="224"/>
  <c r="M3" i="224"/>
  <c r="N20" i="223"/>
  <c r="N19" i="223"/>
  <c r="N18" i="223"/>
  <c r="N17" i="223"/>
  <c r="N16" i="223"/>
  <c r="N15" i="223"/>
  <c r="N14" i="223"/>
  <c r="N13" i="223"/>
  <c r="N12" i="223"/>
  <c r="M12" i="223"/>
  <c r="Q11" i="223"/>
  <c r="N11" i="223"/>
  <c r="M11" i="223"/>
  <c r="N10" i="223"/>
  <c r="M10" i="223"/>
  <c r="N9" i="223"/>
  <c r="M9" i="223"/>
  <c r="N8" i="223"/>
  <c r="M8" i="223"/>
  <c r="Q8" i="223" s="1"/>
  <c r="N7" i="223"/>
  <c r="M7" i="223"/>
  <c r="N6" i="223"/>
  <c r="M6" i="223"/>
  <c r="N5" i="223"/>
  <c r="M5" i="223"/>
  <c r="Q5" i="223" s="1"/>
  <c r="N4" i="223"/>
  <c r="M4" i="223"/>
  <c r="N3" i="223"/>
  <c r="M3" i="223"/>
  <c r="Q17" i="223" s="1"/>
  <c r="N20" i="222"/>
  <c r="N19" i="222"/>
  <c r="N18" i="222"/>
  <c r="N17" i="222"/>
  <c r="N16" i="222"/>
  <c r="N15" i="222"/>
  <c r="N14" i="222"/>
  <c r="N13" i="222"/>
  <c r="N12" i="222"/>
  <c r="M12" i="222"/>
  <c r="N11" i="222"/>
  <c r="M11" i="222"/>
  <c r="N10" i="222"/>
  <c r="M10" i="222"/>
  <c r="Q9" i="222"/>
  <c r="N9" i="222"/>
  <c r="M9" i="222"/>
  <c r="N8" i="222"/>
  <c r="M8" i="222"/>
  <c r="N7" i="222"/>
  <c r="M7" i="222"/>
  <c r="N6" i="222"/>
  <c r="M6" i="222"/>
  <c r="N5" i="222"/>
  <c r="M5" i="222"/>
  <c r="N4" i="222"/>
  <c r="M4" i="222"/>
  <c r="N3" i="222"/>
  <c r="M3" i="222"/>
  <c r="N20" i="221"/>
  <c r="Q19" i="221"/>
  <c r="N19" i="221"/>
  <c r="N18" i="221"/>
  <c r="N17" i="221"/>
  <c r="N16" i="221"/>
  <c r="Q15" i="221"/>
  <c r="N15" i="221"/>
  <c r="N14" i="221"/>
  <c r="N13" i="221"/>
  <c r="N12" i="221"/>
  <c r="M12" i="221"/>
  <c r="Q12" i="221" s="1"/>
  <c r="Q11" i="221"/>
  <c r="N11" i="221"/>
  <c r="M11" i="221"/>
  <c r="N10" i="221"/>
  <c r="M10" i="221"/>
  <c r="N9" i="221"/>
  <c r="M9" i="221"/>
  <c r="Q9" i="221" s="1"/>
  <c r="N8" i="221"/>
  <c r="M8" i="221"/>
  <c r="Q8" i="221" s="1"/>
  <c r="Q7" i="221"/>
  <c r="N7" i="221"/>
  <c r="M7" i="221"/>
  <c r="Q6" i="221"/>
  <c r="N6" i="221"/>
  <c r="M6" i="221"/>
  <c r="N5" i="221"/>
  <c r="M5" i="221"/>
  <c r="Q5" i="221" s="1"/>
  <c r="N4" i="221"/>
  <c r="M4" i="221"/>
  <c r="Q4" i="221" s="1"/>
  <c r="Q3" i="221"/>
  <c r="N3" i="221"/>
  <c r="M3" i="221"/>
  <c r="Q20" i="221" s="1"/>
  <c r="N20" i="220"/>
  <c r="N19" i="220"/>
  <c r="N18" i="220"/>
  <c r="N17" i="220"/>
  <c r="N16" i="220"/>
  <c r="N15" i="220"/>
  <c r="N14" i="220"/>
  <c r="N13" i="220"/>
  <c r="N12" i="220"/>
  <c r="M12" i="220"/>
  <c r="Q11" i="220"/>
  <c r="N11" i="220"/>
  <c r="M11" i="220"/>
  <c r="N10" i="220"/>
  <c r="M10" i="220"/>
  <c r="Q10" i="220" s="1"/>
  <c r="N9" i="220"/>
  <c r="M9" i="220"/>
  <c r="Q9" i="220" s="1"/>
  <c r="Q8" i="220"/>
  <c r="N8" i="220"/>
  <c r="M8" i="220"/>
  <c r="N7" i="220"/>
  <c r="M7" i="220"/>
  <c r="Q7" i="220" s="1"/>
  <c r="N6" i="220"/>
  <c r="M6" i="220"/>
  <c r="Q5" i="220"/>
  <c r="N5" i="220"/>
  <c r="M5" i="220"/>
  <c r="N4" i="220"/>
  <c r="M4" i="220"/>
  <c r="Q3" i="220"/>
  <c r="N3" i="220"/>
  <c r="M3" i="220"/>
  <c r="N20" i="219"/>
  <c r="N19" i="219"/>
  <c r="N18" i="219"/>
  <c r="N17" i="219"/>
  <c r="N16" i="219"/>
  <c r="N15" i="219"/>
  <c r="N14" i="219"/>
  <c r="Q13" i="219"/>
  <c r="N13" i="219"/>
  <c r="N12" i="219"/>
  <c r="M12" i="219"/>
  <c r="N11" i="219"/>
  <c r="M11" i="219"/>
  <c r="Q11" i="219" s="1"/>
  <c r="N10" i="219"/>
  <c r="M10" i="219"/>
  <c r="N9" i="219"/>
  <c r="M9" i="219"/>
  <c r="N8" i="219"/>
  <c r="M8" i="219"/>
  <c r="Q8" i="219" s="1"/>
  <c r="Q7" i="219"/>
  <c r="N7" i="219"/>
  <c r="M7" i="219"/>
  <c r="N6" i="219"/>
  <c r="M6" i="219"/>
  <c r="N5" i="219"/>
  <c r="M5" i="219"/>
  <c r="Q5" i="219" s="1"/>
  <c r="N4" i="219"/>
  <c r="M4" i="219"/>
  <c r="Q3" i="219"/>
  <c r="N3" i="219"/>
  <c r="M3" i="219"/>
  <c r="Q17" i="219" s="1"/>
  <c r="N20" i="218"/>
  <c r="N19" i="218"/>
  <c r="N18" i="218"/>
  <c r="N17" i="218"/>
  <c r="Q16" i="218"/>
  <c r="N16" i="218"/>
  <c r="N15" i="218"/>
  <c r="N14" i="218"/>
  <c r="N13" i="218"/>
  <c r="N12" i="218"/>
  <c r="M12" i="218"/>
  <c r="N11" i="218"/>
  <c r="M11" i="218"/>
  <c r="Q11" i="218" s="1"/>
  <c r="N10" i="218"/>
  <c r="M10" i="218"/>
  <c r="Q9" i="218"/>
  <c r="N9" i="218"/>
  <c r="M9" i="218"/>
  <c r="N8" i="218"/>
  <c r="M8" i="218"/>
  <c r="Q7" i="218"/>
  <c r="N7" i="218"/>
  <c r="M7" i="218"/>
  <c r="N6" i="218"/>
  <c r="M6" i="218"/>
  <c r="N5" i="218"/>
  <c r="M5" i="218"/>
  <c r="Q5" i="218" s="1"/>
  <c r="Q4" i="218"/>
  <c r="N4" i="218"/>
  <c r="M4" i="218"/>
  <c r="N3" i="218"/>
  <c r="M3" i="218"/>
  <c r="N20" i="217"/>
  <c r="Q19" i="217"/>
  <c r="N19" i="217"/>
  <c r="N18" i="217"/>
  <c r="N17" i="217"/>
  <c r="N16" i="217"/>
  <c r="Q15" i="217"/>
  <c r="N15" i="217"/>
  <c r="N14" i="217"/>
  <c r="N13" i="217"/>
  <c r="N12" i="217"/>
  <c r="M12" i="217"/>
  <c r="Q12" i="217" s="1"/>
  <c r="Q11" i="217"/>
  <c r="N11" i="217"/>
  <c r="M11" i="217"/>
  <c r="N10" i="217"/>
  <c r="M10" i="217"/>
  <c r="N9" i="217"/>
  <c r="M9" i="217"/>
  <c r="Q9" i="217" s="1"/>
  <c r="N8" i="217"/>
  <c r="M8" i="217"/>
  <c r="Q8" i="217" s="1"/>
  <c r="N7" i="217"/>
  <c r="M7" i="217"/>
  <c r="Q7" i="217" s="1"/>
  <c r="Q6" i="217"/>
  <c r="N6" i="217"/>
  <c r="M6" i="217"/>
  <c r="N5" i="217"/>
  <c r="M5" i="217"/>
  <c r="Q5" i="217" s="1"/>
  <c r="N4" i="217"/>
  <c r="M4" i="217"/>
  <c r="Q4" i="217" s="1"/>
  <c r="Q3" i="217"/>
  <c r="N3" i="217"/>
  <c r="M3" i="217"/>
  <c r="Q20" i="217" s="1"/>
  <c r="N20" i="216"/>
  <c r="N19" i="216"/>
  <c r="N18" i="216"/>
  <c r="N17" i="216"/>
  <c r="N16" i="216"/>
  <c r="N15" i="216"/>
  <c r="Q14" i="216"/>
  <c r="N14" i="216"/>
  <c r="N13" i="216"/>
  <c r="N12" i="216"/>
  <c r="M12" i="216"/>
  <c r="N11" i="216"/>
  <c r="M11" i="216"/>
  <c r="Q11" i="216" s="1"/>
  <c r="Q10" i="216"/>
  <c r="N10" i="216"/>
  <c r="M10" i="216"/>
  <c r="Q9" i="216"/>
  <c r="N9" i="216"/>
  <c r="M9" i="216"/>
  <c r="N8" i="216"/>
  <c r="M8" i="216"/>
  <c r="Q8" i="216" s="1"/>
  <c r="N7" i="216"/>
  <c r="M7" i="216"/>
  <c r="N6" i="216"/>
  <c r="M6" i="216"/>
  <c r="Q5" i="216"/>
  <c r="N5" i="216"/>
  <c r="M5" i="216"/>
  <c r="N4" i="216"/>
  <c r="M4" i="216"/>
  <c r="N3" i="216"/>
  <c r="M3" i="216"/>
  <c r="N20" i="215"/>
  <c r="N19" i="215"/>
  <c r="N18" i="215"/>
  <c r="N17" i="215"/>
  <c r="N16" i="215"/>
  <c r="N15" i="215"/>
  <c r="N14" i="215"/>
  <c r="N13" i="215"/>
  <c r="N12" i="215"/>
  <c r="M12" i="215"/>
  <c r="N11" i="215"/>
  <c r="M11" i="215"/>
  <c r="Q10" i="215"/>
  <c r="N10" i="215"/>
  <c r="M10" i="215"/>
  <c r="N9" i="215"/>
  <c r="M9" i="215"/>
  <c r="N8" i="215"/>
  <c r="M8" i="215"/>
  <c r="N7" i="215"/>
  <c r="M7" i="215"/>
  <c r="N6" i="215"/>
  <c r="M6" i="215"/>
  <c r="N5" i="215"/>
  <c r="M5" i="215"/>
  <c r="N4" i="215"/>
  <c r="M4" i="215"/>
  <c r="N3" i="215"/>
  <c r="M3" i="215"/>
  <c r="Q11" i="215" s="1"/>
  <c r="N20" i="214"/>
  <c r="N19" i="214"/>
  <c r="N18" i="214"/>
  <c r="N17" i="214"/>
  <c r="N16" i="214"/>
  <c r="N15" i="214"/>
  <c r="N14" i="214"/>
  <c r="N13" i="214"/>
  <c r="Q12" i="214"/>
  <c r="N12" i="214"/>
  <c r="M12" i="214"/>
  <c r="N11" i="214"/>
  <c r="M11" i="214"/>
  <c r="N10" i="214"/>
  <c r="M10" i="214"/>
  <c r="Q9" i="214"/>
  <c r="N9" i="214"/>
  <c r="M9" i="214"/>
  <c r="N8" i="214"/>
  <c r="M8" i="214"/>
  <c r="N7" i="214"/>
  <c r="M7" i="214"/>
  <c r="Q6" i="214"/>
  <c r="N6" i="214"/>
  <c r="M6" i="214"/>
  <c r="N5" i="214"/>
  <c r="M5" i="214"/>
  <c r="Q5" i="214" s="1"/>
  <c r="N4" i="214"/>
  <c r="M4" i="214"/>
  <c r="Q4" i="214" s="1"/>
  <c r="N3" i="214"/>
  <c r="M3" i="214"/>
  <c r="Q16" i="214" s="1"/>
  <c r="N20" i="213"/>
  <c r="Q19" i="213"/>
  <c r="N19" i="213"/>
  <c r="Q18" i="213"/>
  <c r="N18" i="213"/>
  <c r="N17" i="213"/>
  <c r="N16" i="213"/>
  <c r="Q15" i="213"/>
  <c r="N15" i="213"/>
  <c r="Q14" i="213"/>
  <c r="N14" i="213"/>
  <c r="N13" i="213"/>
  <c r="N12" i="213"/>
  <c r="M12" i="213"/>
  <c r="Q12" i="213" s="1"/>
  <c r="Q11" i="213"/>
  <c r="N11" i="213"/>
  <c r="M11" i="213"/>
  <c r="N10" i="213"/>
  <c r="M10" i="213"/>
  <c r="N9" i="213"/>
  <c r="M9" i="213"/>
  <c r="Q9" i="213" s="1"/>
  <c r="Q8" i="213"/>
  <c r="N8" i="213"/>
  <c r="M8" i="213"/>
  <c r="N7" i="213"/>
  <c r="M7" i="213"/>
  <c r="Q7" i="213" s="1"/>
  <c r="N6" i="213"/>
  <c r="M6" i="213"/>
  <c r="Q6" i="213" s="1"/>
  <c r="N5" i="213"/>
  <c r="M5" i="213"/>
  <c r="Q5" i="213" s="1"/>
  <c r="N4" i="213"/>
  <c r="M4" i="213"/>
  <c r="Q4" i="213" s="1"/>
  <c r="Q3" i="213"/>
  <c r="N3" i="213"/>
  <c r="M3" i="213"/>
  <c r="Q20" i="213" s="1"/>
  <c r="N20" i="212"/>
  <c r="N19" i="212"/>
  <c r="N18" i="212"/>
  <c r="N17" i="212"/>
  <c r="N16" i="212"/>
  <c r="N15" i="212"/>
  <c r="Q14" i="212"/>
  <c r="N14" i="212"/>
  <c r="N13" i="212"/>
  <c r="N12" i="212"/>
  <c r="M12" i="212"/>
  <c r="N11" i="212"/>
  <c r="M11" i="212"/>
  <c r="Q11" i="212" s="1"/>
  <c r="N10" i="212"/>
  <c r="M10" i="212"/>
  <c r="N9" i="212"/>
  <c r="M9" i="212"/>
  <c r="Q9" i="212" s="1"/>
  <c r="Q8" i="212"/>
  <c r="N8" i="212"/>
  <c r="M8" i="212"/>
  <c r="N7" i="212"/>
  <c r="M7" i="212"/>
  <c r="N6" i="212"/>
  <c r="M6" i="212"/>
  <c r="N5" i="212"/>
  <c r="M5" i="212"/>
  <c r="N4" i="212"/>
  <c r="M4" i="212"/>
  <c r="N3" i="212"/>
  <c r="M3" i="212"/>
  <c r="Q5" i="212" s="1"/>
  <c r="N20" i="211"/>
  <c r="N19" i="211"/>
  <c r="N18" i="211"/>
  <c r="N17" i="211"/>
  <c r="N16" i="211"/>
  <c r="N15" i="211"/>
  <c r="N14" i="211"/>
  <c r="Q13" i="211"/>
  <c r="N13" i="211"/>
  <c r="N12" i="211"/>
  <c r="M12" i="211"/>
  <c r="N11" i="211"/>
  <c r="M11" i="211"/>
  <c r="Q11" i="211" s="1"/>
  <c r="Q10" i="211"/>
  <c r="N10" i="211"/>
  <c r="M10" i="211"/>
  <c r="N9" i="211"/>
  <c r="M9" i="211"/>
  <c r="N8" i="211"/>
  <c r="M8" i="211"/>
  <c r="Q7" i="211"/>
  <c r="N7" i="211"/>
  <c r="M7" i="211"/>
  <c r="N6" i="211"/>
  <c r="M6" i="211"/>
  <c r="N5" i="211"/>
  <c r="M5" i="211"/>
  <c r="Q4" i="211"/>
  <c r="N4" i="211"/>
  <c r="M4" i="211"/>
  <c r="N3" i="211"/>
  <c r="M3" i="211"/>
  <c r="Q20" i="211" s="1"/>
  <c r="Q20" i="208"/>
  <c r="N20" i="208"/>
  <c r="Q19" i="208"/>
  <c r="N19" i="208"/>
  <c r="N18" i="208"/>
  <c r="N17" i="208"/>
  <c r="Q16" i="208"/>
  <c r="N16" i="208"/>
  <c r="Q15" i="208"/>
  <c r="N15" i="208"/>
  <c r="N14" i="208"/>
  <c r="N13" i="208"/>
  <c r="Q12" i="208"/>
  <c r="N12" i="208"/>
  <c r="M12" i="208"/>
  <c r="N11" i="208"/>
  <c r="M11" i="208"/>
  <c r="Q11" i="208" s="1"/>
  <c r="N10" i="208"/>
  <c r="M10" i="208"/>
  <c r="Q10" i="208" s="1"/>
  <c r="Q9" i="208"/>
  <c r="N9" i="208"/>
  <c r="M9" i="208"/>
  <c r="N8" i="208"/>
  <c r="M8" i="208"/>
  <c r="N7" i="208"/>
  <c r="M7" i="208"/>
  <c r="Q7" i="208" s="1"/>
  <c r="Q6" i="208"/>
  <c r="N6" i="208"/>
  <c r="M6" i="208"/>
  <c r="N5" i="208"/>
  <c r="M5" i="208"/>
  <c r="Q5" i="208" s="1"/>
  <c r="N4" i="208"/>
  <c r="M4" i="208"/>
  <c r="Q4" i="208" s="1"/>
  <c r="N3" i="208"/>
  <c r="M3" i="208"/>
  <c r="N20" i="210"/>
  <c r="N19" i="210"/>
  <c r="N18" i="210"/>
  <c r="N17" i="210"/>
  <c r="N16" i="210"/>
  <c r="N15" i="210"/>
  <c r="N14" i="210"/>
  <c r="N13" i="210"/>
  <c r="N12" i="210"/>
  <c r="M12" i="210"/>
  <c r="N11" i="210"/>
  <c r="M11" i="210"/>
  <c r="Q11" i="210" s="1"/>
  <c r="N10" i="210"/>
  <c r="M10" i="210"/>
  <c r="Q10" i="210" s="1"/>
  <c r="N9" i="210"/>
  <c r="M9" i="210"/>
  <c r="N8" i="210"/>
  <c r="M8" i="210"/>
  <c r="Q7" i="210"/>
  <c r="N7" i="210"/>
  <c r="M7" i="210"/>
  <c r="N6" i="210"/>
  <c r="M6" i="210"/>
  <c r="Q6" i="210" s="1"/>
  <c r="N5" i="210"/>
  <c r="M5" i="210"/>
  <c r="Q5" i="210" s="1"/>
  <c r="Q4" i="210"/>
  <c r="N4" i="210"/>
  <c r="M4" i="210"/>
  <c r="N3" i="210"/>
  <c r="M3" i="210"/>
  <c r="Q18" i="210" s="1"/>
  <c r="N20" i="209"/>
  <c r="Q19" i="209"/>
  <c r="N19" i="209"/>
  <c r="N18" i="209"/>
  <c r="N17" i="209"/>
  <c r="N16" i="209"/>
  <c r="Q15" i="209"/>
  <c r="N15" i="209"/>
  <c r="N14" i="209"/>
  <c r="N13" i="209"/>
  <c r="N12" i="209"/>
  <c r="M12" i="209"/>
  <c r="Q12" i="209" s="1"/>
  <c r="N11" i="209"/>
  <c r="M11" i="209"/>
  <c r="N10" i="209"/>
  <c r="M10" i="209"/>
  <c r="Q9" i="209"/>
  <c r="N9" i="209"/>
  <c r="M9" i="209"/>
  <c r="N8" i="209"/>
  <c r="M8" i="209"/>
  <c r="Q8" i="209" s="1"/>
  <c r="N7" i="209"/>
  <c r="M7" i="209"/>
  <c r="Q7" i="209" s="1"/>
  <c r="Q6" i="209"/>
  <c r="N6" i="209"/>
  <c r="M6" i="209"/>
  <c r="N5" i="209"/>
  <c r="M5" i="209"/>
  <c r="Q5" i="209" s="1"/>
  <c r="N4" i="209"/>
  <c r="M4" i="209"/>
  <c r="Q4" i="209" s="1"/>
  <c r="Q3" i="209"/>
  <c r="N3" i="209"/>
  <c r="M3" i="209"/>
  <c r="Q11" i="209" s="1"/>
  <c r="Q20" i="207"/>
  <c r="N20" i="207"/>
  <c r="Q19" i="207"/>
  <c r="N19" i="207"/>
  <c r="Q18" i="207"/>
  <c r="N18" i="207"/>
  <c r="Q17" i="207"/>
  <c r="N17" i="207"/>
  <c r="Q16" i="207"/>
  <c r="N16" i="207"/>
  <c r="Q15" i="207"/>
  <c r="N15" i="207"/>
  <c r="Q14" i="207"/>
  <c r="N14" i="207"/>
  <c r="Q12" i="207"/>
  <c r="P12" i="207"/>
  <c r="N12" i="207"/>
  <c r="M12" i="207"/>
  <c r="Q11" i="207"/>
  <c r="P11" i="207"/>
  <c r="N11" i="207"/>
  <c r="M11" i="207"/>
  <c r="Q10" i="207"/>
  <c r="P10" i="207"/>
  <c r="V10" i="207" s="1"/>
  <c r="N10" i="207"/>
  <c r="M10" i="207"/>
  <c r="Q9" i="207"/>
  <c r="P9" i="207"/>
  <c r="V9" i="207" s="1"/>
  <c r="N9" i="207"/>
  <c r="M9" i="207"/>
  <c r="Q8" i="207"/>
  <c r="P8" i="207"/>
  <c r="N8" i="207"/>
  <c r="M8" i="207"/>
  <c r="Q7" i="207"/>
  <c r="P7" i="207"/>
  <c r="V7" i="207" s="1"/>
  <c r="N7" i="207"/>
  <c r="M7" i="207"/>
  <c r="Q6" i="207"/>
  <c r="P6" i="207"/>
  <c r="V6" i="207" s="1"/>
  <c r="N6" i="207"/>
  <c r="M6" i="207"/>
  <c r="V5" i="207"/>
  <c r="Q5" i="207"/>
  <c r="P5" i="207"/>
  <c r="N5" i="207"/>
  <c r="M5" i="207"/>
  <c r="Q4" i="207"/>
  <c r="P4" i="207"/>
  <c r="N4" i="207"/>
  <c r="M4" i="207"/>
  <c r="V3" i="207"/>
  <c r="Q3" i="207"/>
  <c r="P3" i="207"/>
  <c r="V13" i="207" s="1"/>
  <c r="N3" i="207"/>
  <c r="M3" i="207"/>
  <c r="N20" i="206"/>
  <c r="N19" i="206"/>
  <c r="N18" i="206"/>
  <c r="N17" i="206"/>
  <c r="N16" i="206"/>
  <c r="Q15" i="206"/>
  <c r="N15" i="206"/>
  <c r="N14" i="206"/>
  <c r="N13" i="206"/>
  <c r="N12" i="206"/>
  <c r="M12" i="206"/>
  <c r="Q12" i="206" s="1"/>
  <c r="N11" i="206"/>
  <c r="M11" i="206"/>
  <c r="N10" i="206"/>
  <c r="M10" i="206"/>
  <c r="Q10" i="206" s="1"/>
  <c r="Q9" i="206"/>
  <c r="N9" i="206"/>
  <c r="M9" i="206"/>
  <c r="N8" i="206"/>
  <c r="M8" i="206"/>
  <c r="Q8" i="206" s="1"/>
  <c r="N7" i="206"/>
  <c r="M7" i="206"/>
  <c r="Q7" i="206" s="1"/>
  <c r="Q6" i="206"/>
  <c r="N6" i="206"/>
  <c r="M6" i="206"/>
  <c r="N5" i="206"/>
  <c r="M5" i="206"/>
  <c r="Q5" i="206" s="1"/>
  <c r="N4" i="206"/>
  <c r="M4" i="206"/>
  <c r="Q4" i="206" s="1"/>
  <c r="Q3" i="206"/>
  <c r="N3" i="206"/>
  <c r="M3" i="206"/>
  <c r="Q11" i="206" s="1"/>
  <c r="N20" i="205"/>
  <c r="N19" i="205"/>
  <c r="N18" i="205"/>
  <c r="N17" i="205"/>
  <c r="N16" i="205"/>
  <c r="N15" i="205"/>
  <c r="N14" i="205"/>
  <c r="N13" i="205"/>
  <c r="N12" i="205"/>
  <c r="M12" i="205"/>
  <c r="Q12" i="205" s="1"/>
  <c r="Q11" i="205"/>
  <c r="N11" i="205"/>
  <c r="M11" i="205"/>
  <c r="N10" i="205"/>
  <c r="M10" i="205"/>
  <c r="Q10" i="205" s="1"/>
  <c r="N9" i="205"/>
  <c r="M9" i="205"/>
  <c r="Q9" i="205" s="1"/>
  <c r="N8" i="205"/>
  <c r="M8" i="205"/>
  <c r="N7" i="205"/>
  <c r="M7" i="205"/>
  <c r="Q7" i="205" s="1"/>
  <c r="N6" i="205"/>
  <c r="M6" i="205"/>
  <c r="Q6" i="205" s="1"/>
  <c r="N5" i="205"/>
  <c r="M5" i="205"/>
  <c r="N4" i="205"/>
  <c r="M4" i="205"/>
  <c r="Q4" i="205" s="1"/>
  <c r="Q3" i="205"/>
  <c r="N3" i="205"/>
  <c r="M3" i="205"/>
  <c r="Q5" i="205" s="1"/>
  <c r="N20" i="204"/>
  <c r="N19" i="204"/>
  <c r="N18" i="204"/>
  <c r="N17" i="204"/>
  <c r="N16" i="204"/>
  <c r="N15" i="204"/>
  <c r="N14" i="204"/>
  <c r="N13" i="204"/>
  <c r="N12" i="204"/>
  <c r="M12" i="204"/>
  <c r="Q12" i="204" s="1"/>
  <c r="N11" i="204"/>
  <c r="M11" i="204"/>
  <c r="Q11" i="204" s="1"/>
  <c r="N10" i="204"/>
  <c r="M10" i="204"/>
  <c r="N9" i="204"/>
  <c r="M9" i="204"/>
  <c r="Q9" i="204" s="1"/>
  <c r="N8" i="204"/>
  <c r="M8" i="204"/>
  <c r="Q8" i="204" s="1"/>
  <c r="N7" i="204"/>
  <c r="M7" i="204"/>
  <c r="N6" i="204"/>
  <c r="M6" i="204"/>
  <c r="N5" i="204"/>
  <c r="M5" i="204"/>
  <c r="N4" i="204"/>
  <c r="M4" i="204"/>
  <c r="Q4" i="204" s="1"/>
  <c r="N3" i="204"/>
  <c r="M3" i="204"/>
  <c r="Q7" i="204" s="1"/>
  <c r="N20" i="203"/>
  <c r="N19" i="203"/>
  <c r="N18" i="203"/>
  <c r="N17" i="203"/>
  <c r="N16" i="203"/>
  <c r="N15" i="203"/>
  <c r="N14" i="203"/>
  <c r="N13" i="203"/>
  <c r="N12" i="203"/>
  <c r="M12" i="203"/>
  <c r="N11" i="203"/>
  <c r="M11" i="203"/>
  <c r="Q11" i="203" s="1"/>
  <c r="N10" i="203"/>
  <c r="M10" i="203"/>
  <c r="Q10" i="203" s="1"/>
  <c r="N9" i="203"/>
  <c r="M9" i="203"/>
  <c r="N8" i="203"/>
  <c r="M8" i="203"/>
  <c r="Q7" i="203"/>
  <c r="N7" i="203"/>
  <c r="M7" i="203"/>
  <c r="N6" i="203"/>
  <c r="M6" i="203"/>
  <c r="Q6" i="203" s="1"/>
  <c r="N5" i="203"/>
  <c r="M5" i="203"/>
  <c r="Q5" i="203" s="1"/>
  <c r="N4" i="203"/>
  <c r="M4" i="203"/>
  <c r="N3" i="203"/>
  <c r="M3" i="203"/>
  <c r="Q9" i="203" s="1"/>
  <c r="Q20" i="202"/>
  <c r="N20" i="202"/>
  <c r="Q19" i="202"/>
  <c r="N19" i="202"/>
  <c r="Q18" i="202"/>
  <c r="N18" i="202"/>
  <c r="Q17" i="202"/>
  <c r="N17" i="202"/>
  <c r="Q16" i="202"/>
  <c r="N16" i="202"/>
  <c r="Q15" i="202"/>
  <c r="N15" i="202"/>
  <c r="Q14" i="202"/>
  <c r="N14" i="202"/>
  <c r="Q12" i="202"/>
  <c r="P12" i="202"/>
  <c r="V12" i="202" s="1"/>
  <c r="N12" i="202"/>
  <c r="M12" i="202"/>
  <c r="Q11" i="202"/>
  <c r="P11" i="202"/>
  <c r="V11" i="202" s="1"/>
  <c r="N11" i="202"/>
  <c r="M11" i="202"/>
  <c r="Q10" i="202"/>
  <c r="P10" i="202"/>
  <c r="N10" i="202"/>
  <c r="M10" i="202"/>
  <c r="Q9" i="202"/>
  <c r="P9" i="202"/>
  <c r="V9" i="202" s="1"/>
  <c r="N9" i="202"/>
  <c r="M9" i="202"/>
  <c r="Q8" i="202"/>
  <c r="P8" i="202"/>
  <c r="V8" i="202" s="1"/>
  <c r="N8" i="202"/>
  <c r="M8" i="202"/>
  <c r="V7" i="202"/>
  <c r="Q7" i="202"/>
  <c r="P7" i="202"/>
  <c r="N7" i="202"/>
  <c r="M7" i="202"/>
  <c r="Q6" i="202"/>
  <c r="P6" i="202"/>
  <c r="V6" i="202" s="1"/>
  <c r="N6" i="202"/>
  <c r="M6" i="202"/>
  <c r="V5" i="202"/>
  <c r="Q5" i="202"/>
  <c r="P5" i="202"/>
  <c r="N5" i="202"/>
  <c r="M5" i="202"/>
  <c r="Q4" i="202"/>
  <c r="P4" i="202"/>
  <c r="V4" i="202" s="1"/>
  <c r="N4" i="202"/>
  <c r="M4" i="202"/>
  <c r="Q3" i="202"/>
  <c r="P3" i="202"/>
  <c r="V19" i="202" s="1"/>
  <c r="N3" i="202"/>
  <c r="M3" i="202"/>
  <c r="N20" i="201"/>
  <c r="N19" i="201"/>
  <c r="N18" i="201"/>
  <c r="N17" i="201"/>
  <c r="N16" i="201"/>
  <c r="N15" i="201"/>
  <c r="N14" i="201"/>
  <c r="N13" i="201"/>
  <c r="N12" i="201"/>
  <c r="M12" i="201"/>
  <c r="N11" i="201"/>
  <c r="M11" i="201"/>
  <c r="Q11" i="201" s="1"/>
  <c r="N10" i="201"/>
  <c r="M10" i="201"/>
  <c r="Q10" i="201" s="1"/>
  <c r="Q9" i="201"/>
  <c r="N9" i="201"/>
  <c r="M9" i="201"/>
  <c r="N8" i="201"/>
  <c r="M8" i="201"/>
  <c r="Q7" i="201"/>
  <c r="N7" i="201"/>
  <c r="M7" i="201"/>
  <c r="N6" i="201"/>
  <c r="M6" i="201"/>
  <c r="Q6" i="201" s="1"/>
  <c r="N5" i="201"/>
  <c r="M5" i="201"/>
  <c r="Q5" i="201" s="1"/>
  <c r="N4" i="201"/>
  <c r="M4" i="201"/>
  <c r="N3" i="201"/>
  <c r="M3" i="201"/>
  <c r="Q19" i="201" s="1"/>
  <c r="N20" i="200"/>
  <c r="N19" i="200"/>
  <c r="N18" i="200"/>
  <c r="N17" i="200"/>
  <c r="N16" i="200"/>
  <c r="N15" i="200"/>
  <c r="N14" i="200"/>
  <c r="N13" i="200"/>
  <c r="N12" i="200"/>
  <c r="M12" i="200"/>
  <c r="Q12" i="200" s="1"/>
  <c r="Q11" i="200"/>
  <c r="N11" i="200"/>
  <c r="M11" i="200"/>
  <c r="N10" i="200"/>
  <c r="M10" i="200"/>
  <c r="Q9" i="200"/>
  <c r="N9" i="200"/>
  <c r="M9" i="200"/>
  <c r="N8" i="200"/>
  <c r="M8" i="200"/>
  <c r="Q8" i="200" s="1"/>
  <c r="N7" i="200"/>
  <c r="M7" i="200"/>
  <c r="Q7" i="200" s="1"/>
  <c r="N6" i="200"/>
  <c r="M6" i="200"/>
  <c r="N5" i="200"/>
  <c r="M5" i="200"/>
  <c r="Q5" i="200" s="1"/>
  <c r="N4" i="200"/>
  <c r="M4" i="200"/>
  <c r="Q4" i="200" s="1"/>
  <c r="Q3" i="200"/>
  <c r="N3" i="200"/>
  <c r="M3" i="200"/>
  <c r="Q18" i="200" s="1"/>
  <c r="G35" i="199"/>
  <c r="D35" i="199"/>
  <c r="G34" i="199"/>
  <c r="D34" i="199"/>
  <c r="G33" i="199"/>
  <c r="D33" i="199"/>
  <c r="G32" i="199"/>
  <c r="D32" i="199"/>
  <c r="G31" i="199"/>
  <c r="D31" i="199"/>
  <c r="G30" i="199"/>
  <c r="D30" i="199"/>
  <c r="G29" i="199"/>
  <c r="D29" i="199"/>
  <c r="G28" i="199"/>
  <c r="D28" i="199"/>
  <c r="G27" i="199"/>
  <c r="D27" i="199"/>
  <c r="G26" i="199"/>
  <c r="D26" i="199"/>
  <c r="G25" i="199"/>
  <c r="D25" i="199"/>
  <c r="G24" i="199"/>
  <c r="D24" i="199"/>
  <c r="G23" i="199"/>
  <c r="D23" i="199"/>
  <c r="G22" i="199"/>
  <c r="D22" i="199"/>
  <c r="G21" i="199"/>
  <c r="D21" i="199"/>
  <c r="G20" i="199"/>
  <c r="D20" i="199"/>
  <c r="G19" i="199"/>
  <c r="D19" i="199"/>
  <c r="G18" i="199"/>
  <c r="D18" i="199"/>
  <c r="G17" i="199"/>
  <c r="D17" i="199"/>
  <c r="G16" i="199"/>
  <c r="D16" i="199"/>
  <c r="G15" i="199"/>
  <c r="D15" i="199"/>
  <c r="G14" i="199"/>
  <c r="D14" i="199"/>
  <c r="G13" i="199"/>
  <c r="D13" i="199"/>
  <c r="G12" i="199"/>
  <c r="D12" i="199"/>
  <c r="G11" i="199"/>
  <c r="D11" i="199"/>
  <c r="G10" i="199"/>
  <c r="D10" i="199"/>
  <c r="G9" i="199"/>
  <c r="D9" i="199"/>
  <c r="G8" i="199"/>
  <c r="D8" i="199"/>
  <c r="G7" i="199"/>
  <c r="D7" i="199"/>
  <c r="G6" i="199"/>
  <c r="D6" i="199"/>
  <c r="G5" i="199"/>
  <c r="D5" i="199"/>
  <c r="G4" i="199"/>
  <c r="D4" i="199"/>
  <c r="G3" i="199"/>
  <c r="D3" i="199"/>
  <c r="U6" i="198"/>
  <c r="AD6" i="198"/>
  <c r="C4" i="198"/>
  <c r="H10" i="198"/>
  <c r="N7" i="198"/>
  <c r="O6" i="198"/>
  <c r="AC10" i="198"/>
  <c r="M6" i="198"/>
  <c r="AC4" i="198"/>
  <c r="U7" i="198"/>
  <c r="AE4" i="198"/>
  <c r="D8" i="198"/>
  <c r="H9" i="198"/>
  <c r="V10" i="198"/>
  <c r="O4" i="198"/>
  <c r="C6" i="198"/>
  <c r="S3" i="198"/>
  <c r="M3" i="198"/>
  <c r="T4" i="198"/>
  <c r="AB4" i="198"/>
  <c r="W6" i="198"/>
  <c r="K4" i="198"/>
  <c r="J5" i="198"/>
  <c r="Q10" i="198"/>
  <c r="O5" i="198"/>
  <c r="AE8" i="198"/>
  <c r="J7" i="198"/>
  <c r="I4" i="198"/>
  <c r="R7" i="198"/>
  <c r="V11" i="198"/>
  <c r="E9" i="198"/>
  <c r="AB6" i="198"/>
  <c r="Y7" i="198"/>
  <c r="N4" i="198"/>
  <c r="K5" i="198"/>
  <c r="L6" i="198"/>
  <c r="V8" i="198"/>
  <c r="K10" i="198"/>
  <c r="C8" i="198"/>
  <c r="I5" i="198"/>
  <c r="AA6" i="198"/>
  <c r="J6" i="198"/>
  <c r="Z7" i="198"/>
  <c r="L4" i="198"/>
  <c r="Z10" i="198"/>
  <c r="S10" i="198"/>
  <c r="J4" i="198"/>
  <c r="AC7" i="198"/>
  <c r="R4" i="198"/>
  <c r="AE7" i="198"/>
  <c r="H5" i="198"/>
  <c r="F7" i="198"/>
  <c r="V6" i="198"/>
  <c r="R9" i="198"/>
  <c r="B7" i="198"/>
  <c r="W7" i="198"/>
  <c r="T6" i="198"/>
  <c r="B10" i="198"/>
  <c r="I6" i="198"/>
  <c r="AD4" i="198"/>
  <c r="P4" i="198"/>
  <c r="B11" i="198"/>
  <c r="K3" i="198"/>
  <c r="V4" i="198"/>
  <c r="Y4" i="198"/>
  <c r="N10" i="198"/>
  <c r="K9" i="198"/>
  <c r="I9" i="198"/>
  <c r="AA5" i="198"/>
  <c r="R10" i="198"/>
  <c r="W4" i="198"/>
  <c r="AC3" i="198"/>
  <c r="AB10" i="198"/>
  <c r="O7" i="198"/>
  <c r="Z8" i="198"/>
  <c r="J8" i="198"/>
  <c r="J3" i="198"/>
  <c r="AD8" i="198"/>
  <c r="M9" i="198"/>
  <c r="AA8" i="198"/>
  <c r="D10" i="198"/>
  <c r="AE5" i="198"/>
  <c r="N8" i="198"/>
  <c r="C9" i="198"/>
  <c r="E8" i="198"/>
  <c r="L8" i="198"/>
  <c r="AD10" i="198"/>
  <c r="J11" i="198"/>
  <c r="H6" i="198"/>
  <c r="U9" i="198"/>
  <c r="S6" i="198"/>
  <c r="V7" i="198"/>
  <c r="X8" i="198"/>
  <c r="H3" i="198"/>
  <c r="P11" i="198"/>
  <c r="V3" i="198"/>
  <c r="G5" i="198"/>
  <c r="U10" i="198"/>
  <c r="E6" i="198"/>
  <c r="L11" i="198"/>
  <c r="B3" i="198"/>
  <c r="E5" i="198"/>
  <c r="J10" i="198"/>
  <c r="G6" i="198"/>
  <c r="Q9" i="198"/>
  <c r="O8" i="198"/>
  <c r="W8" i="198"/>
  <c r="C5" i="198"/>
  <c r="O3" i="198"/>
  <c r="P5" i="198"/>
  <c r="AA7" i="198"/>
  <c r="L10" i="198"/>
  <c r="P3" i="198"/>
  <c r="T10" i="198"/>
  <c r="Z6" i="198"/>
  <c r="E4" i="198"/>
  <c r="K6" i="198"/>
  <c r="D6" i="198"/>
  <c r="H7" i="198"/>
  <c r="F6" i="198"/>
  <c r="D11" i="198"/>
  <c r="Z9" i="198"/>
  <c r="AE3" i="198"/>
  <c r="H4" i="198"/>
  <c r="O10" i="198"/>
  <c r="F8" i="198"/>
  <c r="D7" i="198"/>
  <c r="G4" i="198"/>
  <c r="F10" i="198"/>
  <c r="G11" i="198"/>
  <c r="Z4" i="198"/>
  <c r="O11" i="198"/>
  <c r="AA4" i="198"/>
  <c r="AE11" i="198"/>
  <c r="I8" i="198"/>
  <c r="L9" i="198"/>
  <c r="W10" i="198"/>
  <c r="B4" i="198"/>
  <c r="E10" i="198"/>
  <c r="AE9" i="198"/>
  <c r="L5" i="198"/>
  <c r="W3" i="198"/>
  <c r="G9" i="198"/>
  <c r="M10" i="198"/>
  <c r="AA10" i="198"/>
  <c r="G8" i="198"/>
  <c r="AE10" i="198"/>
  <c r="B8" i="198"/>
  <c r="F3" i="198"/>
  <c r="H8" i="198"/>
  <c r="V5" i="198"/>
  <c r="F11" i="198"/>
  <c r="T7" i="198"/>
  <c r="R8" i="198"/>
  <c r="C10" i="198"/>
  <c r="S4" i="198"/>
  <c r="G3" i="198"/>
  <c r="W11" i="198"/>
  <c r="P8" i="198"/>
  <c r="D3" i="198"/>
  <c r="AA3" i="198"/>
  <c r="U4" i="198"/>
  <c r="AC9" i="198"/>
  <c r="AD7" i="198"/>
  <c r="G10" i="198"/>
  <c r="H11" i="198"/>
  <c r="D5" i="198"/>
  <c r="AC6" i="198"/>
  <c r="Y10" i="198"/>
  <c r="S8" i="198"/>
  <c r="D4" i="198"/>
  <c r="B6" i="198"/>
  <c r="AE6" i="198"/>
  <c r="AB3" i="198"/>
  <c r="L3" i="198"/>
  <c r="AA11" i="198"/>
  <c r="U8" i="198"/>
  <c r="W5" i="198"/>
  <c r="Q6" i="200" l="1"/>
  <c r="Q15" i="200"/>
  <c r="Q19" i="200"/>
  <c r="Q4" i="201"/>
  <c r="Q12" i="201"/>
  <c r="Q16" i="201"/>
  <c r="Q20" i="201"/>
  <c r="V10" i="202"/>
  <c r="V14" i="202"/>
  <c r="Q4" i="203"/>
  <c r="Q12" i="203"/>
  <c r="Q16" i="203"/>
  <c r="Q20" i="203"/>
  <c r="Q10" i="204"/>
  <c r="Q13" i="204"/>
  <c r="Q17" i="204"/>
  <c r="Q8" i="205"/>
  <c r="Q14" i="205"/>
  <c r="Q18" i="205"/>
  <c r="Q19" i="206"/>
  <c r="V8" i="207"/>
  <c r="V16" i="207"/>
  <c r="Q12" i="210"/>
  <c r="Q17" i="222"/>
  <c r="Q13" i="222"/>
  <c r="Q19" i="222"/>
  <c r="Q15" i="222"/>
  <c r="Q3" i="222"/>
  <c r="Q18" i="222"/>
  <c r="Q14" i="222"/>
  <c r="Q8" i="222"/>
  <c r="Q6" i="222"/>
  <c r="Q12" i="222"/>
  <c r="V17" i="202"/>
  <c r="Q5" i="204"/>
  <c r="V19" i="207"/>
  <c r="Q13" i="215"/>
  <c r="Q16" i="200"/>
  <c r="Q20" i="200"/>
  <c r="Q13" i="201"/>
  <c r="Q17" i="201"/>
  <c r="V20" i="202"/>
  <c r="Q13" i="203"/>
  <c r="Q17" i="203"/>
  <c r="Q14" i="204"/>
  <c r="Q18" i="204"/>
  <c r="Q15" i="205"/>
  <c r="Q19" i="205"/>
  <c r="Q16" i="206"/>
  <c r="Q20" i="206"/>
  <c r="V14" i="207"/>
  <c r="Q16" i="209"/>
  <c r="Q20" i="209"/>
  <c r="Q8" i="211"/>
  <c r="Q10" i="214"/>
  <c r="Q19" i="214"/>
  <c r="Q4" i="215"/>
  <c r="Q7" i="215"/>
  <c r="Q4" i="219"/>
  <c r="Q10" i="219"/>
  <c r="Q19" i="220"/>
  <c r="Q15" i="220"/>
  <c r="Q17" i="220"/>
  <c r="Q13" i="220"/>
  <c r="Q20" i="220"/>
  <c r="Q16" i="220"/>
  <c r="Q12" i="220"/>
  <c r="Q4" i="220"/>
  <c r="Q6" i="220"/>
  <c r="Q18" i="220"/>
  <c r="Q10" i="222"/>
  <c r="Q20" i="222"/>
  <c r="Q9" i="223"/>
  <c r="Q12" i="223"/>
  <c r="Q20" i="228"/>
  <c r="Q16" i="228"/>
  <c r="Q12" i="228"/>
  <c r="Q17" i="228"/>
  <c r="Q13" i="228"/>
  <c r="Q4" i="228"/>
  <c r="Q6" i="228"/>
  <c r="V15" i="202"/>
  <c r="Q3" i="204"/>
  <c r="V17" i="207"/>
  <c r="Q20" i="210"/>
  <c r="Q17" i="210"/>
  <c r="Q13" i="210"/>
  <c r="Q14" i="210"/>
  <c r="Q19" i="212"/>
  <c r="Q15" i="212"/>
  <c r="Q20" i="212"/>
  <c r="Q16" i="212"/>
  <c r="Q4" i="212"/>
  <c r="Q6" i="212"/>
  <c r="Q12" i="212"/>
  <c r="Q8" i="215"/>
  <c r="Q20" i="215"/>
  <c r="Q18" i="223"/>
  <c r="Q14" i="223"/>
  <c r="Q20" i="223"/>
  <c r="Q16" i="223"/>
  <c r="Q19" i="223"/>
  <c r="Q15" i="223"/>
  <c r="Q6" i="223"/>
  <c r="Q10" i="228"/>
  <c r="Q14" i="228"/>
  <c r="Q19" i="228"/>
  <c r="Q10" i="200"/>
  <c r="Q13" i="200"/>
  <c r="Q17" i="200"/>
  <c r="Q8" i="201"/>
  <c r="Q14" i="201"/>
  <c r="Q18" i="201"/>
  <c r="V18" i="202"/>
  <c r="Q8" i="203"/>
  <c r="Q14" i="203"/>
  <c r="Q18" i="203"/>
  <c r="Q6" i="204"/>
  <c r="Q15" i="204"/>
  <c r="Q19" i="204"/>
  <c r="Q16" i="205"/>
  <c r="Q20" i="205"/>
  <c r="Q13" i="206"/>
  <c r="Q17" i="206"/>
  <c r="V4" i="207"/>
  <c r="V12" i="207"/>
  <c r="V20" i="207"/>
  <c r="Q10" i="209"/>
  <c r="Q13" i="209"/>
  <c r="Q17" i="209"/>
  <c r="Q8" i="210"/>
  <c r="Q19" i="210"/>
  <c r="Q18" i="211"/>
  <c r="Q14" i="211"/>
  <c r="Q19" i="211"/>
  <c r="Q15" i="211"/>
  <c r="Q6" i="211"/>
  <c r="Q5" i="211"/>
  <c r="Q9" i="211"/>
  <c r="Q16" i="211"/>
  <c r="Q17" i="212"/>
  <c r="Q7" i="214"/>
  <c r="Q11" i="214"/>
  <c r="Q15" i="214"/>
  <c r="Q20" i="214"/>
  <c r="Q19" i="216"/>
  <c r="Q15" i="216"/>
  <c r="Q17" i="216"/>
  <c r="Q20" i="216"/>
  <c r="Q16" i="216"/>
  <c r="Q12" i="216"/>
  <c r="Q4" i="216"/>
  <c r="Q6" i="216"/>
  <c r="Q17" i="218"/>
  <c r="Q13" i="218"/>
  <c r="Q19" i="218"/>
  <c r="Q15" i="218"/>
  <c r="Q3" i="218"/>
  <c r="Q18" i="218"/>
  <c r="Q14" i="218"/>
  <c r="Q8" i="218"/>
  <c r="Q6" i="218"/>
  <c r="Q12" i="218"/>
  <c r="Q4" i="222"/>
  <c r="Q7" i="222"/>
  <c r="Q11" i="222"/>
  <c r="Q17" i="226"/>
  <c r="Q13" i="226"/>
  <c r="Q19" i="226"/>
  <c r="Q15" i="226"/>
  <c r="Q3" i="226"/>
  <c r="Q18" i="226"/>
  <c r="Q14" i="226"/>
  <c r="Q8" i="226"/>
  <c r="Q6" i="226"/>
  <c r="Q12" i="226"/>
  <c r="Q3" i="201"/>
  <c r="V3" i="202"/>
  <c r="Q3" i="203"/>
  <c r="V15" i="207"/>
  <c r="Q3" i="210"/>
  <c r="Q15" i="210"/>
  <c r="Q3" i="212"/>
  <c r="Q7" i="212"/>
  <c r="Q18" i="215"/>
  <c r="Q14" i="215"/>
  <c r="Q19" i="215"/>
  <c r="Q15" i="215"/>
  <c r="Q6" i="215"/>
  <c r="Q5" i="215"/>
  <c r="Q9" i="215"/>
  <c r="Q16" i="215"/>
  <c r="Q14" i="220"/>
  <c r="Q16" i="222"/>
  <c r="Q3" i="223"/>
  <c r="Q13" i="223"/>
  <c r="Q9" i="226"/>
  <c r="Q15" i="228"/>
  <c r="Q14" i="200"/>
  <c r="Q15" i="201"/>
  <c r="V16" i="202"/>
  <c r="Q15" i="203"/>
  <c r="Q19" i="203"/>
  <c r="Q16" i="204"/>
  <c r="Q20" i="204"/>
  <c r="Q13" i="205"/>
  <c r="Q17" i="205"/>
  <c r="Q14" i="206"/>
  <c r="Q18" i="206"/>
  <c r="V18" i="207"/>
  <c r="Q14" i="209"/>
  <c r="Q18" i="209"/>
  <c r="Q17" i="208"/>
  <c r="Q13" i="208"/>
  <c r="Q3" i="208"/>
  <c r="Q18" i="208"/>
  <c r="Q14" i="208"/>
  <c r="Q8" i="208"/>
  <c r="Q3" i="211"/>
  <c r="Q12" i="211"/>
  <c r="Q17" i="211"/>
  <c r="Q13" i="212"/>
  <c r="Q18" i="212"/>
  <c r="Q3" i="216"/>
  <c r="Q7" i="216"/>
  <c r="Q18" i="216"/>
  <c r="Q10" i="218"/>
  <c r="Q20" i="218"/>
  <c r="Q9" i="219"/>
  <c r="Q12" i="219"/>
  <c r="Q4" i="223"/>
  <c r="Q10" i="223"/>
  <c r="Q19" i="224"/>
  <c r="Q15" i="224"/>
  <c r="Q17" i="224"/>
  <c r="Q13" i="224"/>
  <c r="Q20" i="224"/>
  <c r="Q16" i="224"/>
  <c r="Q12" i="224"/>
  <c r="Q4" i="224"/>
  <c r="Q6" i="224"/>
  <c r="Q18" i="224"/>
  <c r="Q10" i="226"/>
  <c r="Q20" i="226"/>
  <c r="Q9" i="227"/>
  <c r="Q12" i="227"/>
  <c r="V11" i="207"/>
  <c r="Q9" i="210"/>
  <c r="Q16" i="210"/>
  <c r="Q10" i="212"/>
  <c r="Q17" i="214"/>
  <c r="Q13" i="214"/>
  <c r="Q3" i="214"/>
  <c r="Q18" i="214"/>
  <c r="Q14" i="214"/>
  <c r="Q8" i="214"/>
  <c r="Q3" i="215"/>
  <c r="Q12" i="215"/>
  <c r="Q17" i="215"/>
  <c r="Q13" i="216"/>
  <c r="Q18" i="219"/>
  <c r="Q14" i="219"/>
  <c r="Q20" i="219"/>
  <c r="Q16" i="219"/>
  <c r="Q19" i="219"/>
  <c r="Q15" i="219"/>
  <c r="Q6" i="219"/>
  <c r="Q5" i="222"/>
  <c r="Q7" i="223"/>
  <c r="Q18" i="227"/>
  <c r="Q14" i="227"/>
  <c r="Q20" i="227"/>
  <c r="Q16" i="227"/>
  <c r="Q19" i="227"/>
  <c r="Q15" i="227"/>
  <c r="Q6" i="227"/>
  <c r="Q10" i="213"/>
  <c r="Q13" i="213"/>
  <c r="Q17" i="213"/>
  <c r="Q10" i="217"/>
  <c r="Q13" i="217"/>
  <c r="Q17" i="217"/>
  <c r="Q10" i="221"/>
  <c r="Q13" i="221"/>
  <c r="Q17" i="221"/>
  <c r="Q10" i="225"/>
  <c r="Q13" i="225"/>
  <c r="Q17" i="225"/>
  <c r="V17" i="229"/>
  <c r="V20" i="229"/>
  <c r="Q14" i="217"/>
  <c r="Q18" i="217"/>
  <c r="Q14" i="221"/>
  <c r="Q18" i="221"/>
  <c r="Q14" i="225"/>
  <c r="Q18" i="225"/>
  <c r="V15" i="229"/>
  <c r="Q16" i="213"/>
  <c r="Q16" i="217"/>
  <c r="Q16" i="221"/>
  <c r="Q16" i="225"/>
  <c r="AD5" i="198"/>
  <c r="U5" i="198"/>
  <c r="AD9" i="198"/>
  <c r="B5" i="198"/>
  <c r="T3" i="198"/>
  <c r="P10" i="198"/>
  <c r="I3" i="198"/>
  <c r="Q8" i="198"/>
  <c r="M4" i="198"/>
  <c r="T5" i="198"/>
  <c r="E7" i="198"/>
  <c r="R3" i="198"/>
  <c r="Y6" i="198"/>
  <c r="X11" i="198"/>
  <c r="I10" i="198"/>
  <c r="M5" i="198"/>
  <c r="O9" i="198"/>
  <c r="U3" i="198"/>
  <c r="AB9" i="198"/>
  <c r="AB8" i="198"/>
  <c r="F4" i="198"/>
  <c r="AA9" i="198"/>
  <c r="AC11" i="198"/>
  <c r="T11" i="198"/>
  <c r="K8" i="198"/>
  <c r="AB7" i="198"/>
  <c r="X7" i="198"/>
  <c r="L7" i="198"/>
  <c r="Q5" i="198"/>
  <c r="X4" i="198"/>
  <c r="N11" i="198"/>
  <c r="Q7" i="198"/>
  <c r="T9" i="198"/>
  <c r="M11" i="198"/>
  <c r="I7" i="198"/>
  <c r="X9" i="198"/>
  <c r="F5" i="198"/>
  <c r="Z11" i="198"/>
  <c r="Y9" i="198"/>
  <c r="S7" i="198"/>
  <c r="Z3" i="198"/>
  <c r="I11" i="198"/>
  <c r="N6" i="198"/>
  <c r="AC5" i="198"/>
  <c r="AD11" i="198"/>
  <c r="Y11" i="198"/>
  <c r="Q6" i="198"/>
  <c r="N3" i="198"/>
  <c r="T8" i="198"/>
  <c r="Y8" i="198"/>
  <c r="V9" i="198"/>
  <c r="AD3" i="198"/>
  <c r="B12" i="198"/>
  <c r="Y5" i="198"/>
  <c r="F9" i="198"/>
  <c r="G7" i="198"/>
  <c r="M7" i="198"/>
  <c r="S11" i="198"/>
  <c r="E3" i="198"/>
  <c r="Y3" i="198"/>
  <c r="R11" i="198"/>
  <c r="B9" i="198"/>
  <c r="N9" i="198"/>
  <c r="AB5" i="198"/>
  <c r="X3" i="198"/>
  <c r="S5" i="198"/>
  <c r="J9" i="198"/>
  <c r="AB11" i="198"/>
  <c r="E11" i="198"/>
  <c r="Z5" i="198"/>
  <c r="C3" i="198"/>
  <c r="D9" i="198"/>
  <c r="R6" i="198"/>
  <c r="R5" i="198"/>
  <c r="AC8" i="198"/>
  <c r="Q3" i="198"/>
  <c r="P7" i="198"/>
  <c r="W9" i="198"/>
  <c r="M8" i="198"/>
  <c r="S9" i="198"/>
  <c r="K7" i="198"/>
  <c r="C11" i="198"/>
  <c r="X5" i="198"/>
  <c r="K11" i="198"/>
  <c r="X10" i="198"/>
  <c r="N5" i="198"/>
  <c r="U11" i="198"/>
  <c r="X6" i="198"/>
  <c r="Q4" i="198"/>
  <c r="C7" i="198"/>
  <c r="P9" i="198"/>
  <c r="Q11" i="198"/>
  <c r="P6" i="198"/>
</calcChain>
</file>

<file path=xl/sharedStrings.xml><?xml version="1.0" encoding="utf-8"?>
<sst xmlns="http://schemas.openxmlformats.org/spreadsheetml/2006/main" count="778" uniqueCount="128">
  <si>
    <r>
      <rPr>
        <b/>
        <sz val="14"/>
        <rFont val="Meiryo UI"/>
        <charset val="128"/>
      </rPr>
      <t>Chiritorol 2024LR Purple Bottle（</t>
    </r>
    <r>
      <rPr>
        <b/>
        <sz val="10"/>
        <rFont val="Meiryo UI"/>
        <charset val="128"/>
      </rPr>
      <t>製造番号：015401 有効期限：2025.12.31）</t>
    </r>
    <r>
      <rPr>
        <b/>
        <sz val="14"/>
        <rFont val="Meiryo UI"/>
        <charset val="128"/>
      </rPr>
      <t>認証値設定 2024年2月</t>
    </r>
  </si>
  <si>
    <t>項目</t>
  </si>
  <si>
    <t>認証値</t>
  </si>
  <si>
    <t>単位</t>
  </si>
  <si>
    <t>許容範囲</t>
  </si>
  <si>
    <t>許容幅</t>
  </si>
  <si>
    <t>Na</t>
  </si>
  <si>
    <t>mmol/L</t>
  </si>
  <si>
    <t>～</t>
  </si>
  <si>
    <t>±2mmol/L</t>
  </si>
  <si>
    <t>K</t>
  </si>
  <si>
    <t>±0.2mmol/L</t>
  </si>
  <si>
    <t>CL（日立電極以外）</t>
  </si>
  <si>
    <t>±3mmol/L</t>
  </si>
  <si>
    <t>CL（日立電極）</t>
  </si>
  <si>
    <t>Ca</t>
  </si>
  <si>
    <t>mg/dL</t>
  </si>
  <si>
    <t>±0.5mg/dL</t>
  </si>
  <si>
    <t>GLU</t>
  </si>
  <si>
    <t>±5mg/dL</t>
  </si>
  <si>
    <t>TCH</t>
  </si>
  <si>
    <t>±8mg/dL（±5％）</t>
  </si>
  <si>
    <t>TG</t>
  </si>
  <si>
    <t>±3mg/dL（±5％）</t>
  </si>
  <si>
    <t>HDLミナリスメタボリード</t>
  </si>
  <si>
    <t>±3mg/dL</t>
  </si>
  <si>
    <t>HDL積水コレステスト</t>
  </si>
  <si>
    <t>LDLミナリスメタボリード</t>
  </si>
  <si>
    <t>LDL積水コレステスト</t>
  </si>
  <si>
    <t>TP</t>
  </si>
  <si>
    <t>g/dL</t>
  </si>
  <si>
    <t>±0.2g/dL</t>
  </si>
  <si>
    <t>ALB（New BCP）</t>
  </si>
  <si>
    <t>T-BIL</t>
  </si>
  <si>
    <t>±0.3mg/dL</t>
  </si>
  <si>
    <t>CRP</t>
  </si>
  <si>
    <t>±0.20mg/dL</t>
  </si>
  <si>
    <t>UA</t>
  </si>
  <si>
    <t>BUN</t>
  </si>
  <si>
    <t>±2mg/dL</t>
  </si>
  <si>
    <t>CRE</t>
  </si>
  <si>
    <t>AST</t>
  </si>
  <si>
    <t>U/L</t>
  </si>
  <si>
    <t>±5U/L（±5％）</t>
  </si>
  <si>
    <t>ALT</t>
  </si>
  <si>
    <t>±4U/L（±5％）</t>
  </si>
  <si>
    <t>γ-GT</t>
  </si>
  <si>
    <t>ALP</t>
  </si>
  <si>
    <t>LD</t>
  </si>
  <si>
    <t>±15U/L（±5％）</t>
  </si>
  <si>
    <t>CK</t>
  </si>
  <si>
    <t>±16U/L（±5％）</t>
  </si>
  <si>
    <t>AMY</t>
  </si>
  <si>
    <t>±11U/L（±5％）</t>
  </si>
  <si>
    <t>ChE</t>
  </si>
  <si>
    <t>±17U/L（±5％）</t>
  </si>
  <si>
    <t>Fe</t>
  </si>
  <si>
    <t>μg/dL</t>
  </si>
  <si>
    <t>±8μg/dL（±5％）</t>
  </si>
  <si>
    <t>Mg</t>
  </si>
  <si>
    <t>±0.2mg/dL</t>
  </si>
  <si>
    <t>IP</t>
  </si>
  <si>
    <t>IgG</t>
  </si>
  <si>
    <t>±51mg/dL（±5％）</t>
  </si>
  <si>
    <t>IgA</t>
  </si>
  <si>
    <t>±22mg/dL（±10％）</t>
  </si>
  <si>
    <t>IgM</t>
  </si>
  <si>
    <t>±9mg/dL（±10％）</t>
  </si>
  <si>
    <t>（留意事項）</t>
  </si>
  <si>
    <t>チリトロール2000Lを検量用物質（キャリブレータ）として用いることに対して、データの保証はいたしません。</t>
  </si>
  <si>
    <t>月</t>
  </si>
  <si>
    <t>千葉大</t>
  </si>
  <si>
    <t>がんｾﾝﾀｰ</t>
  </si>
  <si>
    <t>船橋医療C</t>
  </si>
  <si>
    <t>千葉救急C</t>
  </si>
  <si>
    <t>東千葉MC</t>
  </si>
  <si>
    <t>順大浦安</t>
  </si>
  <si>
    <t>千葉青葉</t>
  </si>
  <si>
    <t>サンリツ</t>
  </si>
  <si>
    <t>千葉MC</t>
  </si>
  <si>
    <t>新東京</t>
  </si>
  <si>
    <t>10病院平均</t>
  </si>
  <si>
    <t>R</t>
  </si>
  <si>
    <t>下限</t>
  </si>
  <si>
    <t>上限</t>
  </si>
  <si>
    <t>2024.5月値を100％に対する変化率</t>
  </si>
  <si>
    <t>CL</t>
  </si>
  <si>
    <t>千葉総急C</t>
  </si>
  <si>
    <t>日立以外認証値</t>
  </si>
  <si>
    <t>日立以外平均</t>
  </si>
  <si>
    <t>日立認証値</t>
  </si>
  <si>
    <t>日立平均</t>
  </si>
  <si>
    <t>日立以外下限</t>
  </si>
  <si>
    <t>日立下限</t>
  </si>
  <si>
    <t>日立上限</t>
  </si>
  <si>
    <t>千葉大病院は２月からBM２２５０に変わりました。</t>
  </si>
  <si>
    <t>HDL</t>
  </si>
  <si>
    <t>キャノンMDS認証値</t>
  </si>
  <si>
    <t>キャノンMDS平均</t>
  </si>
  <si>
    <t>積水認証値</t>
  </si>
  <si>
    <t>積水平均</t>
  </si>
  <si>
    <t>キャノンMDS下限</t>
  </si>
  <si>
    <t>キャノンMDS上限</t>
  </si>
  <si>
    <t>積水下限</t>
  </si>
  <si>
    <t>積水上限</t>
  </si>
  <si>
    <t>ALB</t>
  </si>
  <si>
    <t>TBIL</t>
  </si>
  <si>
    <t>r-GT</t>
  </si>
  <si>
    <t>CHE</t>
  </si>
  <si>
    <t>9病院平均</t>
  </si>
  <si>
    <t>8病院平均</t>
  </si>
  <si>
    <t>7病院平均</t>
  </si>
  <si>
    <t>LDL</t>
  </si>
  <si>
    <t>CPK</t>
  </si>
  <si>
    <t>rGT</t>
  </si>
  <si>
    <t>24.05</t>
  </si>
  <si>
    <t>06</t>
  </si>
  <si>
    <t>07</t>
  </si>
  <si>
    <t>08</t>
  </si>
  <si>
    <t>09</t>
  </si>
  <si>
    <t>10</t>
  </si>
  <si>
    <t>11</t>
  </si>
  <si>
    <t>12</t>
  </si>
  <si>
    <t>25.01</t>
  </si>
  <si>
    <t>02</t>
  </si>
  <si>
    <t>03</t>
  </si>
  <si>
    <t>04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</si>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</sst>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0.0_ "/>
    <numFmt numFmtId="178" formatCode="0.000"/>
    <numFmt numFmtId="179" formatCode="0.00\ "/>
    <numFmt numFmtId="180" formatCode="0.000_);[Red]\(0.000\)"/>
    <numFmt numFmtId="181" formatCode="0.000_ "/>
  </numFmts>
  <fonts count="39" x14ac:knownFonts="1">
    <font>
      <sz val="11"/>
      <name val="ＭＳ Ｐゴシック"/>
      <charset val="128"/>
    </font>
    <font>
      <sz val="12"/>
      <name val="Meiryo UI"/>
      <charset val="128"/>
    </font>
    <font>
      <b/>
      <sz val="11"/>
      <name val="Meiryo UI"/>
      <charset val="128"/>
    </font>
    <font>
      <b/>
      <sz val="12"/>
      <name val="Meiryo UI"/>
      <charset val="128"/>
    </font>
    <font>
      <b/>
      <sz val="16"/>
      <name val="Meiryo UI"/>
      <charset val="128"/>
    </font>
    <font>
      <sz val="11"/>
      <name val="Meiryo UI"/>
      <charset val="128"/>
    </font>
    <font>
      <sz val="10"/>
      <name val="Meiryo UI"/>
      <charset val="128"/>
    </font>
    <font>
      <b/>
      <sz val="14"/>
      <color theme="1"/>
      <name val="Meiryo UI"/>
      <charset val="128"/>
    </font>
    <font>
      <b/>
      <sz val="14"/>
      <name val="Meiryo UI"/>
      <charset val="128"/>
    </font>
    <font>
      <sz val="8"/>
      <name val="Meiryo UI"/>
      <charset val="128"/>
    </font>
    <font>
      <sz val="12"/>
      <color indexed="9"/>
      <name val="Meiryo UI"/>
      <charset val="128"/>
    </font>
    <font>
      <sz val="14"/>
      <name val="メイリオ"/>
      <charset val="128"/>
    </font>
    <font>
      <sz val="14"/>
      <name val="Meiryo UI"/>
      <charset val="128"/>
    </font>
    <font>
      <sz val="11"/>
      <color indexed="9"/>
      <name val="Meiryo UI"/>
      <charset val="128"/>
    </font>
    <font>
      <sz val="12"/>
      <name val="ＭＳ Ｐゴシック"/>
      <charset val="128"/>
    </font>
    <font>
      <sz val="12"/>
      <color theme="0"/>
      <name val="Meiryo UI"/>
      <charset val="128"/>
    </font>
    <font>
      <sz val="11"/>
      <color indexed="9"/>
      <name val="ＭＳ Ｐゴシック"/>
      <charset val="128"/>
    </font>
    <font>
      <sz val="12"/>
      <color indexed="9"/>
      <name val="ＭＳ Ｐゴシック"/>
      <charset val="128"/>
    </font>
    <font>
      <b/>
      <sz val="14"/>
      <color theme="1"/>
      <name val="メイリオ"/>
      <charset val="128"/>
    </font>
    <font>
      <sz val="14"/>
      <color indexed="9"/>
      <name val="Meiryo UI"/>
      <charset val="128"/>
    </font>
    <font>
      <b/>
      <sz val="12"/>
      <color indexed="9"/>
      <name val="Meiryo UI"/>
      <charset val="128"/>
    </font>
    <font>
      <sz val="11"/>
      <color indexed="10"/>
      <name val="ＭＳ Ｐゴシック"/>
      <charset val="128"/>
    </font>
    <font>
      <sz val="11"/>
      <color theme="7" tint="-0.499984740745262"/>
      <name val="ＭＳ Ｐゴシック"/>
      <charset val="128"/>
    </font>
    <font>
      <b/>
      <sz val="18"/>
      <name val="Meiryo UI"/>
      <charset val="128"/>
    </font>
    <font>
      <sz val="11"/>
      <name val="メイリオ"/>
      <charset val="128"/>
    </font>
    <font>
      <sz val="11"/>
      <color theme="7" tint="-0.499984740745262"/>
      <name val="メイリオ"/>
      <charset val="128"/>
    </font>
    <font>
      <sz val="10"/>
      <name val="メイリオ"/>
      <charset val="128"/>
    </font>
    <font>
      <sz val="11"/>
      <color rgb="FFFF0000"/>
      <name val="メイリオ"/>
      <charset val="128"/>
    </font>
    <font>
      <sz val="11"/>
      <color rgb="FFFF0000"/>
      <name val="ＭＳ Ｐゴシック"/>
      <charset val="128"/>
    </font>
    <font>
      <b/>
      <sz val="14"/>
      <color rgb="FF000099"/>
      <name val="Meiryo UI"/>
      <charset val="128"/>
    </font>
    <font>
      <sz val="11"/>
      <color rgb="FF000099"/>
      <name val="Meiryo UI"/>
      <charset val="128"/>
    </font>
    <font>
      <sz val="11"/>
      <color rgb="FF000099"/>
      <name val="ＭＳ Ｐゴシック"/>
      <charset val="128"/>
    </font>
    <font>
      <b/>
      <sz val="16"/>
      <color rgb="FF000099"/>
      <name val="Meiryo UI"/>
      <charset val="128"/>
    </font>
    <font>
      <sz val="11"/>
      <color indexed="10"/>
      <name val="Meiryo UI"/>
      <charset val="128"/>
    </font>
    <font>
      <sz val="11"/>
      <color theme="1"/>
      <name val="ＭＳ Ｐゴシック"/>
      <charset val="128"/>
      <scheme val="minor"/>
    </font>
    <font>
      <b/>
      <sz val="10"/>
      <name val="Meiryo UI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</cellStyleXfs>
  <cellXfs count="24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2" xfId="0" applyFont="1" applyBorder="1"/>
    <xf numFmtId="176" fontId="7" fillId="2" borderId="2" xfId="0" applyNumberFormat="1" applyFont="1" applyFill="1" applyBorder="1" applyAlignment="1">
      <alignment horizontal="center" vertical="center"/>
    </xf>
    <xf numFmtId="176" fontId="7" fillId="3" borderId="2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8" fillId="3" borderId="3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>
      <alignment horizontal="center" vertical="center"/>
    </xf>
    <xf numFmtId="178" fontId="5" fillId="2" borderId="2" xfId="0" applyNumberFormat="1" applyFont="1" applyFill="1" applyBorder="1" applyAlignment="1">
      <alignment horizontal="center"/>
    </xf>
    <xf numFmtId="178" fontId="6" fillId="3" borderId="2" xfId="0" applyNumberFormat="1" applyFont="1" applyFill="1" applyBorder="1"/>
    <xf numFmtId="178" fontId="6" fillId="3" borderId="2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178" fontId="5" fillId="3" borderId="2" xfId="0" applyNumberFormat="1" applyFont="1" applyFill="1" applyBorder="1" applyAlignment="1">
      <alignment horizontal="center"/>
    </xf>
    <xf numFmtId="178" fontId="10" fillId="4" borderId="7" xfId="0" applyNumberFormat="1" applyFont="1" applyFill="1" applyBorder="1" applyAlignment="1">
      <alignment horizontal="center"/>
    </xf>
    <xf numFmtId="178" fontId="10" fillId="4" borderId="8" xfId="0" applyNumberFormat="1" applyFont="1" applyFill="1" applyBorder="1" applyAlignment="1">
      <alignment horizontal="center"/>
    </xf>
    <xf numFmtId="0" fontId="5" fillId="0" borderId="0" xfId="0" applyFont="1"/>
    <xf numFmtId="0" fontId="10" fillId="4" borderId="9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176" fontId="1" fillId="0" borderId="0" xfId="0" applyNumberFormat="1" applyFont="1" applyAlignment="1">
      <alignment vertical="center"/>
    </xf>
    <xf numFmtId="2" fontId="0" fillId="0" borderId="0" xfId="0" applyNumberFormat="1" applyAlignment="1">
      <alignment horizontal="center"/>
    </xf>
    <xf numFmtId="0" fontId="11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 vertical="center"/>
    </xf>
    <xf numFmtId="1" fontId="10" fillId="4" borderId="9" xfId="0" applyNumberFormat="1" applyFont="1" applyFill="1" applyBorder="1" applyAlignment="1">
      <alignment horizontal="center"/>
    </xf>
    <xf numFmtId="1" fontId="10" fillId="4" borderId="8" xfId="0" applyNumberFormat="1" applyFont="1" applyFill="1" applyBorder="1" applyAlignment="1">
      <alignment horizontal="center"/>
    </xf>
    <xf numFmtId="176" fontId="8" fillId="0" borderId="0" xfId="0" applyNumberFormat="1" applyFont="1" applyAlignment="1">
      <alignment horizontal="center" vertical="center"/>
    </xf>
    <xf numFmtId="176" fontId="8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2" fontId="7" fillId="0" borderId="2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179" fontId="8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176" fontId="10" fillId="4" borderId="9" xfId="0" applyNumberFormat="1" applyFont="1" applyFill="1" applyBorder="1" applyAlignment="1">
      <alignment horizontal="center"/>
    </xf>
    <xf numFmtId="176" fontId="10" fillId="4" borderId="8" xfId="0" applyNumberFormat="1" applyFont="1" applyFill="1" applyBorder="1" applyAlignment="1">
      <alignment horizontal="center"/>
    </xf>
    <xf numFmtId="176" fontId="1" fillId="0" borderId="0" xfId="0" applyNumberFormat="1" applyFont="1"/>
    <xf numFmtId="0" fontId="7" fillId="0" borderId="2" xfId="0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/>
    </xf>
    <xf numFmtId="178" fontId="1" fillId="0" borderId="2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/>
    </xf>
    <xf numFmtId="1" fontId="8" fillId="0" borderId="3" xfId="0" applyNumberFormat="1" applyFont="1" applyBorder="1" applyAlignment="1">
      <alignment horizontal="center" vertical="center"/>
    </xf>
    <xf numFmtId="0" fontId="12" fillId="0" borderId="0" xfId="0" applyFont="1"/>
    <xf numFmtId="0" fontId="5" fillId="0" borderId="2" xfId="0" applyFont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4" fillId="0" borderId="0" xfId="0" applyFont="1"/>
    <xf numFmtId="2" fontId="14" fillId="0" borderId="0" xfId="0" applyNumberFormat="1" applyFont="1" applyAlignment="1">
      <alignment horizontal="center"/>
    </xf>
    <xf numFmtId="178" fontId="7" fillId="0" borderId="2" xfId="0" applyNumberFormat="1" applyFont="1" applyBorder="1" applyAlignment="1">
      <alignment horizontal="center" vertical="center"/>
    </xf>
    <xf numFmtId="178" fontId="8" fillId="0" borderId="6" xfId="0" applyNumberFormat="1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180" fontId="8" fillId="0" borderId="3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78" fontId="8" fillId="0" borderId="4" xfId="0" applyNumberFormat="1" applyFont="1" applyBorder="1" applyAlignment="1">
      <alignment horizontal="center" vertical="center"/>
    </xf>
    <xf numFmtId="0" fontId="10" fillId="4" borderId="9" xfId="0" applyFont="1" applyFill="1" applyBorder="1"/>
    <xf numFmtId="0" fontId="10" fillId="4" borderId="8" xfId="0" applyFont="1" applyFill="1" applyBorder="1"/>
    <xf numFmtId="176" fontId="15" fillId="0" borderId="9" xfId="0" applyNumberFormat="1" applyFont="1" applyBorder="1" applyAlignment="1">
      <alignment horizontal="center"/>
    </xf>
    <xf numFmtId="176" fontId="15" fillId="0" borderId="8" xfId="0" applyNumberFormat="1" applyFont="1" applyBorder="1" applyAlignment="1">
      <alignment horizontal="center"/>
    </xf>
    <xf numFmtId="176" fontId="1" fillId="0" borderId="0" xfId="0" applyNumberFormat="1" applyFont="1" applyAlignment="1">
      <alignment horizontal="right" vertical="center"/>
    </xf>
    <xf numFmtId="0" fontId="16" fillId="4" borderId="9" xfId="0" applyFont="1" applyFill="1" applyBorder="1"/>
    <xf numFmtId="0" fontId="16" fillId="4" borderId="8" xfId="0" applyFont="1" applyFill="1" applyBorder="1"/>
    <xf numFmtId="176" fontId="17" fillId="4" borderId="9" xfId="0" applyNumberFormat="1" applyFont="1" applyFill="1" applyBorder="1" applyAlignment="1">
      <alignment horizontal="center"/>
    </xf>
    <xf numFmtId="176" fontId="17" fillId="4" borderId="8" xfId="0" applyNumberFormat="1" applyFont="1" applyFill="1" applyBorder="1" applyAlignment="1">
      <alignment horizontal="center"/>
    </xf>
    <xf numFmtId="2" fontId="18" fillId="0" borderId="2" xfId="0" applyNumberFormat="1" applyFont="1" applyBorder="1" applyAlignment="1">
      <alignment horizontal="center" vertical="center"/>
    </xf>
    <xf numFmtId="178" fontId="5" fillId="2" borderId="2" xfId="0" applyNumberFormat="1" applyFont="1" applyFill="1" applyBorder="1" applyAlignment="1">
      <alignment horizontal="center" vertical="center"/>
    </xf>
    <xf numFmtId="178" fontId="6" fillId="3" borderId="2" xfId="0" applyNumberFormat="1" applyFont="1" applyFill="1" applyBorder="1" applyAlignment="1">
      <alignment vertical="center"/>
    </xf>
    <xf numFmtId="1" fontId="8" fillId="2" borderId="2" xfId="0" applyNumberFormat="1" applyFont="1" applyFill="1" applyBorder="1" applyAlignment="1">
      <alignment horizontal="center" vertical="center"/>
    </xf>
    <xf numFmtId="1" fontId="10" fillId="4" borderId="8" xfId="0" applyNumberFormat="1" applyFont="1" applyFill="1" applyBorder="1"/>
    <xf numFmtId="0" fontId="12" fillId="0" borderId="2" xfId="0" applyFont="1" applyBorder="1" applyAlignment="1">
      <alignment horizontal="center"/>
    </xf>
    <xf numFmtId="0" fontId="19" fillId="4" borderId="9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5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7" fillId="5" borderId="2" xfId="0" applyNumberFormat="1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center" vertical="center"/>
    </xf>
    <xf numFmtId="176" fontId="8" fillId="5" borderId="3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176" fontId="8" fillId="5" borderId="4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shrinkToFit="1"/>
    </xf>
    <xf numFmtId="178" fontId="1" fillId="2" borderId="2" xfId="0" applyNumberFormat="1" applyFont="1" applyFill="1" applyBorder="1" applyAlignment="1">
      <alignment horizontal="center" vertical="center" shrinkToFit="1"/>
    </xf>
    <xf numFmtId="178" fontId="1" fillId="5" borderId="2" xfId="0" applyNumberFormat="1" applyFont="1" applyFill="1" applyBorder="1" applyAlignment="1">
      <alignment horizontal="center" vertical="center"/>
    </xf>
    <xf numFmtId="1" fontId="8" fillId="5" borderId="2" xfId="0" applyNumberFormat="1" applyFont="1" applyFill="1" applyBorder="1" applyAlignment="1">
      <alignment horizontal="center" vertical="center"/>
    </xf>
    <xf numFmtId="178" fontId="5" fillId="5" borderId="2" xfId="0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8" fillId="6" borderId="11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right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176" fontId="4" fillId="6" borderId="24" xfId="0" applyNumberFormat="1" applyFont="1" applyFill="1" applyBorder="1" applyAlignment="1">
      <alignment horizontal="right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left" vertical="center"/>
    </xf>
    <xf numFmtId="0" fontId="3" fillId="6" borderId="23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right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left" vertical="center"/>
    </xf>
    <xf numFmtId="0" fontId="3" fillId="6" borderId="29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right" vertical="center"/>
    </xf>
    <xf numFmtId="0" fontId="4" fillId="6" borderId="31" xfId="0" applyFont="1" applyFill="1" applyBorder="1" applyAlignment="1">
      <alignment horizontal="center" vertical="center"/>
    </xf>
    <xf numFmtId="176" fontId="4" fillId="6" borderId="28" xfId="0" applyNumberFormat="1" applyFont="1" applyFill="1" applyBorder="1" applyAlignment="1">
      <alignment horizontal="center" vertical="center"/>
    </xf>
    <xf numFmtId="176" fontId="4" fillId="6" borderId="30" xfId="0" applyNumberFormat="1" applyFont="1" applyFill="1" applyBorder="1" applyAlignment="1">
      <alignment horizontal="right" vertical="center"/>
    </xf>
    <xf numFmtId="176" fontId="4" fillId="6" borderId="4" xfId="0" applyNumberFormat="1" applyFont="1" applyFill="1" applyBorder="1" applyAlignment="1">
      <alignment horizontal="left" vertical="center"/>
    </xf>
    <xf numFmtId="0" fontId="4" fillId="6" borderId="32" xfId="0" applyFont="1" applyFill="1" applyBorder="1" applyAlignment="1">
      <alignment horizontal="right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0" fontId="4" fillId="6" borderId="34" xfId="0" applyFont="1" applyFill="1" applyBorder="1" applyAlignment="1">
      <alignment horizontal="center" vertical="center"/>
    </xf>
    <xf numFmtId="0" fontId="8" fillId="6" borderId="35" xfId="0" applyFont="1" applyFill="1" applyBorder="1" applyAlignment="1">
      <alignment horizontal="center" vertical="center"/>
    </xf>
    <xf numFmtId="1" fontId="4" fillId="6" borderId="32" xfId="0" applyNumberFormat="1" applyFont="1" applyFill="1" applyBorder="1" applyAlignment="1">
      <alignment horizontal="right" vertical="center"/>
    </xf>
    <xf numFmtId="1" fontId="4" fillId="6" borderId="3" xfId="0" applyNumberFormat="1" applyFont="1" applyFill="1" applyBorder="1" applyAlignment="1">
      <alignment horizontal="left" vertical="center"/>
    </xf>
    <xf numFmtId="0" fontId="3" fillId="6" borderId="35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1" fontId="4" fillId="6" borderId="38" xfId="0" applyNumberFormat="1" applyFont="1" applyFill="1" applyBorder="1" applyAlignment="1">
      <alignment horizontal="right" vertical="center"/>
    </xf>
    <xf numFmtId="0" fontId="4" fillId="6" borderId="39" xfId="0" applyFont="1" applyFill="1" applyBorder="1" applyAlignment="1">
      <alignment horizontal="center" vertical="center"/>
    </xf>
    <xf numFmtId="1" fontId="4" fillId="6" borderId="5" xfId="0" applyNumberFormat="1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8" fillId="6" borderId="42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right" vertical="center"/>
    </xf>
    <xf numFmtId="0" fontId="4" fillId="6" borderId="44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left" vertical="center"/>
    </xf>
    <xf numFmtId="0" fontId="3" fillId="6" borderId="42" xfId="0" applyFont="1" applyFill="1" applyBorder="1" applyAlignment="1">
      <alignment horizontal="center" vertical="center"/>
    </xf>
    <xf numFmtId="0" fontId="23" fillId="6" borderId="21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 wrapText="1"/>
    </xf>
    <xf numFmtId="1" fontId="4" fillId="6" borderId="24" xfId="0" applyNumberFormat="1" applyFont="1" applyFill="1" applyBorder="1" applyAlignment="1">
      <alignment horizontal="right" vertical="center"/>
    </xf>
    <xf numFmtId="1" fontId="4" fillId="6" borderId="26" xfId="0" applyNumberFormat="1" applyFont="1" applyFill="1" applyBorder="1" applyAlignment="1">
      <alignment horizontal="left" vertical="center"/>
    </xf>
    <xf numFmtId="0" fontId="4" fillId="6" borderId="46" xfId="0" applyFont="1" applyFill="1" applyBorder="1" applyAlignment="1">
      <alignment horizontal="right" vertical="center"/>
    </xf>
    <xf numFmtId="0" fontId="4" fillId="6" borderId="0" xfId="0" applyFont="1" applyFill="1" applyAlignment="1">
      <alignment horizontal="center" vertical="center"/>
    </xf>
    <xf numFmtId="176" fontId="4" fillId="6" borderId="47" xfId="0" applyNumberFormat="1" applyFont="1" applyFill="1" applyBorder="1" applyAlignment="1">
      <alignment horizontal="left" vertical="center"/>
    </xf>
    <xf numFmtId="176" fontId="4" fillId="6" borderId="17" xfId="0" applyNumberFormat="1" applyFont="1" applyFill="1" applyBorder="1" applyAlignment="1">
      <alignment horizontal="center" vertical="center"/>
    </xf>
    <xf numFmtId="176" fontId="4" fillId="6" borderId="32" xfId="0" applyNumberFormat="1" applyFont="1" applyFill="1" applyBorder="1" applyAlignment="1">
      <alignment horizontal="right" vertical="center"/>
    </xf>
    <xf numFmtId="176" fontId="4" fillId="6" borderId="3" xfId="0" applyNumberFormat="1" applyFont="1" applyFill="1" applyBorder="1" applyAlignment="1">
      <alignment horizontal="left" vertical="center"/>
    </xf>
    <xf numFmtId="2" fontId="4" fillId="6" borderId="28" xfId="0" applyNumberFormat="1" applyFont="1" applyFill="1" applyBorder="1" applyAlignment="1">
      <alignment horizontal="center" vertical="center"/>
    </xf>
    <xf numFmtId="2" fontId="4" fillId="6" borderId="30" xfId="0" applyNumberFormat="1" applyFont="1" applyFill="1" applyBorder="1" applyAlignment="1">
      <alignment horizontal="right" vertical="center"/>
    </xf>
    <xf numFmtId="2" fontId="4" fillId="6" borderId="4" xfId="0" applyNumberFormat="1" applyFont="1" applyFill="1" applyBorder="1" applyAlignment="1">
      <alignment horizontal="left" vertical="center"/>
    </xf>
    <xf numFmtId="2" fontId="4" fillId="6" borderId="17" xfId="0" applyNumberFormat="1" applyFont="1" applyFill="1" applyBorder="1" applyAlignment="1">
      <alignment horizontal="center" vertical="center"/>
    </xf>
    <xf numFmtId="2" fontId="4" fillId="6" borderId="32" xfId="0" applyNumberFormat="1" applyFont="1" applyFill="1" applyBorder="1" applyAlignment="1">
      <alignment horizontal="right" vertical="center"/>
    </xf>
    <xf numFmtId="2" fontId="4" fillId="6" borderId="3" xfId="0" applyNumberFormat="1" applyFont="1" applyFill="1" applyBorder="1" applyAlignment="1">
      <alignment horizontal="left" vertical="center"/>
    </xf>
    <xf numFmtId="1" fontId="4" fillId="6" borderId="17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right"/>
    </xf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left" vertical="center"/>
    </xf>
    <xf numFmtId="0" fontId="30" fillId="0" borderId="0" xfId="0" applyFont="1"/>
    <xf numFmtId="0" fontId="31" fillId="0" borderId="0" xfId="0" applyFont="1"/>
    <xf numFmtId="0" fontId="0" fillId="7" borderId="0" xfId="0" applyFill="1"/>
    <xf numFmtId="0" fontId="32" fillId="8" borderId="0" xfId="0" applyFont="1" applyFill="1" applyAlignment="1">
      <alignment horizontal="center" vertical="center"/>
    </xf>
    <xf numFmtId="176" fontId="32" fillId="8" borderId="0" xfId="0" applyNumberFormat="1" applyFont="1" applyFill="1" applyAlignment="1">
      <alignment horizontal="left" vertical="center"/>
    </xf>
    <xf numFmtId="0" fontId="33" fillId="0" borderId="0" xfId="0" applyFont="1"/>
    <xf numFmtId="0" fontId="1" fillId="0" borderId="1" xfId="0" quotePrefix="1" applyFont="1" applyBorder="1" applyAlignment="1">
      <alignment horizontal="right" vertical="center"/>
    </xf>
    <xf numFmtId="176" fontId="38" fillId="0" borderId="3" xfId="0" applyNumberFormat="1" applyFont="1" applyBorder="1" applyAlignment="1">
      <alignment horizontal="center" vertical="center"/>
    </xf>
    <xf numFmtId="176" fontId="38" fillId="0" borderId="3" xfId="0" applyNumberFormat="1" applyFont="1" applyBorder="1" applyAlignment="1">
      <alignment horizontal="center"/>
    </xf>
    <xf numFmtId="176" fontId="38" fillId="0" borderId="2" xfId="0" applyNumberFormat="1" applyFont="1" applyBorder="1" applyAlignment="1">
      <alignment horizontal="center" vertical="center"/>
    </xf>
    <xf numFmtId="176" fontId="38" fillId="2" borderId="3" xfId="0" applyNumberFormat="1" applyFont="1" applyFill="1" applyBorder="1" applyAlignment="1">
      <alignment horizontal="center" vertical="center"/>
    </xf>
    <xf numFmtId="176" fontId="38" fillId="2" borderId="2" xfId="0" applyNumberFormat="1" applyFont="1" applyFill="1" applyBorder="1" applyAlignment="1">
      <alignment horizontal="center" vertical="center"/>
    </xf>
    <xf numFmtId="176" fontId="38" fillId="9" borderId="3" xfId="0" applyNumberFormat="1" applyFont="1" applyFill="1" applyBorder="1" applyAlignment="1">
      <alignment horizontal="center" vertical="center"/>
    </xf>
    <xf numFmtId="1" fontId="38" fillId="2" borderId="2" xfId="0" applyNumberFormat="1" applyFont="1" applyFill="1" applyBorder="1" applyAlignment="1">
      <alignment horizontal="center" vertical="center"/>
    </xf>
    <xf numFmtId="2" fontId="38" fillId="0" borderId="3" xfId="0" applyNumberFormat="1" applyFont="1" applyBorder="1" applyAlignment="1">
      <alignment horizontal="center" vertical="center"/>
    </xf>
    <xf numFmtId="2" fontId="38" fillId="0" borderId="2" xfId="0" applyNumberFormat="1" applyFont="1" applyBorder="1" applyAlignment="1">
      <alignment horizontal="center" vertical="center"/>
    </xf>
    <xf numFmtId="176" fontId="38" fillId="0" borderId="4" xfId="0" applyNumberFormat="1" applyFont="1" applyBorder="1" applyAlignment="1">
      <alignment horizontal="center" vertical="center"/>
    </xf>
    <xf numFmtId="178" fontId="38" fillId="0" borderId="3" xfId="0" applyNumberFormat="1" applyFont="1" applyBorder="1" applyAlignment="1">
      <alignment horizontal="center" vertical="center"/>
    </xf>
    <xf numFmtId="178" fontId="38" fillId="0" borderId="2" xfId="0" applyNumberFormat="1" applyFont="1" applyBorder="1" applyAlignment="1">
      <alignment horizontal="center" vertical="center"/>
    </xf>
    <xf numFmtId="181" fontId="38" fillId="0" borderId="3" xfId="0" applyNumberFormat="1" applyFont="1" applyBorder="1" applyAlignment="1">
      <alignment horizontal="center" vertical="center"/>
    </xf>
    <xf numFmtId="177" fontId="38" fillId="0" borderId="2" xfId="0" applyNumberFormat="1" applyFont="1" applyBorder="1" applyAlignment="1">
      <alignment horizontal="center" vertical="center"/>
    </xf>
    <xf numFmtId="176" fontId="38" fillId="5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76" fontId="38" fillId="5" borderId="3" xfId="0" applyNumberFormat="1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176" fontId="17" fillId="4" borderId="9" xfId="0" applyNumberFormat="1" applyFont="1" applyFill="1" applyBorder="1" applyAlignment="1">
      <alignment horizontal="center" vertical="center"/>
    </xf>
    <xf numFmtId="176" fontId="17" fillId="4" borderId="8" xfId="0" applyNumberFormat="1" applyFont="1" applyFill="1" applyBorder="1" applyAlignment="1">
      <alignment horizontal="center" vertical="center"/>
    </xf>
  </cellXfs>
  <cellStyles count="5">
    <cellStyle name="標準" xfId="0" builtinId="0"/>
    <cellStyle name="標準 2" xfId="2" xr:uid="{00000000-0005-0000-0000-000032000000}"/>
    <cellStyle name="標準 3" xfId="3" xr:uid="{00000000-0005-0000-0000-000033000000}"/>
    <cellStyle name="標準 4" xfId="1" xr:uid="{00000000-0005-0000-0000-00000D000000}"/>
    <cellStyle name="標準 6" xfId="4" xr:uid="{00000000-0005-0000-0000-00003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0000FF"/>
      <color rgb="FF0000CC"/>
      <color rgb="FF800080"/>
      <color rgb="FFFF00FF"/>
      <color rgb="FF00FF00"/>
      <color rgb="FF000099"/>
      <color rgb="FF663300"/>
      <color rgb="FF0080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94257797184693E-2"/>
          <c:y val="8.5397452587317693E-2"/>
          <c:w val="0.69929279282536605"/>
          <c:h val="0.73441809225093202"/>
        </c:manualLayout>
      </c:layout>
      <c:lineChart>
        <c:grouping val="standard"/>
        <c:varyColors val="0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Na!$B$3:$B$20</c:f>
              <c:numCache>
                <c:formatCode>0.0</c:formatCode>
                <c:ptCount val="18"/>
                <c:pt idx="1">
                  <c:v>141.88999999999999</c:v>
                </c:pt>
                <c:pt idx="2">
                  <c:v>141.79499999999999</c:v>
                </c:pt>
                <c:pt idx="3">
                  <c:v>141.857142857143</c:v>
                </c:pt>
                <c:pt idx="4">
                  <c:v>141.745</c:v>
                </c:pt>
                <c:pt idx="5">
                  <c:v>141.99090909090901</c:v>
                </c:pt>
                <c:pt idx="6">
                  <c:v>142.03</c:v>
                </c:pt>
                <c:pt idx="7">
                  <c:v>141.96875</c:v>
                </c:pt>
                <c:pt idx="8">
                  <c:v>142.19</c:v>
                </c:pt>
                <c:pt idx="9">
                  <c:v>142.10555555555601</c:v>
                </c:pt>
                <c:pt idx="10">
                  <c:v>142.04374999999999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F-4389-85D1-9683C384647F}"/>
            </c:ext>
          </c:extLst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Na!$C$3:$C$20</c:f>
              <c:numCache>
                <c:formatCode>0.0</c:formatCode>
                <c:ptCount val="18"/>
                <c:pt idx="1">
                  <c:v>142.745454545455</c:v>
                </c:pt>
                <c:pt idx="2">
                  <c:v>143.108421052632</c:v>
                </c:pt>
                <c:pt idx="3">
                  <c:v>143.060674157303</c:v>
                </c:pt>
                <c:pt idx="4">
                  <c:v>143.13333333333301</c:v>
                </c:pt>
                <c:pt idx="5">
                  <c:v>143.25757575757601</c:v>
                </c:pt>
                <c:pt idx="6">
                  <c:v>143.203529411765</c:v>
                </c:pt>
                <c:pt idx="7">
                  <c:v>143.043269230769</c:v>
                </c:pt>
                <c:pt idx="8">
                  <c:v>142.91568627450999</c:v>
                </c:pt>
                <c:pt idx="9">
                  <c:v>142.99090909090901</c:v>
                </c:pt>
                <c:pt idx="10">
                  <c:v>142.91720430107529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2F-4389-85D1-9683C384647F}"/>
            </c:ext>
          </c:extLst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Na!$D$3:$D$20</c:f>
              <c:numCache>
                <c:formatCode>0.0</c:formatCode>
                <c:ptCount val="18"/>
                <c:pt idx="1">
                  <c:v>142.289473684211</c:v>
                </c:pt>
                <c:pt idx="2">
                  <c:v>142.35789473684201</c:v>
                </c:pt>
                <c:pt idx="3">
                  <c:v>142.055555555556</c:v>
                </c:pt>
                <c:pt idx="4">
                  <c:v>142.68823529411799</c:v>
                </c:pt>
                <c:pt idx="5">
                  <c:v>142.9</c:v>
                </c:pt>
                <c:pt idx="6">
                  <c:v>142.90666666666701</c:v>
                </c:pt>
                <c:pt idx="7">
                  <c:v>143.43636363636401</c:v>
                </c:pt>
                <c:pt idx="8">
                  <c:v>143.08666666666701</c:v>
                </c:pt>
                <c:pt idx="9">
                  <c:v>142.31333333333299</c:v>
                </c:pt>
                <c:pt idx="10">
                  <c:v>142.66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2F-4389-85D1-9683C384647F}"/>
            </c:ext>
          </c:extLst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Na!$E$3:$E$20</c:f>
              <c:numCache>
                <c:formatCode>0.0</c:formatCode>
                <c:ptCount val="18"/>
                <c:pt idx="0">
                  <c:v>144.30000000000001</c:v>
                </c:pt>
                <c:pt idx="1">
                  <c:v>144.232</c:v>
                </c:pt>
                <c:pt idx="2">
                  <c:v>144.11699999999999</c:v>
                </c:pt>
                <c:pt idx="3">
                  <c:v>144.42099999999999</c:v>
                </c:pt>
                <c:pt idx="4">
                  <c:v>143.392</c:v>
                </c:pt>
                <c:pt idx="5">
                  <c:v>143.185</c:v>
                </c:pt>
                <c:pt idx="6" formatCode="0.0_ ">
                  <c:v>143.346</c:v>
                </c:pt>
                <c:pt idx="7">
                  <c:v>143.36799999999999</c:v>
                </c:pt>
                <c:pt idx="8">
                  <c:v>143.511</c:v>
                </c:pt>
                <c:pt idx="9">
                  <c:v>143.42699999999999</c:v>
                </c:pt>
                <c:pt idx="10">
                  <c:v>143.517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2F-4389-85D1-9683C384647F}"/>
            </c:ext>
          </c:extLst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Na!$F$3:$F$20</c:f>
              <c:numCache>
                <c:formatCode>0.0</c:formatCode>
                <c:ptCount val="18"/>
                <c:pt idx="1">
                  <c:v>143.277777777778</c:v>
                </c:pt>
                <c:pt idx="2">
                  <c:v>143.375</c:v>
                </c:pt>
                <c:pt idx="3">
                  <c:v>142.9</c:v>
                </c:pt>
                <c:pt idx="4">
                  <c:v>143.19999999999999</c:v>
                </c:pt>
                <c:pt idx="5">
                  <c:v>143.59090909090901</c:v>
                </c:pt>
                <c:pt idx="6">
                  <c:v>143.05000000000001</c:v>
                </c:pt>
                <c:pt idx="7">
                  <c:v>143.31578947368399</c:v>
                </c:pt>
                <c:pt idx="8">
                  <c:v>143.052631578947</c:v>
                </c:pt>
                <c:pt idx="9">
                  <c:v>143.64705882352899</c:v>
                </c:pt>
                <c:pt idx="10">
                  <c:v>143.0952380952381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E2F-4389-85D1-9683C384647F}"/>
            </c:ext>
          </c:extLst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Na!$G$3:$G$20</c:f>
              <c:numCache>
                <c:formatCode>0.0</c:formatCode>
                <c:ptCount val="18"/>
                <c:pt idx="1">
                  <c:v>143.80000000000001</c:v>
                </c:pt>
                <c:pt idx="2">
                  <c:v>143.965</c:v>
                </c:pt>
                <c:pt idx="3">
                  <c:v>143.934615384615</c:v>
                </c:pt>
                <c:pt idx="4">
                  <c:v>143.49222222222201</c:v>
                </c:pt>
                <c:pt idx="5">
                  <c:v>143.25111111111099</c:v>
                </c:pt>
                <c:pt idx="6">
                  <c:v>143.06909090909099</c:v>
                </c:pt>
                <c:pt idx="7">
                  <c:v>143.33136363636399</c:v>
                </c:pt>
                <c:pt idx="8">
                  <c:v>142.99947368420999</c:v>
                </c:pt>
                <c:pt idx="9">
                  <c:v>142.72277777777799</c:v>
                </c:pt>
                <c:pt idx="10">
                  <c:v>142.7472727272727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2F-4389-85D1-9683C384647F}"/>
            </c:ext>
          </c:extLst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Na!$H$3:$H$20</c:f>
              <c:numCache>
                <c:formatCode>0.0</c:formatCode>
                <c:ptCount val="18"/>
                <c:pt idx="1">
                  <c:v>143.09200000000001</c:v>
                </c:pt>
                <c:pt idx="2">
                  <c:v>143.404</c:v>
                </c:pt>
                <c:pt idx="3">
                  <c:v>143.173</c:v>
                </c:pt>
                <c:pt idx="4">
                  <c:v>143.047</c:v>
                </c:pt>
                <c:pt idx="5">
                  <c:v>142.94300000000001</c:v>
                </c:pt>
                <c:pt idx="6">
                  <c:v>143.32599999999999</c:v>
                </c:pt>
                <c:pt idx="7">
                  <c:v>143.30600000000001</c:v>
                </c:pt>
                <c:pt idx="8">
                  <c:v>142.48400000000001</c:v>
                </c:pt>
                <c:pt idx="9">
                  <c:v>142.619</c:v>
                </c:pt>
                <c:pt idx="10">
                  <c:v>143.13399999999999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E2F-4389-85D1-9683C384647F}"/>
            </c:ext>
          </c:extLst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Na!$I$3:$I$20</c:f>
              <c:numCache>
                <c:formatCode>0.0</c:formatCode>
                <c:ptCount val="18"/>
                <c:pt idx="1">
                  <c:v>142.22999999999999</c:v>
                </c:pt>
                <c:pt idx="2">
                  <c:v>142.69999999999999</c:v>
                </c:pt>
                <c:pt idx="3">
                  <c:v>142.91999999999999</c:v>
                </c:pt>
                <c:pt idx="4">
                  <c:v>142.94</c:v>
                </c:pt>
                <c:pt idx="5">
                  <c:v>142.66999999999999</c:v>
                </c:pt>
                <c:pt idx="6">
                  <c:v>142.66999999999999</c:v>
                </c:pt>
                <c:pt idx="7">
                  <c:v>142.79</c:v>
                </c:pt>
                <c:pt idx="8">
                  <c:v>142.80000000000001</c:v>
                </c:pt>
                <c:pt idx="9">
                  <c:v>142.84</c:v>
                </c:pt>
                <c:pt idx="10">
                  <c:v>142.97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E2F-4389-85D1-9683C384647F}"/>
            </c:ext>
          </c:extLst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Na!$J$3:$J$20</c:f>
              <c:numCache>
                <c:formatCode>0.0</c:formatCode>
                <c:ptCount val="18"/>
                <c:pt idx="0">
                  <c:v>142.9</c:v>
                </c:pt>
                <c:pt idx="1">
                  <c:v>142.745454545455</c:v>
                </c:pt>
                <c:pt idx="2">
                  <c:v>142.86000000000001</c:v>
                </c:pt>
                <c:pt idx="3">
                  <c:v>142.86000000000001</c:v>
                </c:pt>
                <c:pt idx="4">
                  <c:v>142.82</c:v>
                </c:pt>
                <c:pt idx="5">
                  <c:v>143.22999999999999</c:v>
                </c:pt>
                <c:pt idx="6">
                  <c:v>142.79</c:v>
                </c:pt>
                <c:pt idx="7">
                  <c:v>143.22</c:v>
                </c:pt>
                <c:pt idx="8">
                  <c:v>142.9</c:v>
                </c:pt>
                <c:pt idx="9">
                  <c:v>142.44999999999999</c:v>
                </c:pt>
                <c:pt idx="10">
                  <c:v>142.58000000000001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E2F-4389-85D1-9683C384647F}"/>
            </c:ext>
          </c:extLst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Na!$K$3:$K$20</c:f>
              <c:numCache>
                <c:formatCode>0.0</c:formatCode>
                <c:ptCount val="18"/>
                <c:pt idx="1">
                  <c:v>142</c:v>
                </c:pt>
                <c:pt idx="2">
                  <c:v>141.9</c:v>
                </c:pt>
                <c:pt idx="3">
                  <c:v>141.85</c:v>
                </c:pt>
                <c:pt idx="4">
                  <c:v>142</c:v>
                </c:pt>
                <c:pt idx="5">
                  <c:v>142.4</c:v>
                </c:pt>
                <c:pt idx="6">
                  <c:v>142.15</c:v>
                </c:pt>
                <c:pt idx="7">
                  <c:v>141.94999999999999</c:v>
                </c:pt>
                <c:pt idx="8">
                  <c:v>142.142857142857</c:v>
                </c:pt>
                <c:pt idx="9">
                  <c:v>142</c:v>
                </c:pt>
                <c:pt idx="10">
                  <c:v>142.19999999999999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E2F-4389-85D1-9683C384647F}"/>
            </c:ext>
          </c:extLst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Na!$L$3:$L$20</c:f>
              <c:numCache>
                <c:formatCode>0</c:formatCode>
                <c:ptCount val="18"/>
                <c:pt idx="0">
                  <c:v>143</c:v>
                </c:pt>
                <c:pt idx="1">
                  <c:v>143</c:v>
                </c:pt>
                <c:pt idx="2">
                  <c:v>143</c:v>
                </c:pt>
                <c:pt idx="3">
                  <c:v>143</c:v>
                </c:pt>
                <c:pt idx="4">
                  <c:v>143</c:v>
                </c:pt>
                <c:pt idx="5">
                  <c:v>143</c:v>
                </c:pt>
                <c:pt idx="6">
                  <c:v>143</c:v>
                </c:pt>
                <c:pt idx="7">
                  <c:v>143</c:v>
                </c:pt>
                <c:pt idx="8">
                  <c:v>143</c:v>
                </c:pt>
                <c:pt idx="9">
                  <c:v>143</c:v>
                </c:pt>
                <c:pt idx="10">
                  <c:v>143</c:v>
                </c:pt>
                <c:pt idx="11">
                  <c:v>143</c:v>
                </c:pt>
                <c:pt idx="12">
                  <c:v>143</c:v>
                </c:pt>
                <c:pt idx="13">
                  <c:v>143</c:v>
                </c:pt>
                <c:pt idx="14">
                  <c:v>143</c:v>
                </c:pt>
                <c:pt idx="15">
                  <c:v>143</c:v>
                </c:pt>
                <c:pt idx="16">
                  <c:v>143</c:v>
                </c:pt>
                <c:pt idx="17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E2F-4389-85D1-9683C384647F}"/>
            </c:ext>
          </c:extLst>
        </c:ser>
        <c:ser>
          <c:idx val="10"/>
          <c:order val="11"/>
          <c:tx>
            <c:strRef>
              <c:f>Na!$M$2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Na!$M$3:$M$20</c:f>
              <c:numCache>
                <c:formatCode>0.0</c:formatCode>
                <c:ptCount val="18"/>
                <c:pt idx="0">
                  <c:v>143.60000000000002</c:v>
                </c:pt>
                <c:pt idx="1">
                  <c:v>142.8302160552899</c:v>
                </c:pt>
                <c:pt idx="2">
                  <c:v>142.95823157894742</c:v>
                </c:pt>
                <c:pt idx="3">
                  <c:v>142.90319879546169</c:v>
                </c:pt>
                <c:pt idx="4">
                  <c:v>142.84577908496729</c:v>
                </c:pt>
                <c:pt idx="5">
                  <c:v>142.94185050505052</c:v>
                </c:pt>
                <c:pt idx="6">
                  <c:v>142.85412869875231</c:v>
                </c:pt>
                <c:pt idx="7">
                  <c:v>142.97295359771812</c:v>
                </c:pt>
                <c:pt idx="8">
                  <c:v>142.80823153471911</c:v>
                </c:pt>
                <c:pt idx="9">
                  <c:v>142.7115634581105</c:v>
                </c:pt>
                <c:pt idx="10">
                  <c:v>142.78644651235862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E2F-4389-85D1-9683C384647F}"/>
            </c:ext>
          </c:extLst>
        </c:ser>
        <c:ser>
          <c:idx val="11"/>
          <c:order val="12"/>
          <c:tx>
            <c:strRef>
              <c:f>Na!$N$2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Na!$N$3:$N$20</c:f>
              <c:numCache>
                <c:formatCode>0.0</c:formatCode>
                <c:ptCount val="18"/>
                <c:pt idx="0">
                  <c:v>1.4000000000000057</c:v>
                </c:pt>
                <c:pt idx="1">
                  <c:v>2.342000000000013</c:v>
                </c:pt>
                <c:pt idx="2">
                  <c:v>2.3220000000000027</c:v>
                </c:pt>
                <c:pt idx="3">
                  <c:v>2.570999999999998</c:v>
                </c:pt>
                <c:pt idx="4">
                  <c:v>1.7472222222220068</c:v>
                </c:pt>
                <c:pt idx="5">
                  <c:v>1.5999999999999943</c:v>
                </c:pt>
                <c:pt idx="6">
                  <c:v>1.3160000000000025</c:v>
                </c:pt>
                <c:pt idx="7">
                  <c:v>1.4863636363640182</c:v>
                </c:pt>
                <c:pt idx="8">
                  <c:v>1.368142857142999</c:v>
                </c:pt>
                <c:pt idx="9">
                  <c:v>1.6470588235289938</c:v>
                </c:pt>
                <c:pt idx="10">
                  <c:v>1.4732500000000073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E2F-4389-85D1-9683C384647F}"/>
            </c:ext>
          </c:extLst>
        </c:ser>
        <c:ser>
          <c:idx val="12"/>
          <c:order val="13"/>
          <c:tx>
            <c:strRef>
              <c:f>Na!$O$2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Na!$O$3:$O$20</c:f>
              <c:numCache>
                <c:formatCode>General</c:formatCode>
                <c:ptCount val="18"/>
                <c:pt idx="0">
                  <c:v>141</c:v>
                </c:pt>
                <c:pt idx="1">
                  <c:v>141</c:v>
                </c:pt>
                <c:pt idx="2">
                  <c:v>141</c:v>
                </c:pt>
                <c:pt idx="3">
                  <c:v>141</c:v>
                </c:pt>
                <c:pt idx="4">
                  <c:v>141</c:v>
                </c:pt>
                <c:pt idx="5">
                  <c:v>141</c:v>
                </c:pt>
                <c:pt idx="6">
                  <c:v>141</c:v>
                </c:pt>
                <c:pt idx="7">
                  <c:v>141</c:v>
                </c:pt>
                <c:pt idx="8">
                  <c:v>141</c:v>
                </c:pt>
                <c:pt idx="9">
                  <c:v>141</c:v>
                </c:pt>
                <c:pt idx="10">
                  <c:v>141</c:v>
                </c:pt>
                <c:pt idx="11">
                  <c:v>141</c:v>
                </c:pt>
                <c:pt idx="12">
                  <c:v>141</c:v>
                </c:pt>
                <c:pt idx="13">
                  <c:v>141</c:v>
                </c:pt>
                <c:pt idx="14">
                  <c:v>141</c:v>
                </c:pt>
                <c:pt idx="15">
                  <c:v>141</c:v>
                </c:pt>
                <c:pt idx="16">
                  <c:v>141</c:v>
                </c:pt>
                <c:pt idx="17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E2F-4389-85D1-9683C384647F}"/>
            </c:ext>
          </c:extLst>
        </c:ser>
        <c:ser>
          <c:idx val="13"/>
          <c:order val="14"/>
          <c:tx>
            <c:strRef>
              <c:f>Na!$P$2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Na!$P$3:$P$20</c:f>
              <c:numCache>
                <c:formatCode>General</c:formatCode>
                <c:ptCount val="18"/>
                <c:pt idx="0">
                  <c:v>145</c:v>
                </c:pt>
                <c:pt idx="1">
                  <c:v>145</c:v>
                </c:pt>
                <c:pt idx="2">
                  <c:v>145</c:v>
                </c:pt>
                <c:pt idx="3">
                  <c:v>145</c:v>
                </c:pt>
                <c:pt idx="4">
                  <c:v>145</c:v>
                </c:pt>
                <c:pt idx="5">
                  <c:v>145</c:v>
                </c:pt>
                <c:pt idx="6">
                  <c:v>145</c:v>
                </c:pt>
                <c:pt idx="7">
                  <c:v>145</c:v>
                </c:pt>
                <c:pt idx="8">
                  <c:v>145</c:v>
                </c:pt>
                <c:pt idx="9">
                  <c:v>145</c:v>
                </c:pt>
                <c:pt idx="10">
                  <c:v>145</c:v>
                </c:pt>
                <c:pt idx="11">
                  <c:v>145</c:v>
                </c:pt>
                <c:pt idx="12">
                  <c:v>145</c:v>
                </c:pt>
                <c:pt idx="13">
                  <c:v>145</c:v>
                </c:pt>
                <c:pt idx="14">
                  <c:v>145</c:v>
                </c:pt>
                <c:pt idx="15">
                  <c:v>145</c:v>
                </c:pt>
                <c:pt idx="16">
                  <c:v>145</c:v>
                </c:pt>
                <c:pt idx="17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E2F-4389-85D1-9683C3846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26560"/>
        <c:axId val="193428096"/>
      </c:lineChart>
      <c:catAx>
        <c:axId val="193426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3428096"/>
        <c:crosses val="autoZero"/>
        <c:auto val="0"/>
        <c:lblAlgn val="ctr"/>
        <c:lblOffset val="100"/>
        <c:tickLblSkip val="1"/>
        <c:noMultiLvlLbl val="0"/>
      </c:catAx>
      <c:valAx>
        <c:axId val="193428096"/>
        <c:scaling>
          <c:orientation val="minMax"/>
          <c:max val="147"/>
          <c:min val="139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3426560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87627935397001"/>
          <c:y val="0.115426638620795"/>
          <c:w val="0.15850518685164899"/>
          <c:h val="0.864641435461558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005387293758301E-2"/>
          <c:y val="8.0247155451736898E-2"/>
          <c:w val="0.64572535879785498"/>
          <c:h val="0.77778012207069702"/>
        </c:manualLayout>
      </c:layout>
      <c:lineChart>
        <c:grouping val="standard"/>
        <c:varyColors val="0"/>
        <c:ser>
          <c:idx val="10"/>
          <c:order val="0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HDL!$C$3:$C$12</c:f>
              <c:numCache>
                <c:formatCode>0.0</c:formatCode>
                <c:ptCount val="10"/>
                <c:pt idx="1">
                  <c:v>50.628915662650599</c:v>
                </c:pt>
                <c:pt idx="2">
                  <c:v>50.601020408163301</c:v>
                </c:pt>
                <c:pt idx="3">
                  <c:v>50.729213483146097</c:v>
                </c:pt>
                <c:pt idx="4">
                  <c:v>50.754117647058798</c:v>
                </c:pt>
                <c:pt idx="5">
                  <c:v>50.717171717171702</c:v>
                </c:pt>
                <c:pt idx="6">
                  <c:v>50.3316455696202</c:v>
                </c:pt>
                <c:pt idx="7">
                  <c:v>51.042452830188701</c:v>
                </c:pt>
                <c:pt idx="8">
                  <c:v>51.510679611650502</c:v>
                </c:pt>
                <c:pt idx="9">
                  <c:v>51.333734939758997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CC-491B-8485-B50DFCC649F1}"/>
            </c:ext>
          </c:extLst>
        </c:ser>
        <c:ser>
          <c:idx val="3"/>
          <c:order val="1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HDL!$G$3:$G$20</c:f>
              <c:numCache>
                <c:formatCode>0.0</c:formatCode>
                <c:ptCount val="18"/>
                <c:pt idx="1">
                  <c:v>53.6</c:v>
                </c:pt>
                <c:pt idx="2">
                  <c:v>52.352499999999999</c:v>
                </c:pt>
                <c:pt idx="3">
                  <c:v>52.142307692307703</c:v>
                </c:pt>
                <c:pt idx="4">
                  <c:v>52.2357894736842</c:v>
                </c:pt>
                <c:pt idx="5">
                  <c:v>51.207142857142898</c:v>
                </c:pt>
                <c:pt idx="6">
                  <c:v>50.449565217391303</c:v>
                </c:pt>
                <c:pt idx="7">
                  <c:v>50.740434782608702</c:v>
                </c:pt>
                <c:pt idx="8">
                  <c:v>50.468400000000003</c:v>
                </c:pt>
                <c:pt idx="9">
                  <c:v>50.529090909090897</c:v>
                </c:pt>
                <c:pt idx="10">
                  <c:v>50.515909090909084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CC-491B-8485-B50DFCC649F1}"/>
            </c:ext>
          </c:extLst>
        </c:ser>
        <c:ser>
          <c:idx val="1"/>
          <c:order val="2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HDL!$H$3:$H$20</c:f>
              <c:numCache>
                <c:formatCode>0.0</c:formatCode>
                <c:ptCount val="18"/>
                <c:pt idx="1">
                  <c:v>51.076000000000001</c:v>
                </c:pt>
                <c:pt idx="2">
                  <c:v>51.234000000000002</c:v>
                </c:pt>
                <c:pt idx="3">
                  <c:v>51.944000000000003</c:v>
                </c:pt>
                <c:pt idx="4">
                  <c:v>52.256</c:v>
                </c:pt>
                <c:pt idx="5">
                  <c:v>52.430999999999997</c:v>
                </c:pt>
                <c:pt idx="6">
                  <c:v>52.359000000000002</c:v>
                </c:pt>
                <c:pt idx="7">
                  <c:v>52.003</c:v>
                </c:pt>
                <c:pt idx="8">
                  <c:v>52.36</c:v>
                </c:pt>
                <c:pt idx="9">
                  <c:v>52.142000000000003</c:v>
                </c:pt>
                <c:pt idx="10">
                  <c:v>51.835999999999999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CC-491B-8485-B50DFCC649F1}"/>
            </c:ext>
          </c:extLst>
        </c:ser>
        <c:ser>
          <c:idx val="9"/>
          <c:order val="3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HDL!$J$3:$J$20</c:f>
              <c:numCache>
                <c:formatCode>0.0</c:formatCode>
                <c:ptCount val="18"/>
                <c:pt idx="0">
                  <c:v>51.2</c:v>
                </c:pt>
                <c:pt idx="1">
                  <c:v>50.628915662650599</c:v>
                </c:pt>
                <c:pt idx="2">
                  <c:v>50.91</c:v>
                </c:pt>
                <c:pt idx="3">
                  <c:v>50.73</c:v>
                </c:pt>
                <c:pt idx="4">
                  <c:v>50.35</c:v>
                </c:pt>
                <c:pt idx="5">
                  <c:v>50.34</c:v>
                </c:pt>
                <c:pt idx="6">
                  <c:v>50.7</c:v>
                </c:pt>
                <c:pt idx="7">
                  <c:v>50.8</c:v>
                </c:pt>
                <c:pt idx="8">
                  <c:v>50.49</c:v>
                </c:pt>
                <c:pt idx="9">
                  <c:v>50.14</c:v>
                </c:pt>
                <c:pt idx="10">
                  <c:v>50.25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CC-491B-8485-B50DFCC649F1}"/>
            </c:ext>
          </c:extLst>
        </c:ser>
        <c:ser>
          <c:idx val="11"/>
          <c:order val="4"/>
          <c:tx>
            <c:strRef>
              <c:f>HDL!$K$2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HDL!$K$3:$K$20</c:f>
              <c:numCache>
                <c:formatCode>0.0</c:formatCode>
                <c:ptCount val="18"/>
                <c:pt idx="1">
                  <c:v>50.5555555555556</c:v>
                </c:pt>
                <c:pt idx="2">
                  <c:v>50.894736842105303</c:v>
                </c:pt>
                <c:pt idx="3">
                  <c:v>51.4</c:v>
                </c:pt>
                <c:pt idx="4">
                  <c:v>51.3</c:v>
                </c:pt>
                <c:pt idx="5">
                  <c:v>51.4</c:v>
                </c:pt>
                <c:pt idx="6">
                  <c:v>51.6</c:v>
                </c:pt>
                <c:pt idx="7">
                  <c:v>51.9</c:v>
                </c:pt>
                <c:pt idx="8">
                  <c:v>51.428571428571402</c:v>
                </c:pt>
                <c:pt idx="9">
                  <c:v>51.466666666666697</c:v>
                </c:pt>
                <c:pt idx="10">
                  <c:v>51.133333333333333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CC-491B-8485-B50DFCC649F1}"/>
            </c:ext>
          </c:extLst>
        </c:ser>
        <c:ser>
          <c:idx val="5"/>
          <c:order val="5"/>
          <c:tx>
            <c:strRef>
              <c:f>HDL!$O$2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HDL!$O$3:$O$20</c:f>
              <c:numCache>
                <c:formatCode>0</c:formatCode>
                <c:ptCount val="18"/>
                <c:pt idx="0">
                  <c:v>52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52</c:v>
                </c:pt>
                <c:pt idx="5">
                  <c:v>52</c:v>
                </c:pt>
                <c:pt idx="6">
                  <c:v>52</c:v>
                </c:pt>
                <c:pt idx="7">
                  <c:v>52</c:v>
                </c:pt>
                <c:pt idx="8">
                  <c:v>52</c:v>
                </c:pt>
                <c:pt idx="9">
                  <c:v>52</c:v>
                </c:pt>
                <c:pt idx="10">
                  <c:v>52</c:v>
                </c:pt>
                <c:pt idx="11">
                  <c:v>52</c:v>
                </c:pt>
                <c:pt idx="12">
                  <c:v>52</c:v>
                </c:pt>
                <c:pt idx="13">
                  <c:v>52</c:v>
                </c:pt>
                <c:pt idx="14">
                  <c:v>52</c:v>
                </c:pt>
                <c:pt idx="15">
                  <c:v>52</c:v>
                </c:pt>
                <c:pt idx="16">
                  <c:v>52</c:v>
                </c:pt>
                <c:pt idx="17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CC-491B-8485-B50DFCC649F1}"/>
            </c:ext>
          </c:extLst>
        </c:ser>
        <c:ser>
          <c:idx val="6"/>
          <c:order val="6"/>
          <c:tx>
            <c:strRef>
              <c:f>HDL!$P$2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HDL!$P$3:$P$17</c:f>
              <c:numCache>
                <c:formatCode>0.0</c:formatCode>
                <c:ptCount val="15"/>
                <c:pt idx="0">
                  <c:v>51.2</c:v>
                </c:pt>
                <c:pt idx="1">
                  <c:v>51.297877376171357</c:v>
                </c:pt>
                <c:pt idx="2">
                  <c:v>51.198451450053724</c:v>
                </c:pt>
                <c:pt idx="3">
                  <c:v>51.389104235090755</c:v>
                </c:pt>
                <c:pt idx="4">
                  <c:v>51.379181424148598</c:v>
                </c:pt>
                <c:pt idx="5">
                  <c:v>51.219062914862924</c:v>
                </c:pt>
                <c:pt idx="6">
                  <c:v>51.088042157402306</c:v>
                </c:pt>
                <c:pt idx="7">
                  <c:v>51.29717752255948</c:v>
                </c:pt>
                <c:pt idx="8">
                  <c:v>51.251530208044379</c:v>
                </c:pt>
                <c:pt idx="9">
                  <c:v>51.122298503103323</c:v>
                </c:pt>
                <c:pt idx="10">
                  <c:v>50.933810606060604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CC-491B-8485-B50DFCC649F1}"/>
            </c:ext>
          </c:extLst>
        </c:ser>
        <c:ser>
          <c:idx val="7"/>
          <c:order val="7"/>
          <c:tx>
            <c:strRef>
              <c:f>HDL!$T$2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HDL!$T$3:$T$20</c:f>
              <c:numCache>
                <c:formatCode>General</c:formatCode>
                <c:ptCount val="18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  <c:pt idx="7">
                  <c:v>49</c:v>
                </c:pt>
                <c:pt idx="8">
                  <c:v>49</c:v>
                </c:pt>
                <c:pt idx="9">
                  <c:v>49</c:v>
                </c:pt>
                <c:pt idx="10">
                  <c:v>49</c:v>
                </c:pt>
                <c:pt idx="11">
                  <c:v>49</c:v>
                </c:pt>
                <c:pt idx="12">
                  <c:v>49</c:v>
                </c:pt>
                <c:pt idx="13">
                  <c:v>49</c:v>
                </c:pt>
                <c:pt idx="14">
                  <c:v>49</c:v>
                </c:pt>
                <c:pt idx="15">
                  <c:v>49</c:v>
                </c:pt>
                <c:pt idx="16">
                  <c:v>49</c:v>
                </c:pt>
                <c:pt idx="17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CC-491B-8485-B50DFCC649F1}"/>
            </c:ext>
          </c:extLst>
        </c:ser>
        <c:ser>
          <c:idx val="8"/>
          <c:order val="8"/>
          <c:tx>
            <c:strRef>
              <c:f>HDL!$U$2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HDL!$U$3:$U$20</c:f>
              <c:numCache>
                <c:formatCode>General</c:formatCode>
                <c:ptCount val="18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CC-491B-8485-B50DFCC64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14048"/>
        <c:axId val="208532608"/>
      </c:lineChart>
      <c:catAx>
        <c:axId val="208514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532608"/>
        <c:crosses val="autoZero"/>
        <c:auto val="0"/>
        <c:lblAlgn val="ctr"/>
        <c:lblOffset val="100"/>
        <c:tickLblSkip val="1"/>
        <c:noMultiLvlLbl val="0"/>
      </c:catAx>
      <c:valAx>
        <c:axId val="208532608"/>
        <c:scaling>
          <c:orientation val="minMax"/>
          <c:max val="58"/>
          <c:min val="4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514048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64490478260905"/>
          <c:y val="0.18209916141941401"/>
          <c:w val="0.225131256498697"/>
          <c:h val="0.768520849787392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0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427873656789302E-2"/>
          <c:y val="8.3963228369731704E-2"/>
          <c:w val="0.71716425616441704"/>
          <c:h val="0.80576306535602304"/>
        </c:manualLayout>
      </c:layout>
      <c:lineChart>
        <c:grouping val="standard"/>
        <c:varyColors val="0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TP!$B$3:$B$20</c:f>
              <c:numCache>
                <c:formatCode>0.00</c:formatCode>
                <c:ptCount val="18"/>
                <c:pt idx="1">
                  <c:v>6.6980000000000004</c:v>
                </c:pt>
                <c:pt idx="2">
                  <c:v>6.7225000000000001</c:v>
                </c:pt>
                <c:pt idx="3">
                  <c:v>6.70857142857143</c:v>
                </c:pt>
                <c:pt idx="4">
                  <c:v>6.718</c:v>
                </c:pt>
                <c:pt idx="5">
                  <c:v>6.7086363636363604</c:v>
                </c:pt>
                <c:pt idx="6">
                  <c:v>6.71</c:v>
                </c:pt>
                <c:pt idx="7">
                  <c:v>6.7231249999999996</c:v>
                </c:pt>
                <c:pt idx="8">
                  <c:v>6.7175000000000002</c:v>
                </c:pt>
                <c:pt idx="9">
                  <c:v>6.7411111111111097</c:v>
                </c:pt>
                <c:pt idx="10">
                  <c:v>6.7318749999999996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20-4029-9BF5-A0FD23683976}"/>
            </c:ext>
          </c:extLst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TP!$C$3:$C$20</c:f>
              <c:numCache>
                <c:formatCode>0.00</c:formatCode>
                <c:ptCount val="18"/>
                <c:pt idx="1">
                  <c:v>6.7010256410256401</c:v>
                </c:pt>
                <c:pt idx="2">
                  <c:v>6.71179775280899</c:v>
                </c:pt>
                <c:pt idx="3">
                  <c:v>6.7296551724137901</c:v>
                </c:pt>
                <c:pt idx="4">
                  <c:v>6.7162790697674399</c:v>
                </c:pt>
                <c:pt idx="5">
                  <c:v>6.6957894736842096</c:v>
                </c:pt>
                <c:pt idx="6">
                  <c:v>6.69764705882353</c:v>
                </c:pt>
                <c:pt idx="7">
                  <c:v>6.7361386138613799</c:v>
                </c:pt>
                <c:pt idx="8">
                  <c:v>6.7274000000000003</c:v>
                </c:pt>
                <c:pt idx="9">
                  <c:v>6.7085185185185203</c:v>
                </c:pt>
                <c:pt idx="10">
                  <c:v>6.7200000000000015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20-4029-9BF5-A0FD23683976}"/>
            </c:ext>
          </c:extLst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TP!$D$3:$D$20</c:f>
              <c:numCache>
                <c:formatCode>0.00</c:formatCode>
                <c:ptCount val="18"/>
                <c:pt idx="1">
                  <c:v>6.7143750000000004</c:v>
                </c:pt>
                <c:pt idx="2">
                  <c:v>6.7733333333333299</c:v>
                </c:pt>
                <c:pt idx="3">
                  <c:v>6.7409999999999997</c:v>
                </c:pt>
                <c:pt idx="4">
                  <c:v>6.7341176470588202</c:v>
                </c:pt>
                <c:pt idx="5">
                  <c:v>6.7495238095238097</c:v>
                </c:pt>
                <c:pt idx="6">
                  <c:v>6.7062352941176497</c:v>
                </c:pt>
                <c:pt idx="7">
                  <c:v>6.7188235294117602</c:v>
                </c:pt>
                <c:pt idx="8">
                  <c:v>6.6986666666666697</c:v>
                </c:pt>
                <c:pt idx="9">
                  <c:v>6.66</c:v>
                </c:pt>
                <c:pt idx="10">
                  <c:v>6.7229411764705898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20-4029-9BF5-A0FD23683976}"/>
            </c:ext>
          </c:extLst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TP!$E$3:$E$20</c:f>
              <c:numCache>
                <c:formatCode>0.00</c:formatCode>
                <c:ptCount val="18"/>
                <c:pt idx="0">
                  <c:v>6.71</c:v>
                </c:pt>
                <c:pt idx="1">
                  <c:v>6.6909999999999998</c:v>
                </c:pt>
                <c:pt idx="2">
                  <c:v>6.6790000000000003</c:v>
                </c:pt>
                <c:pt idx="3">
                  <c:v>6.6929999999999996</c:v>
                </c:pt>
                <c:pt idx="4">
                  <c:v>6.6870000000000003</c:v>
                </c:pt>
                <c:pt idx="5">
                  <c:v>6.6950000000000003</c:v>
                </c:pt>
                <c:pt idx="6">
                  <c:v>6.6920000000000002</c:v>
                </c:pt>
                <c:pt idx="7">
                  <c:v>6.7519999999999998</c:v>
                </c:pt>
                <c:pt idx="8">
                  <c:v>6.75</c:v>
                </c:pt>
                <c:pt idx="9">
                  <c:v>6.7439999999999998</c:v>
                </c:pt>
                <c:pt idx="10">
                  <c:v>6.7350000000000003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20-4029-9BF5-A0FD23683976}"/>
            </c:ext>
          </c:extLst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TP!$F$3:$F$20</c:f>
              <c:numCache>
                <c:formatCode>0.00</c:formatCode>
                <c:ptCount val="18"/>
                <c:pt idx="1">
                  <c:v>6.7666666666666702</c:v>
                </c:pt>
                <c:pt idx="2">
                  <c:v>6.6937499999999996</c:v>
                </c:pt>
                <c:pt idx="3">
                  <c:v>6.6950000000000003</c:v>
                </c:pt>
                <c:pt idx="4">
                  <c:v>6.74</c:v>
                </c:pt>
                <c:pt idx="5">
                  <c:v>6.7272727272727302</c:v>
                </c:pt>
                <c:pt idx="6">
                  <c:v>6.7149999999999999</c:v>
                </c:pt>
                <c:pt idx="7">
                  <c:v>6.7052631578947404</c:v>
                </c:pt>
                <c:pt idx="8">
                  <c:v>6.7263157894736896</c:v>
                </c:pt>
                <c:pt idx="9">
                  <c:v>6.7823529411764696</c:v>
                </c:pt>
                <c:pt idx="10">
                  <c:v>6.7666666666666648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20-4029-9BF5-A0FD23683976}"/>
            </c:ext>
          </c:extLst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TP!$G$3:$G$20</c:f>
              <c:numCache>
                <c:formatCode>0.00</c:formatCode>
                <c:ptCount val="18"/>
                <c:pt idx="1">
                  <c:v>6.76</c:v>
                </c:pt>
                <c:pt idx="2">
                  <c:v>6.7163333333333304</c:v>
                </c:pt>
                <c:pt idx="3">
                  <c:v>6.7065769230769199</c:v>
                </c:pt>
                <c:pt idx="4">
                  <c:v>6.7106315789473703</c:v>
                </c:pt>
                <c:pt idx="5">
                  <c:v>6.7031481481481503</c:v>
                </c:pt>
                <c:pt idx="6">
                  <c:v>6.7286521739130398</c:v>
                </c:pt>
                <c:pt idx="7">
                  <c:v>6.7153913043478299</c:v>
                </c:pt>
                <c:pt idx="8">
                  <c:v>6.7134</c:v>
                </c:pt>
                <c:pt idx="9">
                  <c:v>6.6996818181818201</c:v>
                </c:pt>
                <c:pt idx="10">
                  <c:v>6.6973636363636384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20-4029-9BF5-A0FD23683976}"/>
            </c:ext>
          </c:extLst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TP!$H$3:$H$20</c:f>
              <c:numCache>
                <c:formatCode>0.00</c:formatCode>
                <c:ptCount val="18"/>
                <c:pt idx="1">
                  <c:v>6.7519999999999998</c:v>
                </c:pt>
                <c:pt idx="2">
                  <c:v>6.7320000000000002</c:v>
                </c:pt>
                <c:pt idx="3">
                  <c:v>6.6980000000000004</c:v>
                </c:pt>
                <c:pt idx="4">
                  <c:v>6.7060000000000004</c:v>
                </c:pt>
                <c:pt idx="5">
                  <c:v>6.6980000000000004</c:v>
                </c:pt>
                <c:pt idx="6">
                  <c:v>6.7190000000000003</c:v>
                </c:pt>
                <c:pt idx="7">
                  <c:v>6.7210000000000001</c:v>
                </c:pt>
                <c:pt idx="8" formatCode="0.0">
                  <c:v>6.7130000000000001</c:v>
                </c:pt>
                <c:pt idx="9">
                  <c:v>6.7080000000000002</c:v>
                </c:pt>
                <c:pt idx="10">
                  <c:v>6.6959999999999997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20-4029-9BF5-A0FD23683976}"/>
            </c:ext>
          </c:extLst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TP!$I$3:$I$20</c:f>
              <c:numCache>
                <c:formatCode>0.00</c:formatCode>
                <c:ptCount val="18"/>
                <c:pt idx="1">
                  <c:v>6.8</c:v>
                </c:pt>
                <c:pt idx="2">
                  <c:v>6.8</c:v>
                </c:pt>
                <c:pt idx="3">
                  <c:v>6.8</c:v>
                </c:pt>
                <c:pt idx="4">
                  <c:v>6.8</c:v>
                </c:pt>
                <c:pt idx="5">
                  <c:v>6.8</c:v>
                </c:pt>
                <c:pt idx="6">
                  <c:v>6.8</c:v>
                </c:pt>
                <c:pt idx="7">
                  <c:v>6.8</c:v>
                </c:pt>
                <c:pt idx="8">
                  <c:v>6.82</c:v>
                </c:pt>
                <c:pt idx="9">
                  <c:v>6.81</c:v>
                </c:pt>
                <c:pt idx="10">
                  <c:v>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20-4029-9BF5-A0FD23683976}"/>
            </c:ext>
          </c:extLst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TP!$J$3:$J$20</c:f>
              <c:numCache>
                <c:formatCode>0.00</c:formatCode>
                <c:ptCount val="18"/>
                <c:pt idx="0">
                  <c:v>6.75</c:v>
                </c:pt>
                <c:pt idx="1">
                  <c:v>6.7010256410256401</c:v>
                </c:pt>
                <c:pt idx="2">
                  <c:v>6.76</c:v>
                </c:pt>
                <c:pt idx="3">
                  <c:v>6.81</c:v>
                </c:pt>
                <c:pt idx="4">
                  <c:v>6.79</c:v>
                </c:pt>
                <c:pt idx="5">
                  <c:v>6.82</c:v>
                </c:pt>
                <c:pt idx="6">
                  <c:v>6.83</c:v>
                </c:pt>
                <c:pt idx="7">
                  <c:v>6.82</c:v>
                </c:pt>
                <c:pt idx="8">
                  <c:v>6.82</c:v>
                </c:pt>
                <c:pt idx="9">
                  <c:v>6.78</c:v>
                </c:pt>
                <c:pt idx="10">
                  <c:v>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20-4029-9BF5-A0FD23683976}"/>
            </c:ext>
          </c:extLst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TP!$K$3:$K$20</c:f>
              <c:numCache>
                <c:formatCode>0.00</c:formatCode>
                <c:ptCount val="18"/>
                <c:pt idx="1">
                  <c:v>6.7833333333333297</c:v>
                </c:pt>
                <c:pt idx="2">
                  <c:v>6.76</c:v>
                </c:pt>
                <c:pt idx="3">
                  <c:v>6.75</c:v>
                </c:pt>
                <c:pt idx="4">
                  <c:v>6.84</c:v>
                </c:pt>
                <c:pt idx="5">
                  <c:v>6.8315789473684196</c:v>
                </c:pt>
                <c:pt idx="6">
                  <c:v>6.81</c:v>
                </c:pt>
                <c:pt idx="7">
                  <c:v>6.8</c:v>
                </c:pt>
                <c:pt idx="8">
                  <c:v>6.7714285714285696</c:v>
                </c:pt>
                <c:pt idx="9">
                  <c:v>6.7666666666666702</c:v>
                </c:pt>
                <c:pt idx="10">
                  <c:v>6.7599999999999989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20-4029-9BF5-A0FD23683976}"/>
            </c:ext>
          </c:extLst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TP!$L$3:$L$20</c:f>
              <c:numCache>
                <c:formatCode>0.0</c:formatCode>
                <c:ptCount val="18"/>
                <c:pt idx="0">
                  <c:v>6.7</c:v>
                </c:pt>
                <c:pt idx="1">
                  <c:v>6.7</c:v>
                </c:pt>
                <c:pt idx="2">
                  <c:v>6.7</c:v>
                </c:pt>
                <c:pt idx="3">
                  <c:v>6.7</c:v>
                </c:pt>
                <c:pt idx="4">
                  <c:v>6.7</c:v>
                </c:pt>
                <c:pt idx="5">
                  <c:v>6.7</c:v>
                </c:pt>
                <c:pt idx="6">
                  <c:v>6.7</c:v>
                </c:pt>
                <c:pt idx="7">
                  <c:v>6.7</c:v>
                </c:pt>
                <c:pt idx="8">
                  <c:v>6.7</c:v>
                </c:pt>
                <c:pt idx="9">
                  <c:v>6.7</c:v>
                </c:pt>
                <c:pt idx="10">
                  <c:v>6.7</c:v>
                </c:pt>
                <c:pt idx="11">
                  <c:v>6.7</c:v>
                </c:pt>
                <c:pt idx="12">
                  <c:v>6.7</c:v>
                </c:pt>
                <c:pt idx="13">
                  <c:v>6.7</c:v>
                </c:pt>
                <c:pt idx="14">
                  <c:v>6.7</c:v>
                </c:pt>
                <c:pt idx="15">
                  <c:v>6.7</c:v>
                </c:pt>
                <c:pt idx="16">
                  <c:v>6.7</c:v>
                </c:pt>
                <c:pt idx="17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E20-4029-9BF5-A0FD23683976}"/>
            </c:ext>
          </c:extLst>
        </c:ser>
        <c:ser>
          <c:idx val="10"/>
          <c:order val="11"/>
          <c:tx>
            <c:strRef>
              <c:f>TP!$M$2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TP!$M$3:$M$20</c:f>
              <c:numCache>
                <c:formatCode>0.00</c:formatCode>
                <c:ptCount val="18"/>
                <c:pt idx="0">
                  <c:v>6.73</c:v>
                </c:pt>
                <c:pt idx="1">
                  <c:v>6.7367426282051266</c:v>
                </c:pt>
                <c:pt idx="2">
                  <c:v>6.7348714419475657</c:v>
                </c:pt>
                <c:pt idx="3">
                  <c:v>6.7331803524062135</c:v>
                </c:pt>
                <c:pt idx="4">
                  <c:v>6.7442028295773628</c:v>
                </c:pt>
                <c:pt idx="5">
                  <c:v>6.7428949469633679</c:v>
                </c:pt>
                <c:pt idx="6">
                  <c:v>6.7408534526854211</c:v>
                </c:pt>
                <c:pt idx="7">
                  <c:v>6.7491741605515712</c:v>
                </c:pt>
                <c:pt idx="8">
                  <c:v>6.7457711027568932</c:v>
                </c:pt>
                <c:pt idx="9">
                  <c:v>6.740033105565459</c:v>
                </c:pt>
                <c:pt idx="10">
                  <c:v>6.7477471405228764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E20-4029-9BF5-A0FD23683976}"/>
            </c:ext>
          </c:extLst>
        </c:ser>
        <c:ser>
          <c:idx val="11"/>
          <c:order val="12"/>
          <c:tx>
            <c:strRef>
              <c:f>TP!$N$2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TP!$N$3:$N$20</c:f>
              <c:numCache>
                <c:formatCode>0.00</c:formatCode>
                <c:ptCount val="18"/>
                <c:pt idx="0">
                  <c:v>4.0000000000000036E-2</c:v>
                </c:pt>
                <c:pt idx="1">
                  <c:v>0.10899999999999999</c:v>
                </c:pt>
                <c:pt idx="2">
                  <c:v>0.12099999999999955</c:v>
                </c:pt>
                <c:pt idx="3">
                  <c:v>0.11699999999999999</c:v>
                </c:pt>
                <c:pt idx="4">
                  <c:v>0.15299999999999958</c:v>
                </c:pt>
                <c:pt idx="5">
                  <c:v>0.13657894736841936</c:v>
                </c:pt>
                <c:pt idx="6">
                  <c:v>0.1379999999999999</c:v>
                </c:pt>
                <c:pt idx="7">
                  <c:v>0.11473684210525992</c:v>
                </c:pt>
                <c:pt idx="8">
                  <c:v>0.12133333333333063</c:v>
                </c:pt>
                <c:pt idx="9">
                  <c:v>0.14999999999999947</c:v>
                </c:pt>
                <c:pt idx="10">
                  <c:v>0.11399999999999988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E20-4029-9BF5-A0FD23683976}"/>
            </c:ext>
          </c:extLst>
        </c:ser>
        <c:ser>
          <c:idx val="12"/>
          <c:order val="13"/>
          <c:tx>
            <c:strRef>
              <c:f>TP!$O$2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TP!$O$3:$O$20</c:f>
              <c:numCache>
                <c:formatCode>0.0</c:formatCode>
                <c:ptCount val="18"/>
                <c:pt idx="0">
                  <c:v>6.5</c:v>
                </c:pt>
                <c:pt idx="1">
                  <c:v>6.5</c:v>
                </c:pt>
                <c:pt idx="2">
                  <c:v>6.5</c:v>
                </c:pt>
                <c:pt idx="3">
                  <c:v>6.5</c:v>
                </c:pt>
                <c:pt idx="4">
                  <c:v>6.5</c:v>
                </c:pt>
                <c:pt idx="5">
                  <c:v>6.5</c:v>
                </c:pt>
                <c:pt idx="6">
                  <c:v>6.5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6.5</c:v>
                </c:pt>
                <c:pt idx="14">
                  <c:v>6.5</c:v>
                </c:pt>
                <c:pt idx="15">
                  <c:v>6.5</c:v>
                </c:pt>
                <c:pt idx="16">
                  <c:v>6.5</c:v>
                </c:pt>
                <c:pt idx="17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E20-4029-9BF5-A0FD23683976}"/>
            </c:ext>
          </c:extLst>
        </c:ser>
        <c:ser>
          <c:idx val="13"/>
          <c:order val="14"/>
          <c:tx>
            <c:strRef>
              <c:f>TP!$P$2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TP!$P$3:$P$20</c:f>
              <c:numCache>
                <c:formatCode>0.0</c:formatCode>
                <c:ptCount val="18"/>
                <c:pt idx="0">
                  <c:v>6.9</c:v>
                </c:pt>
                <c:pt idx="1">
                  <c:v>6.9</c:v>
                </c:pt>
                <c:pt idx="2">
                  <c:v>6.9</c:v>
                </c:pt>
                <c:pt idx="3">
                  <c:v>6.9</c:v>
                </c:pt>
                <c:pt idx="4">
                  <c:v>6.9</c:v>
                </c:pt>
                <c:pt idx="5">
                  <c:v>6.9</c:v>
                </c:pt>
                <c:pt idx="6">
                  <c:v>6.9</c:v>
                </c:pt>
                <c:pt idx="7">
                  <c:v>6.9</c:v>
                </c:pt>
                <c:pt idx="8">
                  <c:v>6.9</c:v>
                </c:pt>
                <c:pt idx="9">
                  <c:v>6.9</c:v>
                </c:pt>
                <c:pt idx="10">
                  <c:v>6.9</c:v>
                </c:pt>
                <c:pt idx="11">
                  <c:v>6.9</c:v>
                </c:pt>
                <c:pt idx="12">
                  <c:v>6.9</c:v>
                </c:pt>
                <c:pt idx="13">
                  <c:v>6.9</c:v>
                </c:pt>
                <c:pt idx="14">
                  <c:v>6.9</c:v>
                </c:pt>
                <c:pt idx="15">
                  <c:v>6.9</c:v>
                </c:pt>
                <c:pt idx="16">
                  <c:v>6.9</c:v>
                </c:pt>
                <c:pt idx="17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E20-4029-9BF5-A0FD23683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09792"/>
        <c:axId val="208228352"/>
      </c:lineChart>
      <c:catAx>
        <c:axId val="208209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228352"/>
        <c:crosses val="autoZero"/>
        <c:auto val="0"/>
        <c:lblAlgn val="ctr"/>
        <c:lblOffset val="100"/>
        <c:tickLblSkip val="1"/>
        <c:noMultiLvlLbl val="0"/>
      </c:catAx>
      <c:valAx>
        <c:axId val="208228352"/>
        <c:scaling>
          <c:orientation val="minMax"/>
          <c:max val="7.1"/>
          <c:min val="6.3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20979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2"/>
        <c:delete val="1"/>
      </c:legendEntry>
      <c:layout>
        <c:manualLayout>
          <c:xMode val="edge"/>
          <c:yMode val="edge"/>
          <c:x val="0.81877450366424298"/>
          <c:y val="0.13071916010498699"/>
          <c:w val="0.160365060411987"/>
          <c:h val="0.843140184400027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427873656789302E-2"/>
          <c:y val="8.3963228369731704E-2"/>
          <c:w val="0.71716425616441704"/>
          <c:h val="0.80576306535602304"/>
        </c:manualLayout>
      </c:layout>
      <c:lineChart>
        <c:grouping val="standard"/>
        <c:varyColors val="0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ALB!$B$3:$B$20</c:f>
              <c:numCache>
                <c:formatCode>0.00</c:formatCode>
                <c:ptCount val="18"/>
                <c:pt idx="1">
                  <c:v>4.2195</c:v>
                </c:pt>
                <c:pt idx="2">
                  <c:v>4.21</c:v>
                </c:pt>
                <c:pt idx="3">
                  <c:v>4.2257142857142904</c:v>
                </c:pt>
                <c:pt idx="4">
                  <c:v>4.2290000000000001</c:v>
                </c:pt>
                <c:pt idx="5">
                  <c:v>4.2222727272727303</c:v>
                </c:pt>
                <c:pt idx="6">
                  <c:v>4.2069999999999999</c:v>
                </c:pt>
                <c:pt idx="7">
                  <c:v>4.2056250000000004</c:v>
                </c:pt>
                <c:pt idx="8">
                  <c:v>4.2205000000000004</c:v>
                </c:pt>
                <c:pt idx="9">
                  <c:v>4.2338888888888899</c:v>
                </c:pt>
                <c:pt idx="10">
                  <c:v>4.2356249999999998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26-46D7-9218-0CB49AB38547}"/>
            </c:ext>
          </c:extLst>
        </c:ser>
        <c:ser>
          <c:idx val="1"/>
          <c:order val="1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ALB!$C$3:$C$20</c:f>
              <c:numCache>
                <c:formatCode>0.00</c:formatCode>
                <c:ptCount val="18"/>
                <c:pt idx="1">
                  <c:v>4.18253164556962</c:v>
                </c:pt>
                <c:pt idx="2">
                  <c:v>4.1740449438202196</c:v>
                </c:pt>
                <c:pt idx="3">
                  <c:v>4.1998850574712696</c:v>
                </c:pt>
                <c:pt idx="4">
                  <c:v>4.1905000000000001</c:v>
                </c:pt>
                <c:pt idx="5">
                  <c:v>4.1962365591397797</c:v>
                </c:pt>
                <c:pt idx="6">
                  <c:v>4.2072131147540999</c:v>
                </c:pt>
                <c:pt idx="7">
                  <c:v>4.1991578947368398</c:v>
                </c:pt>
                <c:pt idx="8">
                  <c:v>4.1809090909090898</c:v>
                </c:pt>
                <c:pt idx="9">
                  <c:v>4.1743750000000004</c:v>
                </c:pt>
                <c:pt idx="10">
                  <c:v>4.1813333333333329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26-46D7-9218-0CB49AB38547}"/>
            </c:ext>
          </c:extLst>
        </c:ser>
        <c:ser>
          <c:idx val="2"/>
          <c:order val="2"/>
          <c:tx>
            <c:strRef>
              <c:f>ALB!$D$2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ALB!$D$3:$D$20</c:f>
              <c:numCache>
                <c:formatCode>0.00</c:formatCode>
                <c:ptCount val="18"/>
                <c:pt idx="1">
                  <c:v>4.1412500000000003</c:v>
                </c:pt>
                <c:pt idx="2">
                  <c:v>4.1645000000000003</c:v>
                </c:pt>
                <c:pt idx="3">
                  <c:v>4.1736842105263197</c:v>
                </c:pt>
                <c:pt idx="4">
                  <c:v>4.1582352941176497</c:v>
                </c:pt>
                <c:pt idx="5">
                  <c:v>4.1504545454545401</c:v>
                </c:pt>
                <c:pt idx="6">
                  <c:v>4.2027777777777802</c:v>
                </c:pt>
                <c:pt idx="7">
                  <c:v>4.1935294117647102</c:v>
                </c:pt>
                <c:pt idx="8">
                  <c:v>4.1399999999999997</c:v>
                </c:pt>
                <c:pt idx="9">
                  <c:v>4.1025</c:v>
                </c:pt>
                <c:pt idx="10">
                  <c:v>4.1435294117647103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26-46D7-9218-0CB49AB38547}"/>
            </c:ext>
          </c:extLst>
        </c:ser>
        <c:ser>
          <c:idx val="4"/>
          <c:order val="3"/>
          <c:tx>
            <c:strRef>
              <c:f>ALB!$E$2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ALB!$E$3:$E$20</c:f>
              <c:numCache>
                <c:formatCode>0.00</c:formatCode>
                <c:ptCount val="18"/>
                <c:pt idx="0">
                  <c:v>4.1900000000000004</c:v>
                </c:pt>
                <c:pt idx="1">
                  <c:v>4.1340000000000003</c:v>
                </c:pt>
                <c:pt idx="2">
                  <c:v>4.1189999999999998</c:v>
                </c:pt>
                <c:pt idx="3">
                  <c:v>4.1459999999999999</c:v>
                </c:pt>
                <c:pt idx="4">
                  <c:v>4.125</c:v>
                </c:pt>
                <c:pt idx="5">
                  <c:v>4.1150000000000002</c:v>
                </c:pt>
                <c:pt idx="6">
                  <c:v>4.0949999999999998</c:v>
                </c:pt>
                <c:pt idx="7">
                  <c:v>4.2160000000000002</c:v>
                </c:pt>
                <c:pt idx="8">
                  <c:v>4.2409999999999997</c:v>
                </c:pt>
                <c:pt idx="9">
                  <c:v>4.3250000000000002</c:v>
                </c:pt>
                <c:pt idx="10">
                  <c:v>4.2990000000000004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26-46D7-9218-0CB49AB38547}"/>
            </c:ext>
          </c:extLst>
        </c:ser>
        <c:ser>
          <c:idx val="5"/>
          <c:order val="4"/>
          <c:tx>
            <c:strRef>
              <c:f>ALB!$F$2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ALB!$F$3:$F$20</c:f>
              <c:numCache>
                <c:formatCode>0.00</c:formatCode>
                <c:ptCount val="18"/>
                <c:pt idx="1">
                  <c:v>4.2055555555555602</c:v>
                </c:pt>
                <c:pt idx="2">
                  <c:v>4.2</c:v>
                </c:pt>
                <c:pt idx="3">
                  <c:v>4.18</c:v>
                </c:pt>
                <c:pt idx="4">
                  <c:v>4.2</c:v>
                </c:pt>
                <c:pt idx="5">
                  <c:v>4.1363636363636402</c:v>
                </c:pt>
                <c:pt idx="6">
                  <c:v>4.1749999999999998</c:v>
                </c:pt>
                <c:pt idx="7">
                  <c:v>4.1894736842105296</c:v>
                </c:pt>
                <c:pt idx="8">
                  <c:v>4.1684210526315804</c:v>
                </c:pt>
                <c:pt idx="9">
                  <c:v>4.1470588235294104</c:v>
                </c:pt>
                <c:pt idx="10">
                  <c:v>4.1904761904761916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26-46D7-9218-0CB49AB38547}"/>
            </c:ext>
          </c:extLst>
        </c:ser>
        <c:ser>
          <c:idx val="6"/>
          <c:order val="5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ALB!$G$3:$G$20</c:f>
              <c:numCache>
                <c:formatCode>0.00</c:formatCode>
                <c:ptCount val="18"/>
                <c:pt idx="1">
                  <c:v>4.16</c:v>
                </c:pt>
                <c:pt idx="2">
                  <c:v>4.2275</c:v>
                </c:pt>
                <c:pt idx="3">
                  <c:v>4.1841538461538503</c:v>
                </c:pt>
                <c:pt idx="4">
                  <c:v>4.1811052631579004</c:v>
                </c:pt>
                <c:pt idx="5">
                  <c:v>4.16222222222222</c:v>
                </c:pt>
                <c:pt idx="6">
                  <c:v>4.1730434782608699</c:v>
                </c:pt>
                <c:pt idx="7">
                  <c:v>4.1733478260869603</c:v>
                </c:pt>
                <c:pt idx="8">
                  <c:v>4.1855599999999997</c:v>
                </c:pt>
                <c:pt idx="9">
                  <c:v>4.2015909090909096</c:v>
                </c:pt>
                <c:pt idx="10">
                  <c:v>4.2072272727272724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26-46D7-9218-0CB49AB38547}"/>
            </c:ext>
          </c:extLst>
        </c:ser>
        <c:ser>
          <c:idx val="7"/>
          <c:order val="6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ALB!$H$3:$H$20</c:f>
              <c:numCache>
                <c:formatCode>0.00</c:formatCode>
                <c:ptCount val="18"/>
                <c:pt idx="1">
                  <c:v>4.1280000000000001</c:v>
                </c:pt>
                <c:pt idx="2">
                  <c:v>4.1260000000000003</c:v>
                </c:pt>
                <c:pt idx="3">
                  <c:v>4.1749999999999998</c:v>
                </c:pt>
                <c:pt idx="4">
                  <c:v>4.1859999999999999</c:v>
                </c:pt>
                <c:pt idx="5">
                  <c:v>4.194</c:v>
                </c:pt>
                <c:pt idx="6">
                  <c:v>4.2279999999999998</c:v>
                </c:pt>
                <c:pt idx="7">
                  <c:v>4.2279999999999998</c:v>
                </c:pt>
                <c:pt idx="8">
                  <c:v>4.2080000000000002</c:v>
                </c:pt>
                <c:pt idx="9">
                  <c:v>4.2140000000000004</c:v>
                </c:pt>
                <c:pt idx="10">
                  <c:v>4.2060000000000004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26-46D7-9218-0CB49AB38547}"/>
            </c:ext>
          </c:extLst>
        </c:ser>
        <c:ser>
          <c:idx val="8"/>
          <c:order val="7"/>
          <c:tx>
            <c:strRef>
              <c:f>ALB!$I$2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ALB!$I$3:$I$20</c:f>
              <c:numCache>
                <c:formatCode>0.00</c:formatCode>
                <c:ptCount val="18"/>
                <c:pt idx="1">
                  <c:v>4.26</c:v>
                </c:pt>
                <c:pt idx="2">
                  <c:v>4.25</c:v>
                </c:pt>
                <c:pt idx="3">
                  <c:v>4.2699999999999996</c:v>
                </c:pt>
                <c:pt idx="4">
                  <c:v>4.28</c:v>
                </c:pt>
                <c:pt idx="5">
                  <c:v>4.25</c:v>
                </c:pt>
                <c:pt idx="6">
                  <c:v>4.26</c:v>
                </c:pt>
                <c:pt idx="7">
                  <c:v>4.25</c:v>
                </c:pt>
                <c:pt idx="8">
                  <c:v>4.2699999999999996</c:v>
                </c:pt>
                <c:pt idx="9">
                  <c:v>4.2699999999999996</c:v>
                </c:pt>
                <c:pt idx="10">
                  <c:v>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26-46D7-9218-0CB49AB38547}"/>
            </c:ext>
          </c:extLst>
        </c:ser>
        <c:ser>
          <c:idx val="3"/>
          <c:order val="8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ALB!$J$3:$J$20</c:f>
              <c:numCache>
                <c:formatCode>0.00</c:formatCode>
                <c:ptCount val="18"/>
                <c:pt idx="0">
                  <c:v>4.25</c:v>
                </c:pt>
                <c:pt idx="1">
                  <c:v>4.18253164556962</c:v>
                </c:pt>
                <c:pt idx="2">
                  <c:v>4.24</c:v>
                </c:pt>
                <c:pt idx="3">
                  <c:v>4.2300000000000004</c:v>
                </c:pt>
                <c:pt idx="4">
                  <c:v>4.2</c:v>
                </c:pt>
                <c:pt idx="5">
                  <c:v>4.25</c:v>
                </c:pt>
                <c:pt idx="6">
                  <c:v>4.29</c:v>
                </c:pt>
                <c:pt idx="7">
                  <c:v>4.29</c:v>
                </c:pt>
                <c:pt idx="8">
                  <c:v>4.3</c:v>
                </c:pt>
                <c:pt idx="9">
                  <c:v>4.28</c:v>
                </c:pt>
                <c:pt idx="10">
                  <c:v>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26-46D7-9218-0CB49AB38547}"/>
            </c:ext>
          </c:extLst>
        </c:ser>
        <c:ser>
          <c:idx val="14"/>
          <c:order val="9"/>
          <c:tx>
            <c:strRef>
              <c:f>ALB!$K$2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ALB!$K$3:$K$20</c:f>
              <c:numCache>
                <c:formatCode>0.00</c:formatCode>
                <c:ptCount val="18"/>
                <c:pt idx="1">
                  <c:v>4.2</c:v>
                </c:pt>
                <c:pt idx="2">
                  <c:v>4.2050000000000001</c:v>
                </c:pt>
                <c:pt idx="3">
                  <c:v>4.2050000000000001</c:v>
                </c:pt>
                <c:pt idx="4">
                  <c:v>4.1900000000000004</c:v>
                </c:pt>
                <c:pt idx="5">
                  <c:v>4.2</c:v>
                </c:pt>
                <c:pt idx="6">
                  <c:v>4.22</c:v>
                </c:pt>
                <c:pt idx="7">
                  <c:v>4.2149999999999999</c:v>
                </c:pt>
                <c:pt idx="8">
                  <c:v>4.2428571428571402</c:v>
                </c:pt>
                <c:pt idx="9">
                  <c:v>4.24</c:v>
                </c:pt>
                <c:pt idx="10">
                  <c:v>4.2200000000000006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26-46D7-9218-0CB49AB38547}"/>
            </c:ext>
          </c:extLst>
        </c:ser>
        <c:ser>
          <c:idx val="9"/>
          <c:order val="10"/>
          <c:tx>
            <c:strRef>
              <c:f>ALB!$L$2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ALB!$L$3:$L$20</c:f>
              <c:numCache>
                <c:formatCode>0.0</c:formatCode>
                <c:ptCount val="18"/>
                <c:pt idx="0">
                  <c:v>4.2</c:v>
                </c:pt>
                <c:pt idx="1">
                  <c:v>4.2</c:v>
                </c:pt>
                <c:pt idx="2">
                  <c:v>4.2</c:v>
                </c:pt>
                <c:pt idx="3">
                  <c:v>4.2</c:v>
                </c:pt>
                <c:pt idx="4">
                  <c:v>4.2</c:v>
                </c:pt>
                <c:pt idx="5">
                  <c:v>4.2</c:v>
                </c:pt>
                <c:pt idx="6">
                  <c:v>4.2</c:v>
                </c:pt>
                <c:pt idx="7">
                  <c:v>4.2</c:v>
                </c:pt>
                <c:pt idx="8">
                  <c:v>4.2</c:v>
                </c:pt>
                <c:pt idx="9">
                  <c:v>4.2</c:v>
                </c:pt>
                <c:pt idx="10">
                  <c:v>4.2</c:v>
                </c:pt>
                <c:pt idx="11">
                  <c:v>4.2</c:v>
                </c:pt>
                <c:pt idx="12">
                  <c:v>4.2</c:v>
                </c:pt>
                <c:pt idx="13">
                  <c:v>4.2</c:v>
                </c:pt>
                <c:pt idx="14">
                  <c:v>4.2</c:v>
                </c:pt>
                <c:pt idx="15">
                  <c:v>4.2</c:v>
                </c:pt>
                <c:pt idx="16">
                  <c:v>4.2</c:v>
                </c:pt>
                <c:pt idx="17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526-46D7-9218-0CB49AB38547}"/>
            </c:ext>
          </c:extLst>
        </c:ser>
        <c:ser>
          <c:idx val="10"/>
          <c:order val="11"/>
          <c:tx>
            <c:strRef>
              <c:f>ALB!$M$2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ALB!$M$3:$M$20</c:f>
              <c:numCache>
                <c:formatCode>0.00</c:formatCode>
                <c:ptCount val="18"/>
                <c:pt idx="0">
                  <c:v>4.2200000000000006</c:v>
                </c:pt>
                <c:pt idx="1">
                  <c:v>4.1813368846694798</c:v>
                </c:pt>
                <c:pt idx="2">
                  <c:v>4.1916044943820214</c:v>
                </c:pt>
                <c:pt idx="3">
                  <c:v>4.1989437399865732</c:v>
                </c:pt>
                <c:pt idx="4">
                  <c:v>4.1939840557275545</c:v>
                </c:pt>
                <c:pt idx="5">
                  <c:v>4.1876549690452913</c:v>
                </c:pt>
                <c:pt idx="6">
                  <c:v>4.2058034370792745</c:v>
                </c:pt>
                <c:pt idx="7">
                  <c:v>4.2160133816799048</c:v>
                </c:pt>
                <c:pt idx="8">
                  <c:v>4.2157247286397812</c:v>
                </c:pt>
                <c:pt idx="9">
                  <c:v>4.2188413621509202</c:v>
                </c:pt>
                <c:pt idx="10">
                  <c:v>4.2149939892623722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526-46D7-9218-0CB49AB38547}"/>
            </c:ext>
          </c:extLst>
        </c:ser>
        <c:ser>
          <c:idx val="11"/>
          <c:order val="12"/>
          <c:tx>
            <c:strRef>
              <c:f>ALB!$N$2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ALB!$N$3:$N$20</c:f>
              <c:numCache>
                <c:formatCode>0.00</c:formatCode>
                <c:ptCount val="18"/>
                <c:pt idx="0">
                  <c:v>5.9999999999999609E-2</c:v>
                </c:pt>
                <c:pt idx="1">
                  <c:v>0.13199999999999967</c:v>
                </c:pt>
                <c:pt idx="2">
                  <c:v>0.13100000000000023</c:v>
                </c:pt>
                <c:pt idx="3">
                  <c:v>0.12399999999999967</c:v>
                </c:pt>
                <c:pt idx="4">
                  <c:v>0.15500000000000025</c:v>
                </c:pt>
                <c:pt idx="5">
                  <c:v>0.13499999999999979</c:v>
                </c:pt>
                <c:pt idx="6">
                  <c:v>0.19500000000000028</c:v>
                </c:pt>
                <c:pt idx="7">
                  <c:v>0.11665217391303973</c:v>
                </c:pt>
                <c:pt idx="8">
                  <c:v>0.16000000000000014</c:v>
                </c:pt>
                <c:pt idx="9">
                  <c:v>0.22250000000000014</c:v>
                </c:pt>
                <c:pt idx="10">
                  <c:v>0.15547058823529003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526-46D7-9218-0CB49AB38547}"/>
            </c:ext>
          </c:extLst>
        </c:ser>
        <c:ser>
          <c:idx val="12"/>
          <c:order val="13"/>
          <c:tx>
            <c:strRef>
              <c:f>ALB!$O$2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ALB!$O$3:$O$20</c:f>
              <c:numCache>
                <c:formatCode>0.0</c:formatCode>
                <c:ptCount val="1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526-46D7-9218-0CB49AB38547}"/>
            </c:ext>
          </c:extLst>
        </c:ser>
        <c:ser>
          <c:idx val="13"/>
          <c:order val="14"/>
          <c:tx>
            <c:strRef>
              <c:f>ALB!$P$2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ALB!$P$3:$P$20</c:f>
              <c:numCache>
                <c:formatCode>0.0</c:formatCode>
                <c:ptCount val="18"/>
                <c:pt idx="0">
                  <c:v>4.4000000000000004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4.4000000000000004</c:v>
                </c:pt>
                <c:pt idx="13">
                  <c:v>4.4000000000000004</c:v>
                </c:pt>
                <c:pt idx="14">
                  <c:v>4.4000000000000004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526-46D7-9218-0CB49AB38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22720"/>
        <c:axId val="208624640"/>
      </c:lineChart>
      <c:catAx>
        <c:axId val="208622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624640"/>
        <c:crosses val="autoZero"/>
        <c:auto val="0"/>
        <c:lblAlgn val="ctr"/>
        <c:lblOffset val="100"/>
        <c:tickLblSkip val="1"/>
        <c:noMultiLvlLbl val="0"/>
      </c:catAx>
      <c:valAx>
        <c:axId val="208624640"/>
        <c:scaling>
          <c:orientation val="minMax"/>
          <c:max val="4.5999999999999996"/>
          <c:min val="3.8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622720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2"/>
        <c:delete val="1"/>
      </c:legendEntry>
      <c:layout>
        <c:manualLayout>
          <c:xMode val="edge"/>
          <c:yMode val="edge"/>
          <c:x val="0.81877450366424298"/>
          <c:y val="0.13071916010498699"/>
          <c:w val="0.160365060411987"/>
          <c:h val="0.843140184400027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78224238496905E-2"/>
          <c:y val="8.4317379178712806E-2"/>
          <c:w val="0.69863901490602798"/>
          <c:h val="0.73524754643839596"/>
        </c:manualLayout>
      </c:layout>
      <c:lineChart>
        <c:grouping val="standard"/>
        <c:varyColors val="0"/>
        <c:ser>
          <c:idx val="0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TBIL!$B$3:$B$20</c:f>
              <c:numCache>
                <c:formatCode>0.00</c:formatCode>
                <c:ptCount val="18"/>
                <c:pt idx="1">
                  <c:v>1.9755</c:v>
                </c:pt>
                <c:pt idx="2">
                  <c:v>1.976</c:v>
                </c:pt>
                <c:pt idx="3">
                  <c:v>1.98428571428571</c:v>
                </c:pt>
                <c:pt idx="4">
                  <c:v>1.9924999999999999</c:v>
                </c:pt>
                <c:pt idx="5">
                  <c:v>1.9922727272727301</c:v>
                </c:pt>
                <c:pt idx="6">
                  <c:v>1.9935</c:v>
                </c:pt>
                <c:pt idx="7">
                  <c:v>1.9868749999999999</c:v>
                </c:pt>
                <c:pt idx="8">
                  <c:v>1.9855</c:v>
                </c:pt>
                <c:pt idx="9">
                  <c:v>1.9905555555555601</c:v>
                </c:pt>
                <c:pt idx="10">
                  <c:v>1.9906250000000001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6B-4FC4-B0D3-1C968A5A722E}"/>
            </c:ext>
          </c:extLst>
        </c:ser>
        <c:ser>
          <c:idx val="1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TBIL!$C$3:$C$20</c:f>
              <c:numCache>
                <c:formatCode>0.00</c:formatCode>
                <c:ptCount val="18"/>
                <c:pt idx="1">
                  <c:v>1.9477922077922101</c:v>
                </c:pt>
                <c:pt idx="2">
                  <c:v>1.94411764705882</c:v>
                </c:pt>
                <c:pt idx="3">
                  <c:v>1.96733333333333</c:v>
                </c:pt>
                <c:pt idx="4">
                  <c:v>1.96294117647059</c:v>
                </c:pt>
                <c:pt idx="5">
                  <c:v>1.95948717948718</c:v>
                </c:pt>
                <c:pt idx="6">
                  <c:v>1.9379775280898901</c:v>
                </c:pt>
                <c:pt idx="7">
                  <c:v>1.9204807692307699</c:v>
                </c:pt>
                <c:pt idx="8">
                  <c:v>1.95473684210526</c:v>
                </c:pt>
                <c:pt idx="9">
                  <c:v>1.962</c:v>
                </c:pt>
                <c:pt idx="10">
                  <c:v>1.9430000000000001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6B-4FC4-B0D3-1C968A5A722E}"/>
            </c:ext>
          </c:extLst>
        </c:ser>
        <c:ser>
          <c:idx val="2"/>
          <c:order val="2"/>
          <c:tx>
            <c:strRef>
              <c:f>TBIL!$D$2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TBIL!$D$3:$D$20</c:f>
              <c:numCache>
                <c:formatCode>0.00</c:formatCode>
                <c:ptCount val="18"/>
                <c:pt idx="1">
                  <c:v>1.95</c:v>
                </c:pt>
                <c:pt idx="2">
                  <c:v>1.98470588235294</c:v>
                </c:pt>
                <c:pt idx="3">
                  <c:v>1.96947368421053</c:v>
                </c:pt>
                <c:pt idx="4">
                  <c:v>1.9421428571428601</c:v>
                </c:pt>
                <c:pt idx="5">
                  <c:v>1.8788888888888899</c:v>
                </c:pt>
                <c:pt idx="6">
                  <c:v>1.86666666666667</c:v>
                </c:pt>
                <c:pt idx="7">
                  <c:v>1.865</c:v>
                </c:pt>
                <c:pt idx="8">
                  <c:v>1.87</c:v>
                </c:pt>
                <c:pt idx="9">
                  <c:v>1.9566666666666701</c:v>
                </c:pt>
                <c:pt idx="10">
                  <c:v>1.92214285714286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6B-4FC4-B0D3-1C968A5A722E}"/>
            </c:ext>
          </c:extLst>
        </c:ser>
        <c:ser>
          <c:idx val="4"/>
          <c:order val="3"/>
          <c:tx>
            <c:strRef>
              <c:f>TBIL!$E$2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TBIL!$E$3:$E$20</c:f>
              <c:numCache>
                <c:formatCode>0.00</c:formatCode>
                <c:ptCount val="18"/>
                <c:pt idx="0">
                  <c:v>2.06</c:v>
                </c:pt>
                <c:pt idx="1">
                  <c:v>2.0510000000000002</c:v>
                </c:pt>
                <c:pt idx="2">
                  <c:v>2.0409999999999999</c:v>
                </c:pt>
                <c:pt idx="3">
                  <c:v>2.044</c:v>
                </c:pt>
                <c:pt idx="4">
                  <c:v>2.0310000000000001</c:v>
                </c:pt>
                <c:pt idx="5">
                  <c:v>2.032</c:v>
                </c:pt>
                <c:pt idx="6">
                  <c:v>2.0369999999999999</c:v>
                </c:pt>
                <c:pt idx="7">
                  <c:v>2.0190000000000001</c:v>
                </c:pt>
                <c:pt idx="8">
                  <c:v>2.0289999999999999</c:v>
                </c:pt>
                <c:pt idx="9">
                  <c:v>2.0369999999999999</c:v>
                </c:pt>
                <c:pt idx="10">
                  <c:v>2.0390000000000001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6B-4FC4-B0D3-1C968A5A722E}"/>
            </c:ext>
          </c:extLst>
        </c:ser>
        <c:ser>
          <c:idx val="5"/>
          <c:order val="4"/>
          <c:tx>
            <c:strRef>
              <c:f>TBIL!$F$2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TBIL!$F$3:$F$20</c:f>
              <c:numCache>
                <c:formatCode>0.00</c:formatCode>
                <c:ptCount val="18"/>
                <c:pt idx="1">
                  <c:v>1.91777777777778</c:v>
                </c:pt>
                <c:pt idx="2">
                  <c:v>1.9662500000000001</c:v>
                </c:pt>
                <c:pt idx="3">
                  <c:v>1.9105000000000001</c:v>
                </c:pt>
                <c:pt idx="4">
                  <c:v>1.8979999999999999</c:v>
                </c:pt>
                <c:pt idx="5">
                  <c:v>1.9177272727272701</c:v>
                </c:pt>
                <c:pt idx="6">
                  <c:v>1.9065000000000001</c:v>
                </c:pt>
                <c:pt idx="7">
                  <c:v>1.92263157894737</c:v>
                </c:pt>
                <c:pt idx="8">
                  <c:v>1.8631578947368399</c:v>
                </c:pt>
                <c:pt idx="9">
                  <c:v>1.8647058823529401</c:v>
                </c:pt>
                <c:pt idx="10">
                  <c:v>1.9095238095238096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6B-4FC4-B0D3-1C968A5A722E}"/>
            </c:ext>
          </c:extLst>
        </c:ser>
        <c:ser>
          <c:idx val="6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TBIL!$G$3:$G$20</c:f>
              <c:numCache>
                <c:formatCode>0.00</c:formatCode>
                <c:ptCount val="18"/>
                <c:pt idx="1">
                  <c:v>2.02</c:v>
                </c:pt>
                <c:pt idx="2">
                  <c:v>2.0316666666666698</c:v>
                </c:pt>
                <c:pt idx="3">
                  <c:v>2.02538461538462</c:v>
                </c:pt>
                <c:pt idx="4">
                  <c:v>2.0075789473684198</c:v>
                </c:pt>
                <c:pt idx="5">
                  <c:v>2.0022592592592598</c:v>
                </c:pt>
                <c:pt idx="6">
                  <c:v>2.00830434782609</c:v>
                </c:pt>
                <c:pt idx="7">
                  <c:v>1.9930434782608699</c:v>
                </c:pt>
                <c:pt idx="8">
                  <c:v>1.99848</c:v>
                </c:pt>
                <c:pt idx="9">
                  <c:v>1.9955909090909101</c:v>
                </c:pt>
                <c:pt idx="10">
                  <c:v>1.9964090909090908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C6B-4FC4-B0D3-1C968A5A722E}"/>
            </c:ext>
          </c:extLst>
        </c:ser>
        <c:ser>
          <c:idx val="7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TBIL!$H$3:$H$20</c:f>
              <c:numCache>
                <c:formatCode>0.00</c:formatCode>
                <c:ptCount val="18"/>
                <c:pt idx="1">
                  <c:v>1.944</c:v>
                </c:pt>
                <c:pt idx="2">
                  <c:v>1.944</c:v>
                </c:pt>
                <c:pt idx="3">
                  <c:v>1.9530000000000001</c:v>
                </c:pt>
                <c:pt idx="4">
                  <c:v>1.9430000000000001</c:v>
                </c:pt>
                <c:pt idx="5">
                  <c:v>1.996</c:v>
                </c:pt>
                <c:pt idx="6">
                  <c:v>2.0099999999999998</c:v>
                </c:pt>
                <c:pt idx="7">
                  <c:v>2</c:v>
                </c:pt>
                <c:pt idx="8">
                  <c:v>2.0070000000000001</c:v>
                </c:pt>
                <c:pt idx="9">
                  <c:v>2.0070000000000001</c:v>
                </c:pt>
                <c:pt idx="10">
                  <c:v>1.998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C6B-4FC4-B0D3-1C968A5A722E}"/>
            </c:ext>
          </c:extLst>
        </c:ser>
        <c:ser>
          <c:idx val="8"/>
          <c:order val="7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TBIL!$I$3:$I$20</c:f>
              <c:numCache>
                <c:formatCode>0.00</c:formatCode>
                <c:ptCount val="18"/>
                <c:pt idx="1">
                  <c:v>2.0499999999999998</c:v>
                </c:pt>
                <c:pt idx="2">
                  <c:v>2.08</c:v>
                </c:pt>
                <c:pt idx="3">
                  <c:v>2.09</c:v>
                </c:pt>
                <c:pt idx="4">
                  <c:v>2.09</c:v>
                </c:pt>
                <c:pt idx="5">
                  <c:v>2.09</c:v>
                </c:pt>
                <c:pt idx="6">
                  <c:v>2.08</c:v>
                </c:pt>
                <c:pt idx="7">
                  <c:v>2.09</c:v>
                </c:pt>
                <c:pt idx="8">
                  <c:v>2.09</c:v>
                </c:pt>
                <c:pt idx="9">
                  <c:v>2.1</c:v>
                </c:pt>
                <c:pt idx="10">
                  <c:v>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C6B-4FC4-B0D3-1C968A5A722E}"/>
            </c:ext>
          </c:extLst>
        </c:ser>
        <c:ser>
          <c:idx val="3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TBIL!$J$3:$J$20</c:f>
              <c:numCache>
                <c:formatCode>0.00</c:formatCode>
                <c:ptCount val="18"/>
                <c:pt idx="0">
                  <c:v>2</c:v>
                </c:pt>
                <c:pt idx="1">
                  <c:v>1.9477922077922101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2.02</c:v>
                </c:pt>
                <c:pt idx="6">
                  <c:v>2.06</c:v>
                </c:pt>
                <c:pt idx="7">
                  <c:v>2.0499999999999998</c:v>
                </c:pt>
                <c:pt idx="8">
                  <c:v>2.06</c:v>
                </c:pt>
                <c:pt idx="9">
                  <c:v>2.0499999999999998</c:v>
                </c:pt>
                <c:pt idx="10">
                  <c:v>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C6B-4FC4-B0D3-1C968A5A722E}"/>
            </c:ext>
          </c:extLst>
        </c:ser>
        <c:ser>
          <c:idx val="14"/>
          <c:order val="9"/>
          <c:tx>
            <c:strRef>
              <c:f>TBIL!$K$2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TBIL!$K$3:$K$20</c:f>
              <c:numCache>
                <c:formatCode>0.00</c:formatCode>
                <c:ptCount val="18"/>
                <c:pt idx="1">
                  <c:v>1.9833333333333301</c:v>
                </c:pt>
                <c:pt idx="2">
                  <c:v>1.8631578947368399</c:v>
                </c:pt>
                <c:pt idx="3">
                  <c:v>1.825</c:v>
                </c:pt>
                <c:pt idx="4">
                  <c:v>1.8529411764705901</c:v>
                </c:pt>
                <c:pt idx="5">
                  <c:v>1.8941176470588199</c:v>
                </c:pt>
                <c:pt idx="6">
                  <c:v>1.83</c:v>
                </c:pt>
                <c:pt idx="7">
                  <c:v>1.85625</c:v>
                </c:pt>
                <c:pt idx="8">
                  <c:v>1.8571428571428601</c:v>
                </c:pt>
                <c:pt idx="9">
                  <c:v>1.84666666666667</c:v>
                </c:pt>
                <c:pt idx="10">
                  <c:v>1.8799999999999997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C6B-4FC4-B0D3-1C968A5A722E}"/>
            </c:ext>
          </c:extLst>
        </c:ser>
        <c:ser>
          <c:idx val="9"/>
          <c:order val="10"/>
          <c:tx>
            <c:strRef>
              <c:f>TBIL!$L$2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TBIL!$L$3:$L$20</c:f>
              <c:numCache>
                <c:formatCode>0.0</c:formatCode>
                <c:ptCount val="1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C6B-4FC4-B0D3-1C968A5A722E}"/>
            </c:ext>
          </c:extLst>
        </c:ser>
        <c:ser>
          <c:idx val="10"/>
          <c:order val="11"/>
          <c:tx>
            <c:strRef>
              <c:f>TBIL!$M$2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TBIL!$M$3:$M$20</c:f>
              <c:numCache>
                <c:formatCode>0.00</c:formatCode>
                <c:ptCount val="18"/>
                <c:pt idx="0">
                  <c:v>2.0300000000000002</c:v>
                </c:pt>
                <c:pt idx="1">
                  <c:v>1.9787195526695533</c:v>
                </c:pt>
                <c:pt idx="2">
                  <c:v>1.9830898090815272</c:v>
                </c:pt>
                <c:pt idx="3">
                  <c:v>1.9768977347214189</c:v>
                </c:pt>
                <c:pt idx="4">
                  <c:v>1.9720104157452458</c:v>
                </c:pt>
                <c:pt idx="5">
                  <c:v>1.9782752974694151</c:v>
                </c:pt>
                <c:pt idx="6">
                  <c:v>1.9729948542582647</c:v>
                </c:pt>
                <c:pt idx="7">
                  <c:v>1.9703280826439009</c:v>
                </c:pt>
                <c:pt idx="8">
                  <c:v>1.971501759398496</c:v>
                </c:pt>
                <c:pt idx="9">
                  <c:v>1.981018568033275</c:v>
                </c:pt>
                <c:pt idx="10">
                  <c:v>1.9823819444444448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C6B-4FC4-B0D3-1C968A5A722E}"/>
            </c:ext>
          </c:extLst>
        </c:ser>
        <c:ser>
          <c:idx val="11"/>
          <c:order val="12"/>
          <c:tx>
            <c:strRef>
              <c:f>TBIL!$N$2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TBIL!$N$3:$N$20</c:f>
              <c:numCache>
                <c:formatCode>0.00</c:formatCode>
                <c:ptCount val="18"/>
                <c:pt idx="0">
                  <c:v>6.0000000000000053E-2</c:v>
                </c:pt>
                <c:pt idx="1">
                  <c:v>0.13322222222222013</c:v>
                </c:pt>
                <c:pt idx="2">
                  <c:v>0.21684210526316017</c:v>
                </c:pt>
                <c:pt idx="3">
                  <c:v>0.2649999999999999</c:v>
                </c:pt>
                <c:pt idx="4">
                  <c:v>0.23705882352940977</c:v>
                </c:pt>
                <c:pt idx="5">
                  <c:v>0.21111111111110992</c:v>
                </c:pt>
                <c:pt idx="6">
                  <c:v>0.25</c:v>
                </c:pt>
                <c:pt idx="7">
                  <c:v>0.2337499999999999</c:v>
                </c:pt>
                <c:pt idx="8">
                  <c:v>0.23285714285713977</c:v>
                </c:pt>
                <c:pt idx="9">
                  <c:v>0.25333333333333008</c:v>
                </c:pt>
                <c:pt idx="10">
                  <c:v>0.21000000000000019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C6B-4FC4-B0D3-1C968A5A722E}"/>
            </c:ext>
          </c:extLst>
        </c:ser>
        <c:ser>
          <c:idx val="12"/>
          <c:order val="13"/>
          <c:tx>
            <c:strRef>
              <c:f>TBIL!$O$2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TBIL!$O$3:$O$20</c:f>
              <c:numCache>
                <c:formatCode>0.0</c:formatCode>
                <c:ptCount val="18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1.7</c:v>
                </c:pt>
                <c:pt idx="12">
                  <c:v>1.7</c:v>
                </c:pt>
                <c:pt idx="13">
                  <c:v>1.7</c:v>
                </c:pt>
                <c:pt idx="14">
                  <c:v>1.7</c:v>
                </c:pt>
                <c:pt idx="15">
                  <c:v>1.7</c:v>
                </c:pt>
                <c:pt idx="16">
                  <c:v>1.7</c:v>
                </c:pt>
                <c:pt idx="17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C6B-4FC4-B0D3-1C968A5A722E}"/>
            </c:ext>
          </c:extLst>
        </c:ser>
        <c:ser>
          <c:idx val="13"/>
          <c:order val="14"/>
          <c:tx>
            <c:strRef>
              <c:f>TBIL!$P$2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TBIL!$P$3:$P$20</c:f>
              <c:numCache>
                <c:formatCode>0.0</c:formatCode>
                <c:ptCount val="18"/>
                <c:pt idx="0">
                  <c:v>2.2999999999999998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2.2999999999999998</c:v>
                </c:pt>
                <c:pt idx="10">
                  <c:v>2.2999999999999998</c:v>
                </c:pt>
                <c:pt idx="11">
                  <c:v>2.2999999999999998</c:v>
                </c:pt>
                <c:pt idx="12">
                  <c:v>2.2999999999999998</c:v>
                </c:pt>
                <c:pt idx="13">
                  <c:v>2.2999999999999998</c:v>
                </c:pt>
                <c:pt idx="14">
                  <c:v>2.2999999999999998</c:v>
                </c:pt>
                <c:pt idx="15">
                  <c:v>2.2999999999999998</c:v>
                </c:pt>
                <c:pt idx="16">
                  <c:v>2.2999999999999998</c:v>
                </c:pt>
                <c:pt idx="17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C6B-4FC4-B0D3-1C968A5A7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45856"/>
        <c:axId val="209147776"/>
      </c:lineChart>
      <c:catAx>
        <c:axId val="209145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147776"/>
        <c:crosses val="autoZero"/>
        <c:auto val="0"/>
        <c:lblAlgn val="ctr"/>
        <c:lblOffset val="100"/>
        <c:tickLblSkip val="1"/>
        <c:noMultiLvlLbl val="0"/>
      </c:catAx>
      <c:valAx>
        <c:axId val="209147776"/>
        <c:scaling>
          <c:orientation val="minMax"/>
          <c:max val="2.6"/>
          <c:min val="1.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145856"/>
        <c:crosses val="autoZero"/>
        <c:crossBetween val="between"/>
        <c:majorUnit val="0.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24396580297099"/>
          <c:y val="0.117841824533528"/>
          <c:w val="0.15932661283581501"/>
          <c:h val="0.871068011577975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2913992297804E-2"/>
          <c:y val="7.6158940397350994E-2"/>
          <c:w val="0.69833119383825404"/>
          <c:h val="0.73178807947020097"/>
        </c:manualLayout>
      </c:layout>
      <c:lineChart>
        <c:grouping val="standard"/>
        <c:varyColors val="0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1">
                  <c:v>1.9255</c:v>
                </c:pt>
                <c:pt idx="2">
                  <c:v>1.9515</c:v>
                </c:pt>
                <c:pt idx="3">
                  <c:v>1.9357142857142899</c:v>
                </c:pt>
                <c:pt idx="4">
                  <c:v>1.9370000000000001</c:v>
                </c:pt>
                <c:pt idx="5">
                  <c:v>1.9404545454545501</c:v>
                </c:pt>
                <c:pt idx="6">
                  <c:v>1.929</c:v>
                </c:pt>
                <c:pt idx="7">
                  <c:v>1.933125</c:v>
                </c:pt>
                <c:pt idx="8">
                  <c:v>1.9279999999999999</c:v>
                </c:pt>
                <c:pt idx="9">
                  <c:v>1.9411111111111099</c:v>
                </c:pt>
                <c:pt idx="10" formatCode="0.000_ ">
                  <c:v>1.940625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F0-40BE-9503-2C3F8CB5F45F}"/>
            </c:ext>
          </c:extLst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1">
                  <c:v>1.9275949367088601</c:v>
                </c:pt>
                <c:pt idx="2">
                  <c:v>1.9491304347826099</c:v>
                </c:pt>
                <c:pt idx="3">
                  <c:v>1.9436363636363601</c:v>
                </c:pt>
                <c:pt idx="4">
                  <c:v>1.87046511627907</c:v>
                </c:pt>
                <c:pt idx="5">
                  <c:v>1.9356521739130399</c:v>
                </c:pt>
                <c:pt idx="6">
                  <c:v>1.9314634146341501</c:v>
                </c:pt>
                <c:pt idx="7">
                  <c:v>1.88843137254902</c:v>
                </c:pt>
                <c:pt idx="8">
                  <c:v>1.8756730769230801</c:v>
                </c:pt>
                <c:pt idx="9">
                  <c:v>1.8706172839506201</c:v>
                </c:pt>
                <c:pt idx="10">
                  <c:v>1.8948387096774193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F0-40BE-9503-2C3F8CB5F45F}"/>
            </c:ext>
          </c:extLst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CRP!$D$3:$D$20</c:f>
              <c:numCache>
                <c:formatCode>0.000</c:formatCode>
                <c:ptCount val="18"/>
                <c:pt idx="1">
                  <c:v>1.9094117647058799</c:v>
                </c:pt>
                <c:pt idx="2">
                  <c:v>1.9665999999999999</c:v>
                </c:pt>
                <c:pt idx="3">
                  <c:v>1.9611499999999999</c:v>
                </c:pt>
                <c:pt idx="4">
                  <c:v>1.9503333333333299</c:v>
                </c:pt>
                <c:pt idx="5">
                  <c:v>1.94435</c:v>
                </c:pt>
                <c:pt idx="6">
                  <c:v>1.9262857142857099</c:v>
                </c:pt>
                <c:pt idx="7">
                  <c:v>1.8922666666666701</c:v>
                </c:pt>
                <c:pt idx="8">
                  <c:v>1.8887499999999999</c:v>
                </c:pt>
                <c:pt idx="9">
                  <c:v>1.9610624999999999</c:v>
                </c:pt>
                <c:pt idx="10">
                  <c:v>1.96494117647059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F0-40BE-9503-2C3F8CB5F45F}"/>
            </c:ext>
          </c:extLst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0">
                  <c:v>1.9119999999999999</c:v>
                </c:pt>
                <c:pt idx="1">
                  <c:v>1.885</c:v>
                </c:pt>
                <c:pt idx="2">
                  <c:v>1.9159999999999999</c:v>
                </c:pt>
                <c:pt idx="3">
                  <c:v>1.9139999999999999</c:v>
                </c:pt>
                <c:pt idx="4">
                  <c:v>1.863</c:v>
                </c:pt>
                <c:pt idx="5">
                  <c:v>1.83</c:v>
                </c:pt>
                <c:pt idx="6">
                  <c:v>1.837</c:v>
                </c:pt>
                <c:pt idx="7">
                  <c:v>1.887</c:v>
                </c:pt>
                <c:pt idx="8">
                  <c:v>1.8819999999999999</c:v>
                </c:pt>
                <c:pt idx="9">
                  <c:v>1.899</c:v>
                </c:pt>
                <c:pt idx="10">
                  <c:v>1.8559999999999999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F0-40BE-9503-2C3F8CB5F45F}"/>
            </c:ext>
          </c:extLst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CRP!$F$3:$F$20</c:f>
              <c:numCache>
                <c:formatCode>0.000</c:formatCode>
                <c:ptCount val="18"/>
                <c:pt idx="1">
                  <c:v>1.92611111111111</c:v>
                </c:pt>
                <c:pt idx="2">
                  <c:v>1.9424999999999999</c:v>
                </c:pt>
                <c:pt idx="3">
                  <c:v>1.948</c:v>
                </c:pt>
                <c:pt idx="4">
                  <c:v>1.94</c:v>
                </c:pt>
                <c:pt idx="5">
                  <c:v>1.89227272727273</c:v>
                </c:pt>
                <c:pt idx="6">
                  <c:v>1.8605</c:v>
                </c:pt>
                <c:pt idx="7">
                  <c:v>1.8847368421052599</c:v>
                </c:pt>
                <c:pt idx="8">
                  <c:v>1.92473684210526</c:v>
                </c:pt>
                <c:pt idx="9">
                  <c:v>1.9264705882352899</c:v>
                </c:pt>
                <c:pt idx="10">
                  <c:v>1.9409523809523805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F0-40BE-9503-2C3F8CB5F45F}"/>
            </c:ext>
          </c:extLst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1">
                  <c:v>1.91</c:v>
                </c:pt>
                <c:pt idx="2">
                  <c:v>1.9125000000000001</c:v>
                </c:pt>
                <c:pt idx="3">
                  <c:v>1.9177500000000001</c:v>
                </c:pt>
                <c:pt idx="4">
                  <c:v>1.8946363636363599</c:v>
                </c:pt>
                <c:pt idx="5">
                  <c:v>1.88996296296296</c:v>
                </c:pt>
                <c:pt idx="6">
                  <c:v>1.9127333333333301</c:v>
                </c:pt>
                <c:pt idx="7">
                  <c:v>1.8628260869565201</c:v>
                </c:pt>
                <c:pt idx="8">
                  <c:v>1.96804347826087</c:v>
                </c:pt>
                <c:pt idx="9">
                  <c:v>1.92613636363636</c:v>
                </c:pt>
                <c:pt idx="10">
                  <c:v>1.9032272727272725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8F0-40BE-9503-2C3F8CB5F45F}"/>
            </c:ext>
          </c:extLst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1">
                  <c:v>1.861</c:v>
                </c:pt>
                <c:pt idx="2">
                  <c:v>1.883</c:v>
                </c:pt>
                <c:pt idx="3">
                  <c:v>1.8779999999999999</c:v>
                </c:pt>
                <c:pt idx="4">
                  <c:v>1.8280000000000001</c:v>
                </c:pt>
                <c:pt idx="5">
                  <c:v>1.8759999999999999</c:v>
                </c:pt>
                <c:pt idx="6">
                  <c:v>1.879</c:v>
                </c:pt>
                <c:pt idx="7">
                  <c:v>1.885</c:v>
                </c:pt>
                <c:pt idx="8">
                  <c:v>1.845</c:v>
                </c:pt>
                <c:pt idx="9">
                  <c:v>1.845</c:v>
                </c:pt>
                <c:pt idx="10">
                  <c:v>1.8680000000000001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8F0-40BE-9503-2C3F8CB5F45F}"/>
            </c:ext>
          </c:extLst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1">
                  <c:v>1.9</c:v>
                </c:pt>
                <c:pt idx="2">
                  <c:v>1.91</c:v>
                </c:pt>
                <c:pt idx="3">
                  <c:v>1.92</c:v>
                </c:pt>
                <c:pt idx="4">
                  <c:v>1.93</c:v>
                </c:pt>
                <c:pt idx="5">
                  <c:v>1.9</c:v>
                </c:pt>
                <c:pt idx="6">
                  <c:v>1.9</c:v>
                </c:pt>
                <c:pt idx="7">
                  <c:v>1.92</c:v>
                </c:pt>
                <c:pt idx="8">
                  <c:v>1.92</c:v>
                </c:pt>
                <c:pt idx="9">
                  <c:v>1.91</c:v>
                </c:pt>
                <c:pt idx="10">
                  <c:v>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8F0-40BE-9503-2C3F8CB5F45F}"/>
            </c:ext>
          </c:extLst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0">
                  <c:v>1.91</c:v>
                </c:pt>
                <c:pt idx="1">
                  <c:v>1.9275949367088601</c:v>
                </c:pt>
                <c:pt idx="2">
                  <c:v>1.89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1.87</c:v>
                </c:pt>
                <c:pt idx="7">
                  <c:v>1.86</c:v>
                </c:pt>
                <c:pt idx="8">
                  <c:v>1.94</c:v>
                </c:pt>
                <c:pt idx="9">
                  <c:v>1.91</c:v>
                </c:pt>
                <c:pt idx="10">
                  <c:v>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8F0-40BE-9503-2C3F8CB5F45F}"/>
            </c:ext>
          </c:extLst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1">
                  <c:v>1.9582222222222201</c:v>
                </c:pt>
                <c:pt idx="2">
                  <c:v>1.8771500000000001</c:v>
                </c:pt>
                <c:pt idx="3">
                  <c:v>1.81155</c:v>
                </c:pt>
                <c:pt idx="4">
                  <c:v>1.92855</c:v>
                </c:pt>
                <c:pt idx="5">
                  <c:v>1.89026315789474</c:v>
                </c:pt>
                <c:pt idx="6">
                  <c:v>1.94811111111111</c:v>
                </c:pt>
                <c:pt idx="7">
                  <c:v>1.9497500000000001</c:v>
                </c:pt>
                <c:pt idx="8">
                  <c:v>1.94971428571429</c:v>
                </c:pt>
                <c:pt idx="9">
                  <c:v>1.91785714285714</c:v>
                </c:pt>
                <c:pt idx="10">
                  <c:v>1.8750000000000004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8F0-40BE-9503-2C3F8CB5F45F}"/>
            </c:ext>
          </c:extLst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CRP!$L$3:$L$20</c:f>
              <c:numCache>
                <c:formatCode>0.00</c:formatCode>
                <c:ptCount val="18"/>
                <c:pt idx="0">
                  <c:v>1.93</c:v>
                </c:pt>
                <c:pt idx="1">
                  <c:v>1.93</c:v>
                </c:pt>
                <c:pt idx="2">
                  <c:v>1.93</c:v>
                </c:pt>
                <c:pt idx="3">
                  <c:v>1.93</c:v>
                </c:pt>
                <c:pt idx="4">
                  <c:v>1.93</c:v>
                </c:pt>
                <c:pt idx="5">
                  <c:v>1.93</c:v>
                </c:pt>
                <c:pt idx="6">
                  <c:v>1.93</c:v>
                </c:pt>
                <c:pt idx="7">
                  <c:v>1.93</c:v>
                </c:pt>
                <c:pt idx="8">
                  <c:v>1.93</c:v>
                </c:pt>
                <c:pt idx="9">
                  <c:v>1.93</c:v>
                </c:pt>
                <c:pt idx="10">
                  <c:v>1.93</c:v>
                </c:pt>
                <c:pt idx="11">
                  <c:v>1.93</c:v>
                </c:pt>
                <c:pt idx="12">
                  <c:v>1.93</c:v>
                </c:pt>
                <c:pt idx="13">
                  <c:v>1.93</c:v>
                </c:pt>
                <c:pt idx="14">
                  <c:v>1.93</c:v>
                </c:pt>
                <c:pt idx="15">
                  <c:v>1.93</c:v>
                </c:pt>
                <c:pt idx="16">
                  <c:v>1.93</c:v>
                </c:pt>
                <c:pt idx="17">
                  <c:v>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8F0-40BE-9503-2C3F8CB5F45F}"/>
            </c:ext>
          </c:extLst>
        </c:ser>
        <c:ser>
          <c:idx val="10"/>
          <c:order val="11"/>
          <c:tx>
            <c:strRef>
              <c:f>CRP!$M$2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CRP!$M$3:$M$20</c:f>
              <c:numCache>
                <c:formatCode>0.000</c:formatCode>
                <c:ptCount val="18"/>
                <c:pt idx="0">
                  <c:v>1.911</c:v>
                </c:pt>
                <c:pt idx="1">
                  <c:v>1.9130434971456929</c:v>
                </c:pt>
                <c:pt idx="2">
                  <c:v>1.9198380434782609</c:v>
                </c:pt>
                <c:pt idx="3">
                  <c:v>1.910980064935065</c:v>
                </c:pt>
                <c:pt idx="4">
                  <c:v>1.9011984813248759</c:v>
                </c:pt>
                <c:pt idx="5">
                  <c:v>1.8978955567498019</c:v>
                </c:pt>
                <c:pt idx="6">
                  <c:v>1.8994093573364299</c:v>
                </c:pt>
                <c:pt idx="7">
                  <c:v>1.8963135968277474</c:v>
                </c:pt>
                <c:pt idx="8">
                  <c:v>1.9121917683003502</c:v>
                </c:pt>
                <c:pt idx="9">
                  <c:v>1.9107254989790519</c:v>
                </c:pt>
                <c:pt idx="10">
                  <c:v>1.917892877850065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8F0-40BE-9503-2C3F8CB5F45F}"/>
            </c:ext>
          </c:extLst>
        </c:ser>
        <c:ser>
          <c:idx val="11"/>
          <c:order val="12"/>
          <c:tx>
            <c:strRef>
              <c:f>CRP!$N$2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CRP!$N$3:$N$20</c:f>
              <c:numCache>
                <c:formatCode>0.000</c:formatCode>
                <c:ptCount val="18"/>
                <c:pt idx="0">
                  <c:v>2.0000000000000018E-3</c:v>
                </c:pt>
                <c:pt idx="1">
                  <c:v>9.72222222222201E-2</c:v>
                </c:pt>
                <c:pt idx="2">
                  <c:v>8.9449999999999807E-2</c:v>
                </c:pt>
                <c:pt idx="3">
                  <c:v>0.14959999999999996</c:v>
                </c:pt>
                <c:pt idx="4">
                  <c:v>0.12233333333332985</c:v>
                </c:pt>
                <c:pt idx="5">
                  <c:v>0.11434999999999995</c:v>
                </c:pt>
                <c:pt idx="6">
                  <c:v>0.11111111111111005</c:v>
                </c:pt>
                <c:pt idx="7">
                  <c:v>8.9749999999999996E-2</c:v>
                </c:pt>
                <c:pt idx="8">
                  <c:v>0.12304347826087003</c:v>
                </c:pt>
                <c:pt idx="9">
                  <c:v>0.11606249999999996</c:v>
                </c:pt>
                <c:pt idx="10">
                  <c:v>0.11494117647058988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8F0-40BE-9503-2C3F8CB5F45F}"/>
            </c:ext>
          </c:extLst>
        </c:ser>
        <c:ser>
          <c:idx val="12"/>
          <c:order val="13"/>
          <c:tx>
            <c:strRef>
              <c:f>CRP!$O$2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CRP!$O$3:$O$20</c:f>
              <c:numCache>
                <c:formatCode>General</c:formatCode>
                <c:ptCount val="18"/>
                <c:pt idx="0">
                  <c:v>1.73</c:v>
                </c:pt>
                <c:pt idx="1">
                  <c:v>1.73</c:v>
                </c:pt>
                <c:pt idx="2">
                  <c:v>1.73</c:v>
                </c:pt>
                <c:pt idx="3">
                  <c:v>1.73</c:v>
                </c:pt>
                <c:pt idx="4">
                  <c:v>1.73</c:v>
                </c:pt>
                <c:pt idx="5">
                  <c:v>1.73</c:v>
                </c:pt>
                <c:pt idx="6">
                  <c:v>1.73</c:v>
                </c:pt>
                <c:pt idx="7">
                  <c:v>1.73</c:v>
                </c:pt>
                <c:pt idx="8">
                  <c:v>1.73</c:v>
                </c:pt>
                <c:pt idx="9">
                  <c:v>1.73</c:v>
                </c:pt>
                <c:pt idx="10">
                  <c:v>1.73</c:v>
                </c:pt>
                <c:pt idx="11">
                  <c:v>1.73</c:v>
                </c:pt>
                <c:pt idx="12">
                  <c:v>1.73</c:v>
                </c:pt>
                <c:pt idx="13">
                  <c:v>1.73</c:v>
                </c:pt>
                <c:pt idx="14">
                  <c:v>1.73</c:v>
                </c:pt>
                <c:pt idx="15">
                  <c:v>1.73</c:v>
                </c:pt>
                <c:pt idx="16">
                  <c:v>1.73</c:v>
                </c:pt>
                <c:pt idx="17">
                  <c:v>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8F0-40BE-9503-2C3F8CB5F45F}"/>
            </c:ext>
          </c:extLst>
        </c:ser>
        <c:ser>
          <c:idx val="13"/>
          <c:order val="14"/>
          <c:tx>
            <c:strRef>
              <c:f>CRP!$P$2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CRP!$P$3:$P$20</c:f>
              <c:numCache>
                <c:formatCode>General</c:formatCode>
                <c:ptCount val="18"/>
                <c:pt idx="0">
                  <c:v>2.13</c:v>
                </c:pt>
                <c:pt idx="1">
                  <c:v>2.13</c:v>
                </c:pt>
                <c:pt idx="2">
                  <c:v>2.13</c:v>
                </c:pt>
                <c:pt idx="3">
                  <c:v>2.13</c:v>
                </c:pt>
                <c:pt idx="4">
                  <c:v>2.13</c:v>
                </c:pt>
                <c:pt idx="5">
                  <c:v>2.13</c:v>
                </c:pt>
                <c:pt idx="6">
                  <c:v>2.13</c:v>
                </c:pt>
                <c:pt idx="7">
                  <c:v>2.13</c:v>
                </c:pt>
                <c:pt idx="8">
                  <c:v>2.13</c:v>
                </c:pt>
                <c:pt idx="9">
                  <c:v>2.13</c:v>
                </c:pt>
                <c:pt idx="10">
                  <c:v>2.13</c:v>
                </c:pt>
                <c:pt idx="11">
                  <c:v>2.13</c:v>
                </c:pt>
                <c:pt idx="12">
                  <c:v>2.13</c:v>
                </c:pt>
                <c:pt idx="13">
                  <c:v>2.13</c:v>
                </c:pt>
                <c:pt idx="14">
                  <c:v>2.13</c:v>
                </c:pt>
                <c:pt idx="15">
                  <c:v>2.13</c:v>
                </c:pt>
                <c:pt idx="16">
                  <c:v>2.13</c:v>
                </c:pt>
                <c:pt idx="17">
                  <c:v>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8F0-40BE-9503-2C3F8CB5F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71424"/>
        <c:axId val="209281792"/>
      </c:lineChart>
      <c:catAx>
        <c:axId val="20927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281792"/>
        <c:crosses val="autoZero"/>
        <c:auto val="0"/>
        <c:lblAlgn val="ctr"/>
        <c:lblOffset val="100"/>
        <c:tickLblSkip val="1"/>
        <c:noMultiLvlLbl val="0"/>
      </c:catAx>
      <c:valAx>
        <c:axId val="209281792"/>
        <c:scaling>
          <c:orientation val="minMax"/>
          <c:max val="2.33"/>
          <c:min val="1.53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271424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284982252869598"/>
          <c:y val="0.13576191685717201"/>
          <c:w val="0.15789471393795901"/>
          <c:h val="0.847682330031326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19547136314401E-2"/>
          <c:y val="8.2781456953642502E-2"/>
          <c:w val="0.70481189095764796"/>
          <c:h val="0.73178807947020097"/>
        </c:manualLayout>
      </c:layout>
      <c:lineChart>
        <c:grouping val="standard"/>
        <c:varyColors val="0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UA!$B$3:$B$20</c:f>
              <c:numCache>
                <c:formatCode>0.00</c:formatCode>
                <c:ptCount val="18"/>
                <c:pt idx="1">
                  <c:v>6.2750000000000004</c:v>
                </c:pt>
                <c:pt idx="2">
                  <c:v>6.2750000000000004</c:v>
                </c:pt>
                <c:pt idx="3">
                  <c:v>6.2666666666666702</c:v>
                </c:pt>
                <c:pt idx="4">
                  <c:v>6.27</c:v>
                </c:pt>
                <c:pt idx="5">
                  <c:v>6.2681818181818203</c:v>
                </c:pt>
                <c:pt idx="6">
                  <c:v>6.3150000000000004</c:v>
                </c:pt>
                <c:pt idx="7">
                  <c:v>6.2687499999999998</c:v>
                </c:pt>
                <c:pt idx="8">
                  <c:v>6.2750000000000004</c:v>
                </c:pt>
                <c:pt idx="9">
                  <c:v>6.2888888888888896</c:v>
                </c:pt>
                <c:pt idx="10">
                  <c:v>6.2937500000000002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5F-4BDF-A1D4-50876ABBD5BC}"/>
            </c:ext>
          </c:extLst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UA!$C$3:$C$20</c:f>
              <c:numCache>
                <c:formatCode>0.00</c:formatCode>
                <c:ptCount val="18"/>
                <c:pt idx="1">
                  <c:v>6.3472368421052598</c:v>
                </c:pt>
                <c:pt idx="2">
                  <c:v>6.3502197802197804</c:v>
                </c:pt>
                <c:pt idx="3">
                  <c:v>6.3814942528735603</c:v>
                </c:pt>
                <c:pt idx="4">
                  <c:v>6.3767469879518099</c:v>
                </c:pt>
                <c:pt idx="5">
                  <c:v>6.3667708333333399</c:v>
                </c:pt>
                <c:pt idx="6">
                  <c:v>6.3781927710843398</c:v>
                </c:pt>
                <c:pt idx="7">
                  <c:v>6.3580612244897896</c:v>
                </c:pt>
                <c:pt idx="8">
                  <c:v>6.3509090909090897</c:v>
                </c:pt>
                <c:pt idx="9">
                  <c:v>6.4182758620689597</c:v>
                </c:pt>
                <c:pt idx="10">
                  <c:v>6.4777669902912614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5F-4BDF-A1D4-50876ABBD5BC}"/>
            </c:ext>
          </c:extLst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UA!$D$3:$D$20</c:f>
              <c:numCache>
                <c:formatCode>0.00</c:formatCode>
                <c:ptCount val="18"/>
                <c:pt idx="1">
                  <c:v>6.2904761904761903</c:v>
                </c:pt>
                <c:pt idx="2">
                  <c:v>6.33478260869565</c:v>
                </c:pt>
                <c:pt idx="3">
                  <c:v>6.3650000000000002</c:v>
                </c:pt>
                <c:pt idx="4">
                  <c:v>6.3449999999999998</c:v>
                </c:pt>
                <c:pt idx="5">
                  <c:v>6.30833333333333</c:v>
                </c:pt>
                <c:pt idx="6">
                  <c:v>6.3315789473684196</c:v>
                </c:pt>
                <c:pt idx="7">
                  <c:v>6.3421052631578902</c:v>
                </c:pt>
                <c:pt idx="8">
                  <c:v>6.31666666666667</c:v>
                </c:pt>
                <c:pt idx="9">
                  <c:v>6.3105263157894704</c:v>
                </c:pt>
                <c:pt idx="10">
                  <c:v>6.3157894736842097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5F-4BDF-A1D4-50876ABBD5BC}"/>
            </c:ext>
          </c:extLst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UA!$E$3:$E$20</c:f>
              <c:numCache>
                <c:formatCode>0.00</c:formatCode>
                <c:ptCount val="18"/>
                <c:pt idx="0">
                  <c:v>6.42</c:v>
                </c:pt>
                <c:pt idx="1">
                  <c:v>6.3959999999999999</c:v>
                </c:pt>
                <c:pt idx="2">
                  <c:v>6.3710000000000004</c:v>
                </c:pt>
                <c:pt idx="3">
                  <c:v>6.35</c:v>
                </c:pt>
                <c:pt idx="4">
                  <c:v>6.306</c:v>
                </c:pt>
                <c:pt idx="5">
                  <c:v>6.3490000000000002</c:v>
                </c:pt>
                <c:pt idx="6">
                  <c:v>6.351</c:v>
                </c:pt>
                <c:pt idx="7">
                  <c:v>6.3819999999999997</c:v>
                </c:pt>
                <c:pt idx="8">
                  <c:v>6.3479999999999999</c:v>
                </c:pt>
                <c:pt idx="9">
                  <c:v>6.3490000000000002</c:v>
                </c:pt>
                <c:pt idx="10">
                  <c:v>6.3920000000000003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5F-4BDF-A1D4-50876ABBD5BC}"/>
            </c:ext>
          </c:extLst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UA!$F$3:$F$20</c:f>
              <c:numCache>
                <c:formatCode>0.00</c:formatCode>
                <c:ptCount val="18"/>
                <c:pt idx="1">
                  <c:v>6.35</c:v>
                </c:pt>
                <c:pt idx="2">
                  <c:v>6.3250000000000002</c:v>
                </c:pt>
                <c:pt idx="3">
                  <c:v>6.29</c:v>
                </c:pt>
                <c:pt idx="4">
                  <c:v>6.3150000000000004</c:v>
                </c:pt>
                <c:pt idx="5">
                  <c:v>6.3090909090909104</c:v>
                </c:pt>
                <c:pt idx="6">
                  <c:v>6.3049999999999997</c:v>
                </c:pt>
                <c:pt idx="7">
                  <c:v>6.3105263157894704</c:v>
                </c:pt>
                <c:pt idx="8">
                  <c:v>6.2789473684210497</c:v>
                </c:pt>
                <c:pt idx="9">
                  <c:v>6.2941176470588198</c:v>
                </c:pt>
                <c:pt idx="10">
                  <c:v>6.299999999999998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5F-4BDF-A1D4-50876ABBD5BC}"/>
            </c:ext>
          </c:extLst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UA!$G$3:$G$20</c:f>
              <c:numCache>
                <c:formatCode>0.00</c:formatCode>
                <c:ptCount val="18"/>
                <c:pt idx="1">
                  <c:v>6.33</c:v>
                </c:pt>
                <c:pt idx="2">
                  <c:v>6.2725</c:v>
                </c:pt>
                <c:pt idx="3">
                  <c:v>6.2715384615384604</c:v>
                </c:pt>
                <c:pt idx="4">
                  <c:v>6.2657894736842099</c:v>
                </c:pt>
                <c:pt idx="5">
                  <c:v>6.3118518518518503</c:v>
                </c:pt>
                <c:pt idx="6">
                  <c:v>6.3843478260869597</c:v>
                </c:pt>
                <c:pt idx="7">
                  <c:v>6.4165217391304399</c:v>
                </c:pt>
                <c:pt idx="8">
                  <c:v>6.3415999999999997</c:v>
                </c:pt>
                <c:pt idx="9">
                  <c:v>6.32318181818182</c:v>
                </c:pt>
                <c:pt idx="10">
                  <c:v>6.3036363636363628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65F-4BDF-A1D4-50876ABBD5BC}"/>
            </c:ext>
          </c:extLst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UA!$H$3:$H$20</c:f>
              <c:numCache>
                <c:formatCode>0.00</c:formatCode>
                <c:ptCount val="18"/>
                <c:pt idx="1">
                  <c:v>6.1150000000000002</c:v>
                </c:pt>
                <c:pt idx="2">
                  <c:v>6.2480000000000002</c:v>
                </c:pt>
                <c:pt idx="3">
                  <c:v>6.25</c:v>
                </c:pt>
                <c:pt idx="4">
                  <c:v>6.2089999999999996</c:v>
                </c:pt>
                <c:pt idx="5">
                  <c:v>6.2729999999999997</c:v>
                </c:pt>
                <c:pt idx="6">
                  <c:v>6.3220000000000001</c:v>
                </c:pt>
                <c:pt idx="7">
                  <c:v>6.3129999999999997</c:v>
                </c:pt>
                <c:pt idx="8">
                  <c:v>6.3170000000000002</c:v>
                </c:pt>
                <c:pt idx="9">
                  <c:v>6.3280000000000003</c:v>
                </c:pt>
                <c:pt idx="10">
                  <c:v>6.3140000000000001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65F-4BDF-A1D4-50876ABBD5BC}"/>
            </c:ext>
          </c:extLst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UA!$I$3:$I$20</c:f>
              <c:numCache>
                <c:formatCode>0.00</c:formatCode>
                <c:ptCount val="18"/>
                <c:pt idx="1">
                  <c:v>6.34</c:v>
                </c:pt>
                <c:pt idx="2">
                  <c:v>6.28</c:v>
                </c:pt>
                <c:pt idx="3">
                  <c:v>6.24</c:v>
                </c:pt>
                <c:pt idx="4">
                  <c:v>6.31</c:v>
                </c:pt>
                <c:pt idx="5">
                  <c:v>6.28</c:v>
                </c:pt>
                <c:pt idx="6">
                  <c:v>6.3</c:v>
                </c:pt>
                <c:pt idx="7">
                  <c:v>6.29</c:v>
                </c:pt>
                <c:pt idx="8">
                  <c:v>6.29</c:v>
                </c:pt>
                <c:pt idx="9">
                  <c:v>6.29</c:v>
                </c:pt>
                <c:pt idx="10">
                  <c:v>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65F-4BDF-A1D4-50876ABBD5BC}"/>
            </c:ext>
          </c:extLst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UA!$J$3:$J$20</c:f>
              <c:numCache>
                <c:formatCode>0.00</c:formatCode>
                <c:ptCount val="18"/>
                <c:pt idx="0">
                  <c:v>6.33</c:v>
                </c:pt>
                <c:pt idx="1">
                  <c:v>6.3472368421052598</c:v>
                </c:pt>
                <c:pt idx="2">
                  <c:v>6.33</c:v>
                </c:pt>
                <c:pt idx="3">
                  <c:v>6.32</c:v>
                </c:pt>
                <c:pt idx="4">
                  <c:v>6.29</c:v>
                </c:pt>
                <c:pt idx="5">
                  <c:v>6.31</c:v>
                </c:pt>
                <c:pt idx="6">
                  <c:v>6.32</c:v>
                </c:pt>
                <c:pt idx="7">
                  <c:v>6.33</c:v>
                </c:pt>
                <c:pt idx="8">
                  <c:v>6.3</c:v>
                </c:pt>
                <c:pt idx="9">
                  <c:v>6.34</c:v>
                </c:pt>
                <c:pt idx="10">
                  <c:v>6.32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65F-4BDF-A1D4-50876ABBD5BC}"/>
            </c:ext>
          </c:extLst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UA!$K$3:$K$20</c:f>
              <c:numCache>
                <c:formatCode>0.00</c:formatCode>
                <c:ptCount val="18"/>
                <c:pt idx="1">
                  <c:v>6.3444444444444397</c:v>
                </c:pt>
                <c:pt idx="2">
                  <c:v>6.375</c:v>
                </c:pt>
                <c:pt idx="3">
                  <c:v>6.38</c:v>
                </c:pt>
                <c:pt idx="4">
                  <c:v>6.335</c:v>
                </c:pt>
                <c:pt idx="5">
                  <c:v>6.3849999999999998</c:v>
                </c:pt>
                <c:pt idx="6">
                  <c:v>6.3449999999999998</c:v>
                </c:pt>
                <c:pt idx="7">
                  <c:v>6.3849999999999998</c:v>
                </c:pt>
                <c:pt idx="8">
                  <c:v>6.3857142857142897</c:v>
                </c:pt>
                <c:pt idx="9">
                  <c:v>6.4066666666666698</c:v>
                </c:pt>
                <c:pt idx="10">
                  <c:v>6.3933333333333344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65F-4BDF-A1D4-50876ABBD5BC}"/>
            </c:ext>
          </c:extLst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UA!$L$3:$L$20</c:f>
              <c:numCache>
                <c:formatCode>0.0</c:formatCode>
                <c:ptCount val="18"/>
                <c:pt idx="0">
                  <c:v>6.3</c:v>
                </c:pt>
                <c:pt idx="1">
                  <c:v>6.3</c:v>
                </c:pt>
                <c:pt idx="2">
                  <c:v>6.3</c:v>
                </c:pt>
                <c:pt idx="3">
                  <c:v>6.3</c:v>
                </c:pt>
                <c:pt idx="4">
                  <c:v>6.3</c:v>
                </c:pt>
                <c:pt idx="5">
                  <c:v>6.3</c:v>
                </c:pt>
                <c:pt idx="6">
                  <c:v>6.3</c:v>
                </c:pt>
                <c:pt idx="7">
                  <c:v>6.3</c:v>
                </c:pt>
                <c:pt idx="8">
                  <c:v>6.3</c:v>
                </c:pt>
                <c:pt idx="9">
                  <c:v>6.3</c:v>
                </c:pt>
                <c:pt idx="10">
                  <c:v>6.3</c:v>
                </c:pt>
                <c:pt idx="11">
                  <c:v>6.3</c:v>
                </c:pt>
                <c:pt idx="12">
                  <c:v>6.3</c:v>
                </c:pt>
                <c:pt idx="13">
                  <c:v>6.3</c:v>
                </c:pt>
                <c:pt idx="14">
                  <c:v>6.3</c:v>
                </c:pt>
                <c:pt idx="15">
                  <c:v>6.3</c:v>
                </c:pt>
                <c:pt idx="16">
                  <c:v>6.3</c:v>
                </c:pt>
                <c:pt idx="17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65F-4BDF-A1D4-50876ABBD5BC}"/>
            </c:ext>
          </c:extLst>
        </c:ser>
        <c:ser>
          <c:idx val="10"/>
          <c:order val="11"/>
          <c:tx>
            <c:strRef>
              <c:f>UA!$M$2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UA!$M$3:$M$20</c:f>
              <c:numCache>
                <c:formatCode>0.00</c:formatCode>
                <c:ptCount val="18"/>
                <c:pt idx="0">
                  <c:v>6.375</c:v>
                </c:pt>
                <c:pt idx="1">
                  <c:v>6.3135394319131155</c:v>
                </c:pt>
                <c:pt idx="2">
                  <c:v>6.3161502388915425</c:v>
                </c:pt>
                <c:pt idx="3">
                  <c:v>6.3114699381078703</c:v>
                </c:pt>
                <c:pt idx="4">
                  <c:v>6.3022536461636021</c:v>
                </c:pt>
                <c:pt idx="5">
                  <c:v>6.3161228745791256</c:v>
                </c:pt>
                <c:pt idx="6">
                  <c:v>6.335211954453972</c:v>
                </c:pt>
                <c:pt idx="7">
                  <c:v>6.3395964542567587</c:v>
                </c:pt>
                <c:pt idx="8">
                  <c:v>6.320383741171109</c:v>
                </c:pt>
                <c:pt idx="9">
                  <c:v>6.3348657198654621</c:v>
                </c:pt>
                <c:pt idx="10">
                  <c:v>6.3448844106625772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65F-4BDF-A1D4-50876ABBD5BC}"/>
            </c:ext>
          </c:extLst>
        </c:ser>
        <c:ser>
          <c:idx val="11"/>
          <c:order val="12"/>
          <c:tx>
            <c:strRef>
              <c:f>UA!$N$2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UA!$N$3:$N$20</c:f>
              <c:numCache>
                <c:formatCode>0.00</c:formatCode>
                <c:ptCount val="18"/>
                <c:pt idx="0">
                  <c:v>8.9999999999999858E-2</c:v>
                </c:pt>
                <c:pt idx="1">
                  <c:v>0.28099999999999969</c:v>
                </c:pt>
                <c:pt idx="2">
                  <c:v>0.12699999999999978</c:v>
                </c:pt>
                <c:pt idx="3">
                  <c:v>0.1414942528735601</c:v>
                </c:pt>
                <c:pt idx="4">
                  <c:v>0.16774698795181031</c:v>
                </c:pt>
                <c:pt idx="5">
                  <c:v>0.11681818181817949</c:v>
                </c:pt>
                <c:pt idx="6">
                  <c:v>8.4347826086959898E-2</c:v>
                </c:pt>
                <c:pt idx="7">
                  <c:v>0.14777173913044006</c:v>
                </c:pt>
                <c:pt idx="8">
                  <c:v>0.11071428571428932</c:v>
                </c:pt>
                <c:pt idx="9">
                  <c:v>0.12938697318007009</c:v>
                </c:pt>
                <c:pt idx="10">
                  <c:v>0.18776699029126132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65F-4BDF-A1D4-50876ABBD5BC}"/>
            </c:ext>
          </c:extLst>
        </c:ser>
        <c:ser>
          <c:idx val="12"/>
          <c:order val="13"/>
          <c:tx>
            <c:strRef>
              <c:f>UA!$O$2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UA!$O$3:$O$20</c:f>
              <c:numCache>
                <c:formatCode>0.0</c:formatCode>
                <c:ptCount val="1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65F-4BDF-A1D4-50876ABBD5BC}"/>
            </c:ext>
          </c:extLst>
        </c:ser>
        <c:ser>
          <c:idx val="13"/>
          <c:order val="14"/>
          <c:tx>
            <c:strRef>
              <c:f>UA!$P$2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UA!$P$3:$P$20</c:f>
              <c:numCache>
                <c:formatCode>General</c:formatCode>
                <c:ptCount val="18"/>
                <c:pt idx="0">
                  <c:v>6.6</c:v>
                </c:pt>
                <c:pt idx="1">
                  <c:v>6.6</c:v>
                </c:pt>
                <c:pt idx="2">
                  <c:v>6.6</c:v>
                </c:pt>
                <c:pt idx="3">
                  <c:v>6.6</c:v>
                </c:pt>
                <c:pt idx="4">
                  <c:v>6.6</c:v>
                </c:pt>
                <c:pt idx="5">
                  <c:v>6.6</c:v>
                </c:pt>
                <c:pt idx="6">
                  <c:v>6.6</c:v>
                </c:pt>
                <c:pt idx="7">
                  <c:v>6.6</c:v>
                </c:pt>
                <c:pt idx="8">
                  <c:v>6.6</c:v>
                </c:pt>
                <c:pt idx="9">
                  <c:v>6.6</c:v>
                </c:pt>
                <c:pt idx="10">
                  <c:v>6.6</c:v>
                </c:pt>
                <c:pt idx="11">
                  <c:v>6.6</c:v>
                </c:pt>
                <c:pt idx="12">
                  <c:v>6.6</c:v>
                </c:pt>
                <c:pt idx="13">
                  <c:v>6.6</c:v>
                </c:pt>
                <c:pt idx="14">
                  <c:v>6.6</c:v>
                </c:pt>
                <c:pt idx="15">
                  <c:v>6.6</c:v>
                </c:pt>
                <c:pt idx="16">
                  <c:v>6.6</c:v>
                </c:pt>
                <c:pt idx="17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65F-4BDF-A1D4-50876ABBD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52896"/>
        <c:axId val="209554816"/>
      </c:lineChart>
      <c:catAx>
        <c:axId val="20955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554816"/>
        <c:crosses val="autoZero"/>
        <c:auto val="0"/>
        <c:lblAlgn val="ctr"/>
        <c:lblOffset val="100"/>
        <c:tickLblSkip val="1"/>
        <c:noMultiLvlLbl val="0"/>
      </c:catAx>
      <c:valAx>
        <c:axId val="209554816"/>
        <c:scaling>
          <c:orientation val="minMax"/>
          <c:max val="6.9"/>
          <c:min val="5.7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552896"/>
        <c:crosses val="autoZero"/>
        <c:crossBetween val="between"/>
        <c:majorUnit val="0.3"/>
        <c:minorUnit val="6.0000000000000102E-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924626088405605"/>
          <c:y val="0.13907306747946799"/>
          <c:w val="0.159948117596421"/>
          <c:h val="0.860927033274123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36256504250602E-2"/>
          <c:y val="8.5397452587317693E-2"/>
          <c:w val="0.70580617193722806"/>
          <c:h val="0.73441809225093202"/>
        </c:manualLayout>
      </c:layout>
      <c:lineChart>
        <c:grouping val="standard"/>
        <c:varyColors val="0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BUN!$B$3:$B$20</c:f>
              <c:numCache>
                <c:formatCode>0.0</c:formatCode>
                <c:ptCount val="18"/>
                <c:pt idx="1">
                  <c:v>32.44</c:v>
                </c:pt>
                <c:pt idx="2">
                  <c:v>32.545000000000002</c:v>
                </c:pt>
                <c:pt idx="3">
                  <c:v>32.371428571428602</c:v>
                </c:pt>
                <c:pt idx="4">
                  <c:v>32.435000000000002</c:v>
                </c:pt>
                <c:pt idx="5">
                  <c:v>32.436363636363602</c:v>
                </c:pt>
                <c:pt idx="6">
                  <c:v>32.505000000000003</c:v>
                </c:pt>
                <c:pt idx="7">
                  <c:v>32.450000000000003</c:v>
                </c:pt>
                <c:pt idx="8">
                  <c:v>32.43</c:v>
                </c:pt>
                <c:pt idx="9">
                  <c:v>32.3055555555556</c:v>
                </c:pt>
                <c:pt idx="10">
                  <c:v>32.431249999999999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10-4031-BF94-7E01D352EC69}"/>
            </c:ext>
          </c:extLst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BUN!$C$3:$C$20</c:f>
              <c:numCache>
                <c:formatCode>0.0</c:formatCode>
                <c:ptCount val="18"/>
                <c:pt idx="1">
                  <c:v>32.371315789473698</c:v>
                </c:pt>
                <c:pt idx="2">
                  <c:v>32.502934782608698</c:v>
                </c:pt>
                <c:pt idx="3">
                  <c:v>32.248181818181799</c:v>
                </c:pt>
                <c:pt idx="4">
                  <c:v>32.133249999999997</c:v>
                </c:pt>
                <c:pt idx="5">
                  <c:v>32.409789473684199</c:v>
                </c:pt>
                <c:pt idx="6">
                  <c:v>32.434698795180701</c:v>
                </c:pt>
                <c:pt idx="7">
                  <c:v>32.339793814433001</c:v>
                </c:pt>
                <c:pt idx="8">
                  <c:v>32.175656565656602</c:v>
                </c:pt>
                <c:pt idx="9">
                  <c:v>32.299047619047599</c:v>
                </c:pt>
                <c:pt idx="10">
                  <c:v>32.320326086956513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10-4031-BF94-7E01D352EC69}"/>
            </c:ext>
          </c:extLst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BUN!$D$3:$D$20</c:f>
              <c:numCache>
                <c:formatCode>0.0</c:formatCode>
                <c:ptCount val="18"/>
                <c:pt idx="1">
                  <c:v>32.32</c:v>
                </c:pt>
                <c:pt idx="2">
                  <c:v>32.404545454545399</c:v>
                </c:pt>
                <c:pt idx="3">
                  <c:v>32.341176470588202</c:v>
                </c:pt>
                <c:pt idx="4">
                  <c:v>32.1666666666667</c:v>
                </c:pt>
                <c:pt idx="5">
                  <c:v>32.6666666666667</c:v>
                </c:pt>
                <c:pt idx="6">
                  <c:v>32.381250000000001</c:v>
                </c:pt>
                <c:pt idx="7">
                  <c:v>32.115384615384599</c:v>
                </c:pt>
                <c:pt idx="8">
                  <c:v>32.756250000000001</c:v>
                </c:pt>
                <c:pt idx="9">
                  <c:v>32.893333333333302</c:v>
                </c:pt>
                <c:pt idx="10">
                  <c:v>32.564705882352897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10-4031-BF94-7E01D352EC69}"/>
            </c:ext>
          </c:extLst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BUN!$E$3:$E$20</c:f>
              <c:numCache>
                <c:formatCode>0.0</c:formatCode>
                <c:ptCount val="18"/>
                <c:pt idx="0">
                  <c:v>32.5</c:v>
                </c:pt>
                <c:pt idx="1">
                  <c:v>32.287999999999997</c:v>
                </c:pt>
                <c:pt idx="2">
                  <c:v>32.229999999999997</c:v>
                </c:pt>
                <c:pt idx="3">
                  <c:v>32.491</c:v>
                </c:pt>
                <c:pt idx="4">
                  <c:v>32.545999999999999</c:v>
                </c:pt>
                <c:pt idx="5">
                  <c:v>32.552</c:v>
                </c:pt>
                <c:pt idx="6" formatCode="0.0_ ">
                  <c:v>32.386000000000003</c:v>
                </c:pt>
                <c:pt idx="7">
                  <c:v>32.347000000000001</c:v>
                </c:pt>
                <c:pt idx="8">
                  <c:v>32.298000000000002</c:v>
                </c:pt>
                <c:pt idx="9">
                  <c:v>32.463999999999999</c:v>
                </c:pt>
                <c:pt idx="10">
                  <c:v>32.798999999999999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10-4031-BF94-7E01D352EC69}"/>
            </c:ext>
          </c:extLst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BUN!$F$3:$F$20</c:f>
              <c:numCache>
                <c:formatCode>0.0</c:formatCode>
                <c:ptCount val="18"/>
                <c:pt idx="1">
                  <c:v>32.6666666666667</c:v>
                </c:pt>
                <c:pt idx="2">
                  <c:v>32.6875</c:v>
                </c:pt>
                <c:pt idx="3">
                  <c:v>32.4</c:v>
                </c:pt>
                <c:pt idx="4">
                  <c:v>32.65</c:v>
                </c:pt>
                <c:pt idx="5">
                  <c:v>32.772727272727302</c:v>
                </c:pt>
                <c:pt idx="6">
                  <c:v>32.65</c:v>
                </c:pt>
                <c:pt idx="7">
                  <c:v>32.578947368421098</c:v>
                </c:pt>
                <c:pt idx="8">
                  <c:v>32.473684210526301</c:v>
                </c:pt>
                <c:pt idx="9">
                  <c:v>32.529411764705898</c:v>
                </c:pt>
                <c:pt idx="10">
                  <c:v>32.714285714285715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10-4031-BF94-7E01D352EC69}"/>
            </c:ext>
          </c:extLst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BUN!$G$3:$G$20</c:f>
              <c:numCache>
                <c:formatCode>0.0</c:formatCode>
                <c:ptCount val="18"/>
                <c:pt idx="1">
                  <c:v>33.299999999999997</c:v>
                </c:pt>
                <c:pt idx="2">
                  <c:v>32.3466666666667</c:v>
                </c:pt>
                <c:pt idx="3">
                  <c:v>32.329090909090901</c:v>
                </c:pt>
                <c:pt idx="4">
                  <c:v>32.114736842105302</c:v>
                </c:pt>
                <c:pt idx="5">
                  <c:v>32.323333333333302</c:v>
                </c:pt>
                <c:pt idx="6">
                  <c:v>32.523478260869602</c:v>
                </c:pt>
                <c:pt idx="7">
                  <c:v>32.497826086956501</c:v>
                </c:pt>
                <c:pt idx="8">
                  <c:v>32.6</c:v>
                </c:pt>
                <c:pt idx="9">
                  <c:v>32.431818181818201</c:v>
                </c:pt>
                <c:pt idx="10">
                  <c:v>32.347272727272724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10-4031-BF94-7E01D352EC69}"/>
            </c:ext>
          </c:extLst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BUN!$H$3:$H$20</c:f>
              <c:numCache>
                <c:formatCode>0.0</c:formatCode>
                <c:ptCount val="18"/>
                <c:pt idx="1">
                  <c:v>31.966000000000001</c:v>
                </c:pt>
                <c:pt idx="2">
                  <c:v>32.393999999999998</c:v>
                </c:pt>
                <c:pt idx="3">
                  <c:v>32.457000000000001</c:v>
                </c:pt>
                <c:pt idx="4">
                  <c:v>32.393000000000001</c:v>
                </c:pt>
                <c:pt idx="5">
                  <c:v>32.412999999999997</c:v>
                </c:pt>
                <c:pt idx="6">
                  <c:v>32.634</c:v>
                </c:pt>
                <c:pt idx="7">
                  <c:v>32.642000000000003</c:v>
                </c:pt>
                <c:pt idx="8">
                  <c:v>32.265000000000001</c:v>
                </c:pt>
                <c:pt idx="9">
                  <c:v>32.363999999999997</c:v>
                </c:pt>
                <c:pt idx="10">
                  <c:v>32.384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10-4031-BF94-7E01D352EC69}"/>
            </c:ext>
          </c:extLst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BUN!$I$3:$I$20</c:f>
              <c:numCache>
                <c:formatCode>0.0</c:formatCode>
                <c:ptCount val="18"/>
                <c:pt idx="1">
                  <c:v>32.619999999999997</c:v>
                </c:pt>
                <c:pt idx="2">
                  <c:v>32.549999999999997</c:v>
                </c:pt>
                <c:pt idx="3">
                  <c:v>32.39</c:v>
                </c:pt>
                <c:pt idx="4">
                  <c:v>32.49</c:v>
                </c:pt>
                <c:pt idx="5">
                  <c:v>32.54</c:v>
                </c:pt>
                <c:pt idx="6">
                  <c:v>32.54</c:v>
                </c:pt>
                <c:pt idx="7">
                  <c:v>32.5</c:v>
                </c:pt>
                <c:pt idx="8">
                  <c:v>32.5</c:v>
                </c:pt>
                <c:pt idx="9">
                  <c:v>32.54</c:v>
                </c:pt>
                <c:pt idx="10">
                  <c:v>32.479999999999997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10-4031-BF94-7E01D352EC69}"/>
            </c:ext>
          </c:extLst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BUN!$J$3:$J$20</c:f>
              <c:numCache>
                <c:formatCode>0.0</c:formatCode>
                <c:ptCount val="18"/>
                <c:pt idx="0">
                  <c:v>32.9</c:v>
                </c:pt>
                <c:pt idx="1">
                  <c:v>32.371315789473698</c:v>
                </c:pt>
                <c:pt idx="2">
                  <c:v>32.53</c:v>
                </c:pt>
                <c:pt idx="3">
                  <c:v>32.26</c:v>
                </c:pt>
                <c:pt idx="4">
                  <c:v>31.77</c:v>
                </c:pt>
                <c:pt idx="5">
                  <c:v>32.299999999999997</c:v>
                </c:pt>
                <c:pt idx="6">
                  <c:v>32.299999999999997</c:v>
                </c:pt>
                <c:pt idx="7">
                  <c:v>32.950000000000003</c:v>
                </c:pt>
                <c:pt idx="8">
                  <c:v>32.85</c:v>
                </c:pt>
                <c:pt idx="9">
                  <c:v>32.68</c:v>
                </c:pt>
                <c:pt idx="10">
                  <c:v>32.65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10-4031-BF94-7E01D352EC69}"/>
            </c:ext>
          </c:extLst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BUN!$K$3:$K$20</c:f>
              <c:numCache>
                <c:formatCode>0.0</c:formatCode>
                <c:ptCount val="18"/>
                <c:pt idx="1">
                  <c:v>32.038888888888899</c:v>
                </c:pt>
                <c:pt idx="2">
                  <c:v>32.105263157894697</c:v>
                </c:pt>
                <c:pt idx="3">
                  <c:v>32.409999999999997</c:v>
                </c:pt>
                <c:pt idx="4">
                  <c:v>32.6947368421053</c:v>
                </c:pt>
                <c:pt idx="5">
                  <c:v>32.816666666666698</c:v>
                </c:pt>
                <c:pt idx="6">
                  <c:v>31.614999999999998</c:v>
                </c:pt>
                <c:pt idx="7">
                  <c:v>32.733333333333299</c:v>
                </c:pt>
                <c:pt idx="8">
                  <c:v>33.107142857142897</c:v>
                </c:pt>
                <c:pt idx="9">
                  <c:v>32.58</c:v>
                </c:pt>
                <c:pt idx="10">
                  <c:v>32.08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10-4031-BF94-7E01D352EC69}"/>
            </c:ext>
          </c:extLst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BUN!$L$3:$L$20</c:f>
              <c:numCache>
                <c:formatCode>0.0</c:formatCode>
                <c:ptCount val="18"/>
                <c:pt idx="0">
                  <c:v>32.5</c:v>
                </c:pt>
                <c:pt idx="1">
                  <c:v>32.5</c:v>
                </c:pt>
                <c:pt idx="2">
                  <c:v>32.5</c:v>
                </c:pt>
                <c:pt idx="3">
                  <c:v>32.5</c:v>
                </c:pt>
                <c:pt idx="4">
                  <c:v>32.5</c:v>
                </c:pt>
                <c:pt idx="5">
                  <c:v>32.5</c:v>
                </c:pt>
                <c:pt idx="6">
                  <c:v>32.5</c:v>
                </c:pt>
                <c:pt idx="7">
                  <c:v>32.5</c:v>
                </c:pt>
                <c:pt idx="8">
                  <c:v>32.5</c:v>
                </c:pt>
                <c:pt idx="9">
                  <c:v>32.5</c:v>
                </c:pt>
                <c:pt idx="10">
                  <c:v>32.5</c:v>
                </c:pt>
                <c:pt idx="11">
                  <c:v>32.5</c:v>
                </c:pt>
                <c:pt idx="12">
                  <c:v>32.5</c:v>
                </c:pt>
                <c:pt idx="13">
                  <c:v>32.5</c:v>
                </c:pt>
                <c:pt idx="14">
                  <c:v>32.5</c:v>
                </c:pt>
                <c:pt idx="15">
                  <c:v>32.5</c:v>
                </c:pt>
                <c:pt idx="16">
                  <c:v>32.5</c:v>
                </c:pt>
                <c:pt idx="17">
                  <c:v>32.5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10-4031-BF94-7E01D352EC69}"/>
            </c:ext>
          </c:extLst>
        </c:ser>
        <c:ser>
          <c:idx val="10"/>
          <c:order val="11"/>
          <c:tx>
            <c:strRef>
              <c:f>BUN!$M$2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BUN!$M$3:$M$20</c:f>
              <c:numCache>
                <c:formatCode>0.0</c:formatCode>
                <c:ptCount val="18"/>
                <c:pt idx="0">
                  <c:v>32.700000000000003</c:v>
                </c:pt>
                <c:pt idx="1">
                  <c:v>32.438218713450297</c:v>
                </c:pt>
                <c:pt idx="2">
                  <c:v>32.429591006171549</c:v>
                </c:pt>
                <c:pt idx="3">
                  <c:v>32.369787776928945</c:v>
                </c:pt>
                <c:pt idx="4">
                  <c:v>32.339339035087733</c:v>
                </c:pt>
                <c:pt idx="5">
                  <c:v>32.523054704944187</c:v>
                </c:pt>
                <c:pt idx="6">
                  <c:v>32.396942705605035</c:v>
                </c:pt>
                <c:pt idx="7">
                  <c:v>32.515428521852847</c:v>
                </c:pt>
                <c:pt idx="8">
                  <c:v>32.545573363332579</c:v>
                </c:pt>
                <c:pt idx="9">
                  <c:v>32.508716645446057</c:v>
                </c:pt>
                <c:pt idx="10">
                  <c:v>32.551594613932515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310-4031-BF94-7E01D352EC69}"/>
            </c:ext>
          </c:extLst>
        </c:ser>
        <c:ser>
          <c:idx val="11"/>
          <c:order val="12"/>
          <c:tx>
            <c:strRef>
              <c:f>BUN!$N$2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BUN!$N$3:$N$20</c:f>
              <c:numCache>
                <c:formatCode>0.0</c:formatCode>
                <c:ptCount val="18"/>
                <c:pt idx="0">
                  <c:v>0.39999999999999858</c:v>
                </c:pt>
                <c:pt idx="1">
                  <c:v>1.3339999999999961</c:v>
                </c:pt>
                <c:pt idx="2">
                  <c:v>0.5822368421053028</c:v>
                </c:pt>
                <c:pt idx="3">
                  <c:v>0.24281818181820114</c:v>
                </c:pt>
                <c:pt idx="4">
                  <c:v>0.92473684210530038</c:v>
                </c:pt>
                <c:pt idx="5">
                  <c:v>0.51666666666670125</c:v>
                </c:pt>
                <c:pt idx="6">
                  <c:v>1.0350000000000001</c:v>
                </c:pt>
                <c:pt idx="7">
                  <c:v>0.83461538461540385</c:v>
                </c:pt>
                <c:pt idx="8">
                  <c:v>0.93148629148629425</c:v>
                </c:pt>
                <c:pt idx="9">
                  <c:v>0.59428571428570365</c:v>
                </c:pt>
                <c:pt idx="10">
                  <c:v>0.71900000000000119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310-4031-BF94-7E01D352EC69}"/>
            </c:ext>
          </c:extLst>
        </c:ser>
        <c:ser>
          <c:idx val="12"/>
          <c:order val="13"/>
          <c:tx>
            <c:strRef>
              <c:f>BUN!$O$2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BUN!$O$3:$O$20</c:f>
              <c:numCache>
                <c:formatCode>General</c:formatCode>
                <c:ptCount val="18"/>
                <c:pt idx="0">
                  <c:v>30.5</c:v>
                </c:pt>
                <c:pt idx="1">
                  <c:v>30.5</c:v>
                </c:pt>
                <c:pt idx="2">
                  <c:v>30.5</c:v>
                </c:pt>
                <c:pt idx="3">
                  <c:v>30.5</c:v>
                </c:pt>
                <c:pt idx="4">
                  <c:v>30.5</c:v>
                </c:pt>
                <c:pt idx="5">
                  <c:v>30.5</c:v>
                </c:pt>
                <c:pt idx="6">
                  <c:v>30.5</c:v>
                </c:pt>
                <c:pt idx="7">
                  <c:v>30.5</c:v>
                </c:pt>
                <c:pt idx="8">
                  <c:v>30.5</c:v>
                </c:pt>
                <c:pt idx="9">
                  <c:v>30.5</c:v>
                </c:pt>
                <c:pt idx="10">
                  <c:v>30.5</c:v>
                </c:pt>
                <c:pt idx="11">
                  <c:v>30.5</c:v>
                </c:pt>
                <c:pt idx="12">
                  <c:v>30.5</c:v>
                </c:pt>
                <c:pt idx="13">
                  <c:v>30.5</c:v>
                </c:pt>
                <c:pt idx="14">
                  <c:v>30.5</c:v>
                </c:pt>
                <c:pt idx="15">
                  <c:v>30.5</c:v>
                </c:pt>
                <c:pt idx="16">
                  <c:v>30.5</c:v>
                </c:pt>
                <c:pt idx="17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310-4031-BF94-7E01D352EC69}"/>
            </c:ext>
          </c:extLst>
        </c:ser>
        <c:ser>
          <c:idx val="13"/>
          <c:order val="14"/>
          <c:tx>
            <c:strRef>
              <c:f>BUN!$P$2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BUN!$P$3:$P$20</c:f>
              <c:numCache>
                <c:formatCode>General</c:formatCode>
                <c:ptCount val="18"/>
                <c:pt idx="0">
                  <c:v>34.5</c:v>
                </c:pt>
                <c:pt idx="1">
                  <c:v>34.5</c:v>
                </c:pt>
                <c:pt idx="2">
                  <c:v>34.5</c:v>
                </c:pt>
                <c:pt idx="3">
                  <c:v>34.5</c:v>
                </c:pt>
                <c:pt idx="4">
                  <c:v>34.5</c:v>
                </c:pt>
                <c:pt idx="5">
                  <c:v>34.5</c:v>
                </c:pt>
                <c:pt idx="6">
                  <c:v>34.5</c:v>
                </c:pt>
                <c:pt idx="7">
                  <c:v>34.5</c:v>
                </c:pt>
                <c:pt idx="8">
                  <c:v>34.5</c:v>
                </c:pt>
                <c:pt idx="9">
                  <c:v>34.5</c:v>
                </c:pt>
                <c:pt idx="10">
                  <c:v>34.5</c:v>
                </c:pt>
                <c:pt idx="11">
                  <c:v>34.5</c:v>
                </c:pt>
                <c:pt idx="12">
                  <c:v>34.5</c:v>
                </c:pt>
                <c:pt idx="13">
                  <c:v>34.5</c:v>
                </c:pt>
                <c:pt idx="14">
                  <c:v>34.5</c:v>
                </c:pt>
                <c:pt idx="15">
                  <c:v>34.5</c:v>
                </c:pt>
                <c:pt idx="16">
                  <c:v>34.5</c:v>
                </c:pt>
                <c:pt idx="17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310-4031-BF94-7E01D352E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46976"/>
        <c:axId val="126048896"/>
      </c:lineChart>
      <c:catAx>
        <c:axId val="126046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048896"/>
        <c:crosses val="autoZero"/>
        <c:auto val="0"/>
        <c:lblAlgn val="ctr"/>
        <c:lblOffset val="100"/>
        <c:tickLblSkip val="1"/>
        <c:noMultiLvlLbl val="0"/>
      </c:catAx>
      <c:valAx>
        <c:axId val="126048896"/>
        <c:scaling>
          <c:orientation val="minMax"/>
          <c:max val="36.5"/>
          <c:min val="28.5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046976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79895620113866905"/>
          <c:y val="0.139535058117739"/>
          <c:w val="0.17885143907333201"/>
          <c:h val="0.840532808398949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979479622404002E-2"/>
          <c:y val="7.3089819562752303E-2"/>
          <c:w val="0.69794388276723796"/>
          <c:h val="0.730898195627537"/>
        </c:manualLayout>
      </c:layout>
      <c:lineChart>
        <c:grouping val="standard"/>
        <c:varyColors val="0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1">
                  <c:v>2.9079999999999999</c:v>
                </c:pt>
                <c:pt idx="2">
                  <c:v>2.9104999999999999</c:v>
                </c:pt>
                <c:pt idx="3">
                  <c:v>2.9123809523809499</c:v>
                </c:pt>
                <c:pt idx="4">
                  <c:v>2.9165000000000001</c:v>
                </c:pt>
                <c:pt idx="5">
                  <c:v>2.9170454545454501</c:v>
                </c:pt>
                <c:pt idx="6">
                  <c:v>2.915</c:v>
                </c:pt>
                <c:pt idx="7">
                  <c:v>2.9118750000000002</c:v>
                </c:pt>
                <c:pt idx="8">
                  <c:v>2.9260000000000002</c:v>
                </c:pt>
                <c:pt idx="9">
                  <c:v>2.9055555555555599</c:v>
                </c:pt>
                <c:pt idx="10">
                  <c:v>2.9031250000000002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54-4B34-A21A-14B3624FD51F}"/>
            </c:ext>
          </c:extLst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1">
                  <c:v>2.9328947368421101</c:v>
                </c:pt>
                <c:pt idx="2">
                  <c:v>2.9369662921348301</c:v>
                </c:pt>
                <c:pt idx="3">
                  <c:v>2.9428735632183902</c:v>
                </c:pt>
                <c:pt idx="4">
                  <c:v>2.9398765432098801</c:v>
                </c:pt>
                <c:pt idx="5">
                  <c:v>2.9396874999999998</c:v>
                </c:pt>
                <c:pt idx="6">
                  <c:v>2.91807228915662</c:v>
                </c:pt>
                <c:pt idx="7">
                  <c:v>2.9041836734693902</c:v>
                </c:pt>
                <c:pt idx="8">
                  <c:v>2.9095918367346898</c:v>
                </c:pt>
                <c:pt idx="9">
                  <c:v>2.9047499999999999</c:v>
                </c:pt>
                <c:pt idx="10">
                  <c:v>2.9014606741573017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54-4B34-A21A-14B3624FD51F}"/>
            </c:ext>
          </c:extLst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1">
                  <c:v>2.9805555555555601</c:v>
                </c:pt>
                <c:pt idx="2">
                  <c:v>3.0125000000000002</c:v>
                </c:pt>
                <c:pt idx="3">
                  <c:v>3.00473684210526</c:v>
                </c:pt>
                <c:pt idx="4">
                  <c:v>2.97</c:v>
                </c:pt>
                <c:pt idx="5">
                  <c:v>2.9490909090909101</c:v>
                </c:pt>
                <c:pt idx="6">
                  <c:v>2.95823529411765</c:v>
                </c:pt>
                <c:pt idx="7">
                  <c:v>2.9773333333333301</c:v>
                </c:pt>
                <c:pt idx="8">
                  <c:v>2.9725000000000001</c:v>
                </c:pt>
                <c:pt idx="9">
                  <c:v>2.98</c:v>
                </c:pt>
                <c:pt idx="10">
                  <c:v>2.96470588235294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54-4B34-A21A-14B3624FD51F}"/>
            </c:ext>
          </c:extLst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0">
                  <c:v>2.99</c:v>
                </c:pt>
                <c:pt idx="1">
                  <c:v>2.9689999999999999</c:v>
                </c:pt>
                <c:pt idx="2">
                  <c:v>2.9550000000000001</c:v>
                </c:pt>
                <c:pt idx="3">
                  <c:v>2.9620000000000002</c:v>
                </c:pt>
                <c:pt idx="4">
                  <c:v>2.9470000000000001</c:v>
                </c:pt>
                <c:pt idx="5">
                  <c:v>2.952</c:v>
                </c:pt>
                <c:pt idx="6">
                  <c:v>2.9449999999999998</c:v>
                </c:pt>
                <c:pt idx="7">
                  <c:v>2.9510000000000001</c:v>
                </c:pt>
                <c:pt idx="8">
                  <c:v>2.9460000000000002</c:v>
                </c:pt>
                <c:pt idx="9">
                  <c:v>2.9569999999999999</c:v>
                </c:pt>
                <c:pt idx="10">
                  <c:v>2.984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54-4B34-A21A-14B3624FD51F}"/>
            </c:ext>
          </c:extLst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1">
                  <c:v>2.91444444444444</c:v>
                </c:pt>
                <c:pt idx="2">
                  <c:v>2.9049999999999998</c:v>
                </c:pt>
                <c:pt idx="3">
                  <c:v>2.9</c:v>
                </c:pt>
                <c:pt idx="4">
                  <c:v>2.915</c:v>
                </c:pt>
                <c:pt idx="5">
                  <c:v>2.9127272727272699</c:v>
                </c:pt>
                <c:pt idx="6">
                  <c:v>2.9180000000000001</c:v>
                </c:pt>
                <c:pt idx="7">
                  <c:v>2.93</c:v>
                </c:pt>
                <c:pt idx="8">
                  <c:v>2.9068421052631601</c:v>
                </c:pt>
                <c:pt idx="9">
                  <c:v>2.9235294117647102</c:v>
                </c:pt>
                <c:pt idx="10">
                  <c:v>2.9257142857142857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54-4B34-A21A-14B3624FD51F}"/>
            </c:ext>
          </c:extLst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1">
                  <c:v>2.92</c:v>
                </c:pt>
                <c:pt idx="2">
                  <c:v>2.9016666666666699</c:v>
                </c:pt>
                <c:pt idx="3">
                  <c:v>2.9147333333333298</c:v>
                </c:pt>
                <c:pt idx="4">
                  <c:v>2.9039999999999999</c:v>
                </c:pt>
                <c:pt idx="5">
                  <c:v>2.86839130434783</c:v>
                </c:pt>
                <c:pt idx="6">
                  <c:v>2.8811739130434799</c:v>
                </c:pt>
                <c:pt idx="7">
                  <c:v>2.8902608695652199</c:v>
                </c:pt>
                <c:pt idx="8">
                  <c:v>2.90856</c:v>
                </c:pt>
                <c:pt idx="9">
                  <c:v>2.8977727272727298</c:v>
                </c:pt>
                <c:pt idx="10">
                  <c:v>2.8826363636363634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54-4B34-A21A-14B3624FD51F}"/>
            </c:ext>
          </c:extLst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CRE!$H$3:$H$20</c:f>
              <c:numCache>
                <c:formatCode>0.000</c:formatCode>
                <c:ptCount val="18"/>
                <c:pt idx="1">
                  <c:v>2.802</c:v>
                </c:pt>
                <c:pt idx="2">
                  <c:v>2.9220000000000002</c:v>
                </c:pt>
                <c:pt idx="3">
                  <c:v>2.923</c:v>
                </c:pt>
                <c:pt idx="4">
                  <c:v>2.8919999999999999</c:v>
                </c:pt>
                <c:pt idx="5">
                  <c:v>2.8650000000000002</c:v>
                </c:pt>
                <c:pt idx="6">
                  <c:v>2.8660000000000001</c:v>
                </c:pt>
                <c:pt idx="7">
                  <c:v>2.8559999999999999</c:v>
                </c:pt>
                <c:pt idx="8">
                  <c:v>2.883</c:v>
                </c:pt>
                <c:pt idx="9">
                  <c:v>2.9249999999999998</c:v>
                </c:pt>
                <c:pt idx="10">
                  <c:v>2.891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554-4B34-A21A-14B3624FD51F}"/>
            </c:ext>
          </c:extLst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1">
                  <c:v>2.95</c:v>
                </c:pt>
                <c:pt idx="2">
                  <c:v>2.92</c:v>
                </c:pt>
                <c:pt idx="3">
                  <c:v>2.92</c:v>
                </c:pt>
                <c:pt idx="4">
                  <c:v>2.91</c:v>
                </c:pt>
                <c:pt idx="5">
                  <c:v>2.92</c:v>
                </c:pt>
                <c:pt idx="6">
                  <c:v>2.92</c:v>
                </c:pt>
                <c:pt idx="7">
                  <c:v>2.92</c:v>
                </c:pt>
                <c:pt idx="8">
                  <c:v>2.91</c:v>
                </c:pt>
                <c:pt idx="9">
                  <c:v>2.9</c:v>
                </c:pt>
                <c:pt idx="10">
                  <c:v>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554-4B34-A21A-14B3624FD51F}"/>
            </c:ext>
          </c:extLst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0">
                  <c:v>2.89</c:v>
                </c:pt>
                <c:pt idx="1">
                  <c:v>2.9328947368421101</c:v>
                </c:pt>
                <c:pt idx="2">
                  <c:v>2.87</c:v>
                </c:pt>
                <c:pt idx="3">
                  <c:v>2.86</c:v>
                </c:pt>
                <c:pt idx="4">
                  <c:v>2.86</c:v>
                </c:pt>
                <c:pt idx="5">
                  <c:v>2.88</c:v>
                </c:pt>
                <c:pt idx="6">
                  <c:v>2.88</c:v>
                </c:pt>
                <c:pt idx="7">
                  <c:v>2.88</c:v>
                </c:pt>
                <c:pt idx="8">
                  <c:v>2.89</c:v>
                </c:pt>
                <c:pt idx="9">
                  <c:v>2.89</c:v>
                </c:pt>
                <c:pt idx="10">
                  <c:v>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554-4B34-A21A-14B3624FD51F}"/>
            </c:ext>
          </c:extLst>
        </c:ser>
        <c:ser>
          <c:idx val="9"/>
          <c:order val="9"/>
          <c:tx>
            <c:strRef>
              <c:f>CRE!$K$2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1">
                  <c:v>2.9022222222222198</c:v>
                </c:pt>
                <c:pt idx="2">
                  <c:v>2.9</c:v>
                </c:pt>
                <c:pt idx="3">
                  <c:v>2.9075000000000002</c:v>
                </c:pt>
                <c:pt idx="4">
                  <c:v>2.92</c:v>
                </c:pt>
                <c:pt idx="5">
                  <c:v>2.91947368421053</c:v>
                </c:pt>
                <c:pt idx="6">
                  <c:v>2.9104999999999999</c:v>
                </c:pt>
                <c:pt idx="7">
                  <c:v>2.9119999999999999</c:v>
                </c:pt>
                <c:pt idx="8">
                  <c:v>2.915</c:v>
                </c:pt>
                <c:pt idx="9">
                  <c:v>2.9113333333333302</c:v>
                </c:pt>
                <c:pt idx="10">
                  <c:v>2.8957142857142864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554-4B34-A21A-14B3624FD51F}"/>
            </c:ext>
          </c:extLst>
        </c:ser>
        <c:ser>
          <c:idx val="10"/>
          <c:order val="10"/>
          <c:tx>
            <c:strRef>
              <c:f>CRE!$L$2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CRE!$L$3:$L$20</c:f>
              <c:numCache>
                <c:formatCode>0.00</c:formatCode>
                <c:ptCount val="18"/>
                <c:pt idx="0">
                  <c:v>2.91</c:v>
                </c:pt>
                <c:pt idx="1">
                  <c:v>2.91</c:v>
                </c:pt>
                <c:pt idx="2">
                  <c:v>2.91</c:v>
                </c:pt>
                <c:pt idx="3">
                  <c:v>2.91</c:v>
                </c:pt>
                <c:pt idx="4">
                  <c:v>2.91</c:v>
                </c:pt>
                <c:pt idx="5">
                  <c:v>2.91</c:v>
                </c:pt>
                <c:pt idx="6">
                  <c:v>2.91</c:v>
                </c:pt>
                <c:pt idx="7">
                  <c:v>2.91</c:v>
                </c:pt>
                <c:pt idx="8">
                  <c:v>2.91</c:v>
                </c:pt>
                <c:pt idx="9">
                  <c:v>2.91</c:v>
                </c:pt>
                <c:pt idx="10">
                  <c:v>2.91</c:v>
                </c:pt>
                <c:pt idx="11">
                  <c:v>2.91</c:v>
                </c:pt>
                <c:pt idx="12">
                  <c:v>2.91</c:v>
                </c:pt>
                <c:pt idx="13">
                  <c:v>2.91</c:v>
                </c:pt>
                <c:pt idx="14">
                  <c:v>2.91</c:v>
                </c:pt>
                <c:pt idx="15">
                  <c:v>2.91</c:v>
                </c:pt>
                <c:pt idx="16">
                  <c:v>2.91</c:v>
                </c:pt>
                <c:pt idx="17">
                  <c:v>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554-4B34-A21A-14B3624FD51F}"/>
            </c:ext>
          </c:extLst>
        </c:ser>
        <c:ser>
          <c:idx val="11"/>
          <c:order val="11"/>
          <c:tx>
            <c:strRef>
              <c:f>CRE!$M$2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CRE!$M$3:$M$20</c:f>
              <c:numCache>
                <c:formatCode>0.000</c:formatCode>
                <c:ptCount val="18"/>
                <c:pt idx="0">
                  <c:v>2.9400000000000004</c:v>
                </c:pt>
                <c:pt idx="1">
                  <c:v>2.9212011695906441</c:v>
                </c:pt>
                <c:pt idx="2">
                  <c:v>2.9233632958801499</c:v>
                </c:pt>
                <c:pt idx="3">
                  <c:v>2.9247224691037927</c:v>
                </c:pt>
                <c:pt idx="4">
                  <c:v>2.9174376543209881</c:v>
                </c:pt>
                <c:pt idx="5">
                  <c:v>2.9123416124921992</c:v>
                </c:pt>
                <c:pt idx="6">
                  <c:v>2.9111981496317751</c:v>
                </c:pt>
                <c:pt idx="7">
                  <c:v>2.9132652876367939</c:v>
                </c:pt>
                <c:pt idx="8">
                  <c:v>2.9167493941997851</c:v>
                </c:pt>
                <c:pt idx="9">
                  <c:v>2.9194941027926329</c:v>
                </c:pt>
                <c:pt idx="10">
                  <c:v>2.9315009737040878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554-4B34-A21A-14B3624FD51F}"/>
            </c:ext>
          </c:extLst>
        </c:ser>
        <c:ser>
          <c:idx val="12"/>
          <c:order val="12"/>
          <c:tx>
            <c:strRef>
              <c:f>CRE!$N$2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CRE!$N$3:$N$20</c:f>
              <c:numCache>
                <c:formatCode>0.000</c:formatCode>
                <c:ptCount val="18"/>
                <c:pt idx="0">
                  <c:v>0.10000000000000009</c:v>
                </c:pt>
                <c:pt idx="1">
                  <c:v>0.17855555555556002</c:v>
                </c:pt>
                <c:pt idx="2">
                  <c:v>0.14250000000000007</c:v>
                </c:pt>
                <c:pt idx="3">
                  <c:v>0.14473684210526017</c:v>
                </c:pt>
                <c:pt idx="4">
                  <c:v>0.11000000000000032</c:v>
                </c:pt>
                <c:pt idx="5">
                  <c:v>8.6999999999999744E-2</c:v>
                </c:pt>
                <c:pt idx="6">
                  <c:v>9.2235294117649858E-2</c:v>
                </c:pt>
                <c:pt idx="7">
                  <c:v>0.12133333333333018</c:v>
                </c:pt>
                <c:pt idx="8">
                  <c:v>8.9500000000000135E-2</c:v>
                </c:pt>
                <c:pt idx="9">
                  <c:v>8.9999999999999858E-2</c:v>
                </c:pt>
                <c:pt idx="10">
                  <c:v>0.10400000000000009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554-4B34-A21A-14B3624FD51F}"/>
            </c:ext>
          </c:extLst>
        </c:ser>
        <c:ser>
          <c:idx val="13"/>
          <c:order val="13"/>
          <c:tx>
            <c:strRef>
              <c:f>CRE!$O$2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CRE!$O$3:$O$20</c:f>
              <c:numCache>
                <c:formatCode>General</c:formatCode>
                <c:ptCount val="18"/>
                <c:pt idx="0">
                  <c:v>2.71</c:v>
                </c:pt>
                <c:pt idx="1">
                  <c:v>2.71</c:v>
                </c:pt>
                <c:pt idx="2">
                  <c:v>2.71</c:v>
                </c:pt>
                <c:pt idx="3">
                  <c:v>2.71</c:v>
                </c:pt>
                <c:pt idx="4">
                  <c:v>2.71</c:v>
                </c:pt>
                <c:pt idx="5">
                  <c:v>2.71</c:v>
                </c:pt>
                <c:pt idx="6">
                  <c:v>2.71</c:v>
                </c:pt>
                <c:pt idx="7">
                  <c:v>2.71</c:v>
                </c:pt>
                <c:pt idx="8">
                  <c:v>2.71</c:v>
                </c:pt>
                <c:pt idx="9">
                  <c:v>2.71</c:v>
                </c:pt>
                <c:pt idx="10">
                  <c:v>2.71</c:v>
                </c:pt>
                <c:pt idx="11">
                  <c:v>2.71</c:v>
                </c:pt>
                <c:pt idx="12">
                  <c:v>2.71</c:v>
                </c:pt>
                <c:pt idx="13">
                  <c:v>2.71</c:v>
                </c:pt>
                <c:pt idx="14">
                  <c:v>2.71</c:v>
                </c:pt>
                <c:pt idx="15">
                  <c:v>2.71</c:v>
                </c:pt>
                <c:pt idx="16">
                  <c:v>2.71</c:v>
                </c:pt>
                <c:pt idx="17">
                  <c:v>2.71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554-4B34-A21A-14B3624FD51F}"/>
            </c:ext>
          </c:extLst>
        </c:ser>
        <c:ser>
          <c:idx val="14"/>
          <c:order val="14"/>
          <c:tx>
            <c:strRef>
              <c:f>CRE!$P$2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CRE!$P$3:$P$20</c:f>
              <c:numCache>
                <c:formatCode>General</c:formatCode>
                <c:ptCount val="18"/>
                <c:pt idx="0">
                  <c:v>3.11</c:v>
                </c:pt>
                <c:pt idx="1">
                  <c:v>3.11</c:v>
                </c:pt>
                <c:pt idx="2">
                  <c:v>3.11</c:v>
                </c:pt>
                <c:pt idx="3">
                  <c:v>3.11</c:v>
                </c:pt>
                <c:pt idx="4">
                  <c:v>3.11</c:v>
                </c:pt>
                <c:pt idx="5">
                  <c:v>3.11</c:v>
                </c:pt>
                <c:pt idx="6">
                  <c:v>3.11</c:v>
                </c:pt>
                <c:pt idx="7">
                  <c:v>3.11</c:v>
                </c:pt>
                <c:pt idx="8">
                  <c:v>3.11</c:v>
                </c:pt>
                <c:pt idx="9">
                  <c:v>3.11</c:v>
                </c:pt>
                <c:pt idx="10">
                  <c:v>3.11</c:v>
                </c:pt>
                <c:pt idx="11">
                  <c:v>3.11</c:v>
                </c:pt>
                <c:pt idx="12">
                  <c:v>3.11</c:v>
                </c:pt>
                <c:pt idx="13">
                  <c:v>3.11</c:v>
                </c:pt>
                <c:pt idx="14">
                  <c:v>3.11</c:v>
                </c:pt>
                <c:pt idx="15">
                  <c:v>3.11</c:v>
                </c:pt>
                <c:pt idx="16">
                  <c:v>3.11</c:v>
                </c:pt>
                <c:pt idx="17">
                  <c:v>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554-4B34-A21A-14B3624FD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9312"/>
        <c:axId val="126779776"/>
      </c:lineChart>
      <c:catAx>
        <c:axId val="12674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ＭＳ Ｐゴシック" panose="020B0600070205080204" charset="-128"/>
              </a:defRPr>
            </a:pPr>
            <a:endParaRPr lang="ja-JP"/>
          </a:p>
        </c:txPr>
        <c:crossAx val="126779776"/>
        <c:crosses val="autoZero"/>
        <c:auto val="0"/>
        <c:lblAlgn val="ctr"/>
        <c:lblOffset val="100"/>
        <c:tickLblSkip val="1"/>
        <c:noMultiLvlLbl val="0"/>
      </c:catAx>
      <c:valAx>
        <c:axId val="126779776"/>
        <c:scaling>
          <c:orientation val="minMax"/>
          <c:max val="3.31"/>
          <c:min val="2.5099999999999998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ＭＳ Ｐゴシック" panose="020B0600070205080204" charset="-128"/>
              </a:defRPr>
            </a:pPr>
            <a:endParaRPr lang="ja-JP"/>
          </a:p>
        </c:txPr>
        <c:crossAx val="12674931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0776303205281896"/>
          <c:y val="0.11998059695598499"/>
          <c:w val="0.16966595084705399"/>
          <c:h val="0.837210506029403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ＭＳ Ｐゴシック" panose="020B0600070205080204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4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44783445475807E-2"/>
          <c:y val="8.9193825042885297E-2"/>
          <c:w val="0.73145225592390595"/>
          <c:h val="0.76843910806174998"/>
        </c:manualLayout>
      </c:layout>
      <c:lineChart>
        <c:grouping val="standard"/>
        <c:varyColors val="0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AST!$B$3:$B$20</c:f>
              <c:numCache>
                <c:formatCode>0.0</c:formatCode>
                <c:ptCount val="18"/>
                <c:pt idx="1">
                  <c:v>90.2</c:v>
                </c:pt>
                <c:pt idx="2">
                  <c:v>89.85</c:v>
                </c:pt>
                <c:pt idx="3">
                  <c:v>90.142857142857096</c:v>
                </c:pt>
                <c:pt idx="4">
                  <c:v>90.4</c:v>
                </c:pt>
                <c:pt idx="5">
                  <c:v>90.545454545454504</c:v>
                </c:pt>
                <c:pt idx="6">
                  <c:v>90.45</c:v>
                </c:pt>
                <c:pt idx="7">
                  <c:v>90.1875</c:v>
                </c:pt>
                <c:pt idx="8">
                  <c:v>90.2</c:v>
                </c:pt>
                <c:pt idx="9">
                  <c:v>90.2222222222222</c:v>
                </c:pt>
                <c:pt idx="10">
                  <c:v>89.75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B1-4D87-ACD7-5EC7C4882F9B}"/>
            </c:ext>
          </c:extLst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AST!$C$3:$C$20</c:f>
              <c:numCache>
                <c:formatCode>0.0</c:formatCode>
                <c:ptCount val="18"/>
                <c:pt idx="1">
                  <c:v>90.224999999999994</c:v>
                </c:pt>
                <c:pt idx="2">
                  <c:v>91.0971962616822</c:v>
                </c:pt>
                <c:pt idx="3">
                  <c:v>90.378888888888895</c:v>
                </c:pt>
                <c:pt idx="4">
                  <c:v>90.240740740740705</c:v>
                </c:pt>
                <c:pt idx="5">
                  <c:v>90.267368421052694</c:v>
                </c:pt>
                <c:pt idx="6">
                  <c:v>89.9915662650603</c:v>
                </c:pt>
                <c:pt idx="7">
                  <c:v>89.226804123711403</c:v>
                </c:pt>
                <c:pt idx="8">
                  <c:v>89.180808080808106</c:v>
                </c:pt>
                <c:pt idx="9">
                  <c:v>89.793103448275801</c:v>
                </c:pt>
                <c:pt idx="10">
                  <c:v>90.544444444444437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B1-4D87-ACD7-5EC7C4882F9B}"/>
            </c:ext>
          </c:extLst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AST!$D$3:$D$20</c:f>
              <c:numCache>
                <c:formatCode>0.0</c:formatCode>
                <c:ptCount val="18"/>
                <c:pt idx="1">
                  <c:v>91.476190476190496</c:v>
                </c:pt>
                <c:pt idx="2">
                  <c:v>90.954545454545496</c:v>
                </c:pt>
                <c:pt idx="3">
                  <c:v>90.272727272727295</c:v>
                </c:pt>
                <c:pt idx="4">
                  <c:v>91.692307692307693</c:v>
                </c:pt>
                <c:pt idx="5">
                  <c:v>91.391304347826093</c:v>
                </c:pt>
                <c:pt idx="6">
                  <c:v>91.523809523809504</c:v>
                </c:pt>
                <c:pt idx="7">
                  <c:v>91.3888888888889</c:v>
                </c:pt>
                <c:pt idx="8">
                  <c:v>91.235294117647101</c:v>
                </c:pt>
                <c:pt idx="9">
                  <c:v>91.3</c:v>
                </c:pt>
                <c:pt idx="10">
                  <c:v>91.789473684210506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B1-4D87-ACD7-5EC7C4882F9B}"/>
            </c:ext>
          </c:extLst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AST!$E$3:$E$20</c:f>
              <c:numCache>
                <c:formatCode>0.0</c:formatCode>
                <c:ptCount val="18"/>
                <c:pt idx="0">
                  <c:v>89.7</c:v>
                </c:pt>
                <c:pt idx="1">
                  <c:v>88.938999999999993</c:v>
                </c:pt>
                <c:pt idx="2">
                  <c:v>88.5</c:v>
                </c:pt>
                <c:pt idx="3">
                  <c:v>88.72</c:v>
                </c:pt>
                <c:pt idx="4">
                  <c:v>88.772000000000006</c:v>
                </c:pt>
                <c:pt idx="5">
                  <c:v>88.903000000000006</c:v>
                </c:pt>
                <c:pt idx="6">
                  <c:v>88.992000000000004</c:v>
                </c:pt>
                <c:pt idx="7">
                  <c:v>88.962000000000003</c:v>
                </c:pt>
                <c:pt idx="8">
                  <c:v>88.781999999999996</c:v>
                </c:pt>
                <c:pt idx="9">
                  <c:v>88.847999999999999</c:v>
                </c:pt>
                <c:pt idx="10">
                  <c:v>89.257999999999996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B1-4D87-ACD7-5EC7C4882F9B}"/>
            </c:ext>
          </c:extLst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AST!$F$3:$F$20</c:f>
              <c:numCache>
                <c:formatCode>0.0</c:formatCode>
                <c:ptCount val="18"/>
                <c:pt idx="1">
                  <c:v>90.9444444444444</c:v>
                </c:pt>
                <c:pt idx="2">
                  <c:v>90.75</c:v>
                </c:pt>
                <c:pt idx="3">
                  <c:v>90.9</c:v>
                </c:pt>
                <c:pt idx="4">
                  <c:v>91.4</c:v>
                </c:pt>
                <c:pt idx="5">
                  <c:v>90.954545454545496</c:v>
                </c:pt>
                <c:pt idx="6">
                  <c:v>90.65</c:v>
                </c:pt>
                <c:pt idx="7">
                  <c:v>90.894736842105303</c:v>
                </c:pt>
                <c:pt idx="8">
                  <c:v>90.631578947368396</c:v>
                </c:pt>
                <c:pt idx="9">
                  <c:v>91.235294117647101</c:v>
                </c:pt>
                <c:pt idx="10">
                  <c:v>91.238095238095241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B1-4D87-ACD7-5EC7C4882F9B}"/>
            </c:ext>
          </c:extLst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AST!$G$3:$G$20</c:f>
              <c:numCache>
                <c:formatCode>0.0</c:formatCode>
                <c:ptCount val="18"/>
                <c:pt idx="1">
                  <c:v>91.5</c:v>
                </c:pt>
                <c:pt idx="2">
                  <c:v>90.9</c:v>
                </c:pt>
                <c:pt idx="3">
                  <c:v>90.165000000000006</c:v>
                </c:pt>
                <c:pt idx="4">
                  <c:v>90.5</c:v>
                </c:pt>
                <c:pt idx="5">
                  <c:v>90.566666666666706</c:v>
                </c:pt>
                <c:pt idx="6">
                  <c:v>90.943478260869597</c:v>
                </c:pt>
                <c:pt idx="7">
                  <c:v>90.482608695652203</c:v>
                </c:pt>
                <c:pt idx="8">
                  <c:v>90.531999999999996</c:v>
                </c:pt>
                <c:pt idx="9">
                  <c:v>90.6636363636364</c:v>
                </c:pt>
                <c:pt idx="10">
                  <c:v>90.813636363636363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B1-4D87-ACD7-5EC7C4882F9B}"/>
            </c:ext>
          </c:extLst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AST!$H$3:$H$20</c:f>
              <c:numCache>
                <c:formatCode>0.0</c:formatCode>
                <c:ptCount val="18"/>
                <c:pt idx="1">
                  <c:v>89.766999999999996</c:v>
                </c:pt>
                <c:pt idx="2">
                  <c:v>89.778999999999996</c:v>
                </c:pt>
                <c:pt idx="3">
                  <c:v>89.847999999999999</c:v>
                </c:pt>
                <c:pt idx="4">
                  <c:v>89.762</c:v>
                </c:pt>
                <c:pt idx="5">
                  <c:v>89.94</c:v>
                </c:pt>
                <c:pt idx="6">
                  <c:v>90.078999999999994</c:v>
                </c:pt>
                <c:pt idx="7">
                  <c:v>89.867999999999995</c:v>
                </c:pt>
                <c:pt idx="8">
                  <c:v>89.412999999999997</c:v>
                </c:pt>
                <c:pt idx="9">
                  <c:v>89.468999999999994</c:v>
                </c:pt>
                <c:pt idx="10">
                  <c:v>89.355000000000004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B1-4D87-ACD7-5EC7C4882F9B}"/>
            </c:ext>
          </c:extLst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AST!$I$3:$I$20</c:f>
              <c:numCache>
                <c:formatCode>0.0</c:formatCode>
                <c:ptCount val="18"/>
                <c:pt idx="1">
                  <c:v>91.1</c:v>
                </c:pt>
                <c:pt idx="2">
                  <c:v>90.7</c:v>
                </c:pt>
                <c:pt idx="3">
                  <c:v>90.5</c:v>
                </c:pt>
                <c:pt idx="4">
                  <c:v>90.9</c:v>
                </c:pt>
                <c:pt idx="5">
                  <c:v>90.95</c:v>
                </c:pt>
                <c:pt idx="6">
                  <c:v>91.25</c:v>
                </c:pt>
                <c:pt idx="7">
                  <c:v>91.38</c:v>
                </c:pt>
                <c:pt idx="8">
                  <c:v>91.74</c:v>
                </c:pt>
                <c:pt idx="9">
                  <c:v>91.4</c:v>
                </c:pt>
                <c:pt idx="10">
                  <c:v>90.68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B1-4D87-ACD7-5EC7C4882F9B}"/>
            </c:ext>
          </c:extLst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AST!$J$3:$J$20</c:f>
              <c:numCache>
                <c:formatCode>0.0</c:formatCode>
                <c:ptCount val="18"/>
                <c:pt idx="0">
                  <c:v>92.2</c:v>
                </c:pt>
                <c:pt idx="1">
                  <c:v>90.224999999999994</c:v>
                </c:pt>
                <c:pt idx="2">
                  <c:v>91.58</c:v>
                </c:pt>
                <c:pt idx="3">
                  <c:v>91.89</c:v>
                </c:pt>
                <c:pt idx="4">
                  <c:v>91.44</c:v>
                </c:pt>
                <c:pt idx="5">
                  <c:v>91.95</c:v>
                </c:pt>
                <c:pt idx="6">
                  <c:v>91.96</c:v>
                </c:pt>
                <c:pt idx="7">
                  <c:v>91.33</c:v>
                </c:pt>
                <c:pt idx="8">
                  <c:v>91.9</c:v>
                </c:pt>
                <c:pt idx="9">
                  <c:v>91.98</c:v>
                </c:pt>
                <c:pt idx="10">
                  <c:v>92.27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B1-4D87-ACD7-5EC7C4882F9B}"/>
            </c:ext>
          </c:extLst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AST!$K$3:$K$20</c:f>
              <c:numCache>
                <c:formatCode>0.0</c:formatCode>
                <c:ptCount val="18"/>
                <c:pt idx="1">
                  <c:v>91.5</c:v>
                </c:pt>
                <c:pt idx="2">
                  <c:v>91.157894736842096</c:v>
                </c:pt>
                <c:pt idx="3">
                  <c:v>91.6</c:v>
                </c:pt>
                <c:pt idx="4">
                  <c:v>91.5</c:v>
                </c:pt>
                <c:pt idx="5">
                  <c:v>91.75</c:v>
                </c:pt>
                <c:pt idx="6">
                  <c:v>91.5</c:v>
                </c:pt>
                <c:pt idx="7">
                  <c:v>91.65</c:v>
                </c:pt>
                <c:pt idx="8">
                  <c:v>91.214285714285694</c:v>
                </c:pt>
                <c:pt idx="9">
                  <c:v>90.933333333333294</c:v>
                </c:pt>
                <c:pt idx="10">
                  <c:v>90.6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B1-4D87-ACD7-5EC7C4882F9B}"/>
            </c:ext>
          </c:extLst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AST!$L$3:$L$20</c:f>
              <c:numCache>
                <c:formatCode>General</c:formatCode>
                <c:ptCount val="18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BB1-4D87-ACD7-5EC7C4882F9B}"/>
            </c:ext>
          </c:extLst>
        </c:ser>
        <c:ser>
          <c:idx val="10"/>
          <c:order val="11"/>
          <c:tx>
            <c:strRef>
              <c:f>AST!$M$2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AST!$M$3:$M$20</c:f>
              <c:numCache>
                <c:formatCode>0.0</c:formatCode>
                <c:ptCount val="18"/>
                <c:pt idx="0">
                  <c:v>90.95</c:v>
                </c:pt>
                <c:pt idx="1">
                  <c:v>90.587663492063513</c:v>
                </c:pt>
                <c:pt idx="2">
                  <c:v>90.526863645306975</c:v>
                </c:pt>
                <c:pt idx="3">
                  <c:v>90.441747330447328</c:v>
                </c:pt>
                <c:pt idx="4">
                  <c:v>90.660704843304828</c:v>
                </c:pt>
                <c:pt idx="5">
                  <c:v>90.721833943554572</c:v>
                </c:pt>
                <c:pt idx="6">
                  <c:v>90.733985404973936</c:v>
                </c:pt>
                <c:pt idx="7">
                  <c:v>90.537053855035779</c:v>
                </c:pt>
                <c:pt idx="8">
                  <c:v>90.482896686010932</c:v>
                </c:pt>
                <c:pt idx="9">
                  <c:v>90.584458948511468</c:v>
                </c:pt>
                <c:pt idx="10">
                  <c:v>90.543335561125033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BB1-4D87-ACD7-5EC7C4882F9B}"/>
            </c:ext>
          </c:extLst>
        </c:ser>
        <c:ser>
          <c:idx val="11"/>
          <c:order val="12"/>
          <c:tx>
            <c:strRef>
              <c:f>AST!$N$2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AST!$N$3:$N$20</c:f>
              <c:numCache>
                <c:formatCode>0.0</c:formatCode>
                <c:ptCount val="18"/>
                <c:pt idx="0">
                  <c:v>2.5</c:v>
                </c:pt>
                <c:pt idx="1">
                  <c:v>2.561000000000007</c:v>
                </c:pt>
                <c:pt idx="2">
                  <c:v>3.0799999999999983</c:v>
                </c:pt>
                <c:pt idx="3">
                  <c:v>3.1700000000000017</c:v>
                </c:pt>
                <c:pt idx="4">
                  <c:v>3.0799999999999983</c:v>
                </c:pt>
                <c:pt idx="5">
                  <c:v>3.046999999999997</c:v>
                </c:pt>
                <c:pt idx="6">
                  <c:v>2.9679999999999893</c:v>
                </c:pt>
                <c:pt idx="7">
                  <c:v>2.6880000000000024</c:v>
                </c:pt>
                <c:pt idx="8">
                  <c:v>3.1180000000000092</c:v>
                </c:pt>
                <c:pt idx="9">
                  <c:v>3.132000000000005</c:v>
                </c:pt>
                <c:pt idx="10">
                  <c:v>3.0120000000000005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BB1-4D87-ACD7-5EC7C4882F9B}"/>
            </c:ext>
          </c:extLst>
        </c:ser>
        <c:ser>
          <c:idx val="12"/>
          <c:order val="13"/>
          <c:tx>
            <c:strRef>
              <c:f>AST!$O$2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AST!$O$3:$O$20</c:f>
              <c:numCache>
                <c:formatCode>General</c:formatCode>
                <c:ptCount val="18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85</c:v>
                </c:pt>
                <c:pt idx="11">
                  <c:v>85</c:v>
                </c:pt>
                <c:pt idx="12">
                  <c:v>85</c:v>
                </c:pt>
                <c:pt idx="13">
                  <c:v>85</c:v>
                </c:pt>
                <c:pt idx="14">
                  <c:v>85</c:v>
                </c:pt>
                <c:pt idx="15">
                  <c:v>85</c:v>
                </c:pt>
                <c:pt idx="16">
                  <c:v>85</c:v>
                </c:pt>
                <c:pt idx="17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BB1-4D87-ACD7-5EC7C4882F9B}"/>
            </c:ext>
          </c:extLst>
        </c:ser>
        <c:ser>
          <c:idx val="13"/>
          <c:order val="14"/>
          <c:tx>
            <c:strRef>
              <c:f>AST!$P$2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AST!$P$3:$P$20</c:f>
              <c:numCache>
                <c:formatCode>General</c:formatCode>
                <c:ptCount val="18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BB1-4D87-ACD7-5EC7C4882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23904"/>
        <c:axId val="126925824"/>
      </c:lineChart>
      <c:catAx>
        <c:axId val="126923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925824"/>
        <c:crosses val="autoZero"/>
        <c:auto val="0"/>
        <c:lblAlgn val="ctr"/>
        <c:lblOffset val="100"/>
        <c:tickLblSkip val="1"/>
        <c:noMultiLvlLbl val="0"/>
      </c:catAx>
      <c:valAx>
        <c:axId val="126925824"/>
        <c:scaling>
          <c:orientation val="minMax"/>
          <c:max val="100"/>
          <c:min val="8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923904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8906479697"/>
          <c:y val="0.11333391659375899"/>
          <c:w val="0.158792818272849"/>
          <c:h val="0.840002916302129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44783445475807E-2"/>
          <c:y val="8.9193825042885297E-2"/>
          <c:w val="0.73145225592390595"/>
          <c:h val="0.76843910806174998"/>
        </c:manualLayout>
      </c:layout>
      <c:lineChart>
        <c:grouping val="standard"/>
        <c:varyColors val="0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ALT!$B$3:$B$20</c:f>
              <c:numCache>
                <c:formatCode>0.0</c:formatCode>
                <c:ptCount val="18"/>
                <c:pt idx="1">
                  <c:v>71.55</c:v>
                </c:pt>
                <c:pt idx="2">
                  <c:v>71.45</c:v>
                </c:pt>
                <c:pt idx="3">
                  <c:v>71.904761904761898</c:v>
                </c:pt>
                <c:pt idx="4">
                  <c:v>71.3</c:v>
                </c:pt>
                <c:pt idx="5">
                  <c:v>71.5</c:v>
                </c:pt>
                <c:pt idx="6">
                  <c:v>71.650000000000006</c:v>
                </c:pt>
                <c:pt idx="7">
                  <c:v>71.5</c:v>
                </c:pt>
                <c:pt idx="8">
                  <c:v>71.45</c:v>
                </c:pt>
                <c:pt idx="9">
                  <c:v>71.4444444444444</c:v>
                </c:pt>
                <c:pt idx="10">
                  <c:v>71.3125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97-42F3-94B1-959526929D07}"/>
            </c:ext>
          </c:extLst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ALT!$C$3:$C$20</c:f>
              <c:numCache>
                <c:formatCode>0.0</c:formatCode>
                <c:ptCount val="18"/>
                <c:pt idx="1">
                  <c:v>72.477108433734998</c:v>
                </c:pt>
                <c:pt idx="2">
                  <c:v>72.758695652173898</c:v>
                </c:pt>
                <c:pt idx="3">
                  <c:v>72.972413793103499</c:v>
                </c:pt>
                <c:pt idx="4">
                  <c:v>73.104938271604894</c:v>
                </c:pt>
                <c:pt idx="5">
                  <c:v>72.967021276595702</c:v>
                </c:pt>
                <c:pt idx="6">
                  <c:v>72.698795180722897</c:v>
                </c:pt>
                <c:pt idx="7">
                  <c:v>72.523762376237599</c:v>
                </c:pt>
                <c:pt idx="8">
                  <c:v>72.944660194174801</c:v>
                </c:pt>
                <c:pt idx="9">
                  <c:v>72.756097560975604</c:v>
                </c:pt>
                <c:pt idx="10">
                  <c:v>72.370652173913058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7-42F3-94B1-959526929D07}"/>
            </c:ext>
          </c:extLst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ALT!$D$3:$D$20</c:f>
              <c:numCache>
                <c:formatCode>0.0</c:formatCode>
                <c:ptCount val="18"/>
                <c:pt idx="1">
                  <c:v>72.789473684210506</c:v>
                </c:pt>
                <c:pt idx="2">
                  <c:v>72.095238095238102</c:v>
                </c:pt>
                <c:pt idx="3">
                  <c:v>72.266666666666694</c:v>
                </c:pt>
                <c:pt idx="4">
                  <c:v>71.6666666666667</c:v>
                </c:pt>
                <c:pt idx="5">
                  <c:v>71.863636363636402</c:v>
                </c:pt>
                <c:pt idx="6">
                  <c:v>72.176470588235304</c:v>
                </c:pt>
                <c:pt idx="7">
                  <c:v>72.3333333333333</c:v>
                </c:pt>
                <c:pt idx="8">
                  <c:v>70.933333333333294</c:v>
                </c:pt>
                <c:pt idx="9">
                  <c:v>71.5</c:v>
                </c:pt>
                <c:pt idx="10">
                  <c:v>71.625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97-42F3-94B1-959526929D07}"/>
            </c:ext>
          </c:extLst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ALT!$E$3:$E$20</c:f>
              <c:numCache>
                <c:formatCode>0.0</c:formatCode>
                <c:ptCount val="18"/>
                <c:pt idx="0">
                  <c:v>72.7</c:v>
                </c:pt>
                <c:pt idx="1">
                  <c:v>73.105999999999995</c:v>
                </c:pt>
                <c:pt idx="2">
                  <c:v>73.253</c:v>
                </c:pt>
                <c:pt idx="3">
                  <c:v>73.253</c:v>
                </c:pt>
                <c:pt idx="4">
                  <c:v>73.111000000000004</c:v>
                </c:pt>
                <c:pt idx="5">
                  <c:v>73.263000000000005</c:v>
                </c:pt>
                <c:pt idx="6">
                  <c:v>73.292000000000002</c:v>
                </c:pt>
                <c:pt idx="7">
                  <c:v>73.14</c:v>
                </c:pt>
                <c:pt idx="8">
                  <c:v>73</c:v>
                </c:pt>
                <c:pt idx="9">
                  <c:v>73.28</c:v>
                </c:pt>
                <c:pt idx="10">
                  <c:v>73.715000000000003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7-42F3-94B1-959526929D07}"/>
            </c:ext>
          </c:extLst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ALT!$F$3:$F$20</c:f>
              <c:numCache>
                <c:formatCode>0.0</c:formatCode>
                <c:ptCount val="18"/>
                <c:pt idx="1">
                  <c:v>71.1111111111111</c:v>
                </c:pt>
                <c:pt idx="2">
                  <c:v>71.6875</c:v>
                </c:pt>
                <c:pt idx="3">
                  <c:v>71.2</c:v>
                </c:pt>
                <c:pt idx="4">
                  <c:v>71.599999999999994</c:v>
                </c:pt>
                <c:pt idx="5">
                  <c:v>71.636363636363598</c:v>
                </c:pt>
                <c:pt idx="6">
                  <c:v>71.400000000000006</c:v>
                </c:pt>
                <c:pt idx="7">
                  <c:v>71.473684210526301</c:v>
                </c:pt>
                <c:pt idx="8">
                  <c:v>71.315789473684205</c:v>
                </c:pt>
                <c:pt idx="9">
                  <c:v>71.352941176470594</c:v>
                </c:pt>
                <c:pt idx="10">
                  <c:v>71.761904761904759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97-42F3-94B1-959526929D07}"/>
            </c:ext>
          </c:extLst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ALT!$G$3:$G$20</c:f>
              <c:numCache>
                <c:formatCode>0.0</c:formatCode>
                <c:ptCount val="18"/>
                <c:pt idx="1">
                  <c:v>69.982608695652203</c:v>
                </c:pt>
                <c:pt idx="2">
                  <c:v>70.7083333333333</c:v>
                </c:pt>
                <c:pt idx="3">
                  <c:v>70.734615384615395</c:v>
                </c:pt>
                <c:pt idx="4">
                  <c:v>70.078947368421098</c:v>
                </c:pt>
                <c:pt idx="5">
                  <c:v>70.2</c:v>
                </c:pt>
                <c:pt idx="6">
                  <c:v>70.408695652173904</c:v>
                </c:pt>
                <c:pt idx="7">
                  <c:v>70.417391304347802</c:v>
                </c:pt>
                <c:pt idx="8">
                  <c:v>70.367999999999995</c:v>
                </c:pt>
                <c:pt idx="9">
                  <c:v>70.040909090909096</c:v>
                </c:pt>
                <c:pt idx="10">
                  <c:v>69.88636363636364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7-42F3-94B1-959526929D07}"/>
            </c:ext>
          </c:extLst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ALT!$H$3:$H$20</c:f>
              <c:numCache>
                <c:formatCode>0.0</c:formatCode>
                <c:ptCount val="18"/>
                <c:pt idx="1">
                  <c:v>71.956000000000003</c:v>
                </c:pt>
                <c:pt idx="2">
                  <c:v>72.119</c:v>
                </c:pt>
                <c:pt idx="3">
                  <c:v>72.186999999999998</c:v>
                </c:pt>
                <c:pt idx="4">
                  <c:v>72.234999999999999</c:v>
                </c:pt>
                <c:pt idx="5">
                  <c:v>72.218999999999994</c:v>
                </c:pt>
                <c:pt idx="6">
                  <c:v>72.259</c:v>
                </c:pt>
                <c:pt idx="7">
                  <c:v>72.33</c:v>
                </c:pt>
                <c:pt idx="8">
                  <c:v>71.989999999999995</c:v>
                </c:pt>
                <c:pt idx="9">
                  <c:v>71.924000000000007</c:v>
                </c:pt>
                <c:pt idx="10">
                  <c:v>71.771000000000001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97-42F3-94B1-959526929D07}"/>
            </c:ext>
          </c:extLst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ALT!$I$3:$I$20</c:f>
              <c:numCache>
                <c:formatCode>0.0</c:formatCode>
                <c:ptCount val="18"/>
                <c:pt idx="1">
                  <c:v>71.8</c:v>
                </c:pt>
                <c:pt idx="2">
                  <c:v>71.58</c:v>
                </c:pt>
                <c:pt idx="3">
                  <c:v>71.48</c:v>
                </c:pt>
                <c:pt idx="4">
                  <c:v>71.2</c:v>
                </c:pt>
                <c:pt idx="5">
                  <c:v>71.13</c:v>
                </c:pt>
                <c:pt idx="6">
                  <c:v>70.67</c:v>
                </c:pt>
                <c:pt idx="7">
                  <c:v>71.45</c:v>
                </c:pt>
                <c:pt idx="8">
                  <c:v>71</c:v>
                </c:pt>
                <c:pt idx="9">
                  <c:v>71.59</c:v>
                </c:pt>
                <c:pt idx="10">
                  <c:v>71.16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B97-42F3-94B1-959526929D07}"/>
            </c:ext>
          </c:extLst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ALT!$J$3:$J$20</c:f>
              <c:numCache>
                <c:formatCode>0.0</c:formatCode>
                <c:ptCount val="18"/>
                <c:pt idx="0">
                  <c:v>71.7</c:v>
                </c:pt>
                <c:pt idx="1">
                  <c:v>72.477108433734998</c:v>
                </c:pt>
                <c:pt idx="2">
                  <c:v>71.98</c:v>
                </c:pt>
                <c:pt idx="3">
                  <c:v>72.099999999999994</c:v>
                </c:pt>
                <c:pt idx="4">
                  <c:v>71.760000000000005</c:v>
                </c:pt>
                <c:pt idx="5">
                  <c:v>71.53</c:v>
                </c:pt>
                <c:pt idx="6">
                  <c:v>71.42</c:v>
                </c:pt>
                <c:pt idx="7">
                  <c:v>71.349999999999994</c:v>
                </c:pt>
                <c:pt idx="8">
                  <c:v>71.459999999999994</c:v>
                </c:pt>
                <c:pt idx="9">
                  <c:v>71.459999999999994</c:v>
                </c:pt>
                <c:pt idx="10">
                  <c:v>71.25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97-42F3-94B1-959526929D07}"/>
            </c:ext>
          </c:extLst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ALT!$K$3:$K$20</c:f>
              <c:numCache>
                <c:formatCode>0.0</c:formatCode>
                <c:ptCount val="18"/>
                <c:pt idx="1">
                  <c:v>70.5555555555556</c:v>
                </c:pt>
                <c:pt idx="2">
                  <c:v>71.210526315789494</c:v>
                </c:pt>
                <c:pt idx="3">
                  <c:v>70.95</c:v>
                </c:pt>
                <c:pt idx="4">
                  <c:v>71.150000000000006</c:v>
                </c:pt>
                <c:pt idx="5">
                  <c:v>70.947368421052602</c:v>
                </c:pt>
                <c:pt idx="6">
                  <c:v>69.849999999999994</c:v>
                </c:pt>
                <c:pt idx="7">
                  <c:v>70.599999999999994</c:v>
                </c:pt>
                <c:pt idx="8">
                  <c:v>70.857142857142904</c:v>
                </c:pt>
                <c:pt idx="9">
                  <c:v>70.599999999999994</c:v>
                </c:pt>
                <c:pt idx="10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B97-42F3-94B1-959526929D07}"/>
            </c:ext>
          </c:extLst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ALT!$L$3:$L$20</c:f>
              <c:numCache>
                <c:formatCode>0</c:formatCode>
                <c:ptCount val="18"/>
                <c:pt idx="0">
                  <c:v>72</c:v>
                </c:pt>
                <c:pt idx="1">
                  <c:v>72</c:v>
                </c:pt>
                <c:pt idx="2">
                  <c:v>72</c:v>
                </c:pt>
                <c:pt idx="3">
                  <c:v>72</c:v>
                </c:pt>
                <c:pt idx="4">
                  <c:v>72</c:v>
                </c:pt>
                <c:pt idx="5">
                  <c:v>72</c:v>
                </c:pt>
                <c:pt idx="6">
                  <c:v>72</c:v>
                </c:pt>
                <c:pt idx="7">
                  <c:v>72</c:v>
                </c:pt>
                <c:pt idx="8">
                  <c:v>72</c:v>
                </c:pt>
                <c:pt idx="9">
                  <c:v>72</c:v>
                </c:pt>
                <c:pt idx="10">
                  <c:v>72</c:v>
                </c:pt>
                <c:pt idx="11">
                  <c:v>72</c:v>
                </c:pt>
                <c:pt idx="12">
                  <c:v>72</c:v>
                </c:pt>
                <c:pt idx="13">
                  <c:v>72</c:v>
                </c:pt>
                <c:pt idx="14">
                  <c:v>72</c:v>
                </c:pt>
                <c:pt idx="15">
                  <c:v>72</c:v>
                </c:pt>
                <c:pt idx="16">
                  <c:v>72</c:v>
                </c:pt>
                <c:pt idx="17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B97-42F3-94B1-959526929D07}"/>
            </c:ext>
          </c:extLst>
        </c:ser>
        <c:ser>
          <c:idx val="10"/>
          <c:order val="11"/>
          <c:tx>
            <c:strRef>
              <c:f>ALT!$M$2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ALT!$M$3:$M$20</c:f>
              <c:numCache>
                <c:formatCode>0.0</c:formatCode>
                <c:ptCount val="18"/>
                <c:pt idx="0">
                  <c:v>72.2</c:v>
                </c:pt>
                <c:pt idx="1">
                  <c:v>71.780496591399952</c:v>
                </c:pt>
                <c:pt idx="2">
                  <c:v>71.884229339653487</c:v>
                </c:pt>
                <c:pt idx="3">
                  <c:v>71.904845774914747</c:v>
                </c:pt>
                <c:pt idx="4">
                  <c:v>71.720655230669266</c:v>
                </c:pt>
                <c:pt idx="5">
                  <c:v>71.72563896976483</c:v>
                </c:pt>
                <c:pt idx="6">
                  <c:v>71.582496142113214</c:v>
                </c:pt>
                <c:pt idx="7">
                  <c:v>71.711817122444501</c:v>
                </c:pt>
                <c:pt idx="8">
                  <c:v>71.531892585833518</c:v>
                </c:pt>
                <c:pt idx="9">
                  <c:v>71.594839227279991</c:v>
                </c:pt>
                <c:pt idx="10">
                  <c:v>71.99084282263631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B97-42F3-94B1-959526929D07}"/>
            </c:ext>
          </c:extLst>
        </c:ser>
        <c:ser>
          <c:idx val="11"/>
          <c:order val="12"/>
          <c:tx>
            <c:strRef>
              <c:f>ALT!$N$2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ALT!$N$3:$N$20</c:f>
              <c:numCache>
                <c:formatCode>0.0</c:formatCode>
                <c:ptCount val="18"/>
                <c:pt idx="0">
                  <c:v>1</c:v>
                </c:pt>
                <c:pt idx="1">
                  <c:v>3.1233913043477912</c:v>
                </c:pt>
                <c:pt idx="2">
                  <c:v>2.5446666666666999</c:v>
                </c:pt>
                <c:pt idx="3">
                  <c:v>2.5183846153846048</c:v>
                </c:pt>
                <c:pt idx="4">
                  <c:v>3.0320526315789067</c:v>
                </c:pt>
                <c:pt idx="5">
                  <c:v>3.0630000000000024</c:v>
                </c:pt>
                <c:pt idx="6">
                  <c:v>3.4420000000000073</c:v>
                </c:pt>
                <c:pt idx="7">
                  <c:v>2.7226086956521982</c:v>
                </c:pt>
                <c:pt idx="8">
                  <c:v>2.632000000000005</c:v>
                </c:pt>
                <c:pt idx="9">
                  <c:v>3.2390909090909048</c:v>
                </c:pt>
                <c:pt idx="10">
                  <c:v>3.8286363636363632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B97-42F3-94B1-959526929D07}"/>
            </c:ext>
          </c:extLst>
        </c:ser>
        <c:ser>
          <c:idx val="12"/>
          <c:order val="13"/>
          <c:tx>
            <c:strRef>
              <c:f>ALT!$O$2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ALT!$O$3:$O$20</c:f>
              <c:numCache>
                <c:formatCode>General</c:formatCode>
                <c:ptCount val="18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B97-42F3-94B1-959526929D07}"/>
            </c:ext>
          </c:extLst>
        </c:ser>
        <c:ser>
          <c:idx val="13"/>
          <c:order val="14"/>
          <c:tx>
            <c:strRef>
              <c:f>ALT!$P$2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ALT!$P$3:$P$20</c:f>
              <c:numCache>
                <c:formatCode>General</c:formatCode>
                <c:ptCount val="18"/>
                <c:pt idx="0">
                  <c:v>76</c:v>
                </c:pt>
                <c:pt idx="1">
                  <c:v>76</c:v>
                </c:pt>
                <c:pt idx="2">
                  <c:v>76</c:v>
                </c:pt>
                <c:pt idx="3">
                  <c:v>76</c:v>
                </c:pt>
                <c:pt idx="4">
                  <c:v>76</c:v>
                </c:pt>
                <c:pt idx="5">
                  <c:v>76</c:v>
                </c:pt>
                <c:pt idx="6">
                  <c:v>76</c:v>
                </c:pt>
                <c:pt idx="7">
                  <c:v>76</c:v>
                </c:pt>
                <c:pt idx="8">
                  <c:v>76</c:v>
                </c:pt>
                <c:pt idx="9">
                  <c:v>76</c:v>
                </c:pt>
                <c:pt idx="10">
                  <c:v>76</c:v>
                </c:pt>
                <c:pt idx="11">
                  <c:v>76</c:v>
                </c:pt>
                <c:pt idx="12">
                  <c:v>76</c:v>
                </c:pt>
                <c:pt idx="13">
                  <c:v>76</c:v>
                </c:pt>
                <c:pt idx="14">
                  <c:v>76</c:v>
                </c:pt>
                <c:pt idx="15">
                  <c:v>76</c:v>
                </c:pt>
                <c:pt idx="16">
                  <c:v>76</c:v>
                </c:pt>
                <c:pt idx="17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B97-42F3-94B1-959526929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25920"/>
        <c:axId val="127027456"/>
      </c:lineChart>
      <c:catAx>
        <c:axId val="12702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027456"/>
        <c:crosses val="autoZero"/>
        <c:auto val="0"/>
        <c:lblAlgn val="ctr"/>
        <c:lblOffset val="100"/>
        <c:tickLblSkip val="1"/>
        <c:noMultiLvlLbl val="0"/>
      </c:catAx>
      <c:valAx>
        <c:axId val="127027456"/>
        <c:scaling>
          <c:orientation val="minMax"/>
          <c:max val="80"/>
          <c:min val="6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025920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3209566999"/>
          <c:y val="0.11333378979801401"/>
          <c:w val="0.15879276236967199"/>
          <c:h val="0.86782197101862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662796475858096E-2"/>
          <c:y val="8.5034190138611604E-2"/>
          <c:w val="0.69354365559549802"/>
          <c:h val="0.73469540279760304"/>
        </c:manualLayout>
      </c:layout>
      <c:lineChart>
        <c:grouping val="standard"/>
        <c:varyColors val="0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K!$B$3:$B$20</c:f>
              <c:numCache>
                <c:formatCode>0.00</c:formatCode>
                <c:ptCount val="18"/>
                <c:pt idx="1">
                  <c:v>5.1924999999999999</c:v>
                </c:pt>
                <c:pt idx="2">
                  <c:v>5.1924999999999999</c:v>
                </c:pt>
                <c:pt idx="3">
                  <c:v>5.1928571428571404</c:v>
                </c:pt>
                <c:pt idx="4">
                  <c:v>5.194</c:v>
                </c:pt>
                <c:pt idx="5">
                  <c:v>5.1977272727272696</c:v>
                </c:pt>
                <c:pt idx="6">
                  <c:v>5.2035</c:v>
                </c:pt>
                <c:pt idx="7">
                  <c:v>5.2006249999999996</c:v>
                </c:pt>
                <c:pt idx="8">
                  <c:v>5.2004999999999999</c:v>
                </c:pt>
                <c:pt idx="9">
                  <c:v>5.1961111111111098</c:v>
                </c:pt>
                <c:pt idx="10">
                  <c:v>5.1950000000000003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FE-48A2-A87E-758E6AE34958}"/>
            </c:ext>
          </c:extLst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K!$C$3:$C$20</c:f>
              <c:numCache>
                <c:formatCode>0.00</c:formatCode>
                <c:ptCount val="18"/>
                <c:pt idx="1">
                  <c:v>5.2280519480519496</c:v>
                </c:pt>
                <c:pt idx="2">
                  <c:v>5.2285555555555598</c:v>
                </c:pt>
                <c:pt idx="3">
                  <c:v>5.2343820224719204</c:v>
                </c:pt>
                <c:pt idx="4">
                  <c:v>5.2347126436781597</c:v>
                </c:pt>
                <c:pt idx="5">
                  <c:v>5.2389000000000001</c:v>
                </c:pt>
                <c:pt idx="6">
                  <c:v>5.2272941176470598</c:v>
                </c:pt>
                <c:pt idx="7">
                  <c:v>5.2220192307692299</c:v>
                </c:pt>
                <c:pt idx="8">
                  <c:v>5.2284313725490197</c:v>
                </c:pt>
                <c:pt idx="9">
                  <c:v>5.2379069767441901</c:v>
                </c:pt>
                <c:pt idx="10">
                  <c:v>5.2343010752688217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FE-48A2-A87E-758E6AE34958}"/>
            </c:ext>
          </c:extLst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K!$D$3:$D$20</c:f>
              <c:numCache>
                <c:formatCode>0.00</c:formatCode>
                <c:ptCount val="18"/>
                <c:pt idx="1">
                  <c:v>5.2105263157894699</c:v>
                </c:pt>
                <c:pt idx="2">
                  <c:v>5.2089999999999996</c:v>
                </c:pt>
                <c:pt idx="3">
                  <c:v>5.2031578947368402</c:v>
                </c:pt>
                <c:pt idx="4">
                  <c:v>5.2311111111111099</c:v>
                </c:pt>
                <c:pt idx="5">
                  <c:v>5.2295238095238101</c:v>
                </c:pt>
                <c:pt idx="6">
                  <c:v>5.23</c:v>
                </c:pt>
                <c:pt idx="7">
                  <c:v>5.2505882352941198</c:v>
                </c:pt>
                <c:pt idx="8">
                  <c:v>5.25</c:v>
                </c:pt>
                <c:pt idx="9">
                  <c:v>5.2121428571428599</c:v>
                </c:pt>
                <c:pt idx="10">
                  <c:v>5.2359999999999998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FE-48A2-A87E-758E6AE34958}"/>
            </c:ext>
          </c:extLst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K!$E$3:$E$20</c:f>
              <c:numCache>
                <c:formatCode>0.00</c:formatCode>
                <c:ptCount val="18"/>
                <c:pt idx="0">
                  <c:v>5.25</c:v>
                </c:pt>
                <c:pt idx="1">
                  <c:v>5.2530000000000001</c:v>
                </c:pt>
                <c:pt idx="2">
                  <c:v>5.2510000000000003</c:v>
                </c:pt>
                <c:pt idx="3">
                  <c:v>5.2619999999999996</c:v>
                </c:pt>
                <c:pt idx="4">
                  <c:v>5.2270000000000003</c:v>
                </c:pt>
                <c:pt idx="5">
                  <c:v>5.2270000000000003</c:v>
                </c:pt>
                <c:pt idx="6">
                  <c:v>5.2190000000000003</c:v>
                </c:pt>
                <c:pt idx="7">
                  <c:v>5.2249999999999996</c:v>
                </c:pt>
                <c:pt idx="8">
                  <c:v>5.23</c:v>
                </c:pt>
                <c:pt idx="9">
                  <c:v>5.2309999999999999</c:v>
                </c:pt>
                <c:pt idx="10">
                  <c:v>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FE-48A2-A87E-758E6AE34958}"/>
            </c:ext>
          </c:extLst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K!$F$3:$F$20</c:f>
              <c:numCache>
                <c:formatCode>0.00</c:formatCode>
                <c:ptCount val="18"/>
                <c:pt idx="1">
                  <c:v>5.2833333333333297</c:v>
                </c:pt>
                <c:pt idx="2">
                  <c:v>5.2625000000000002</c:v>
                </c:pt>
                <c:pt idx="3">
                  <c:v>5.2350000000000003</c:v>
                </c:pt>
                <c:pt idx="4">
                  <c:v>5.28</c:v>
                </c:pt>
                <c:pt idx="5">
                  <c:v>5.2636363636363601</c:v>
                </c:pt>
                <c:pt idx="6">
                  <c:v>5.2649999999999997</c:v>
                </c:pt>
                <c:pt idx="7">
                  <c:v>5.2736842105263104</c:v>
                </c:pt>
                <c:pt idx="8">
                  <c:v>5.2578947368421103</c:v>
                </c:pt>
                <c:pt idx="9">
                  <c:v>5.2882352941176496</c:v>
                </c:pt>
                <c:pt idx="10">
                  <c:v>5.2714285714285705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FE-48A2-A87E-758E6AE34958}"/>
            </c:ext>
          </c:extLst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K!$G$3:$G$20</c:f>
              <c:numCache>
                <c:formatCode>0.00</c:formatCode>
                <c:ptCount val="18"/>
                <c:pt idx="1">
                  <c:v>5.22</c:v>
                </c:pt>
                <c:pt idx="2">
                  <c:v>5.23891666666667</c:v>
                </c:pt>
                <c:pt idx="3">
                  <c:v>5.2324999999999999</c:v>
                </c:pt>
                <c:pt idx="4">
                  <c:v>5.2306315789473699</c:v>
                </c:pt>
                <c:pt idx="5">
                  <c:v>5.2161481481481502</c:v>
                </c:pt>
                <c:pt idx="6">
                  <c:v>5.2128181818181796</c:v>
                </c:pt>
                <c:pt idx="7">
                  <c:v>5.2199130434782601</c:v>
                </c:pt>
                <c:pt idx="8">
                  <c:v>5.1926399999999999</c:v>
                </c:pt>
                <c:pt idx="9">
                  <c:v>5.1870454545454496</c:v>
                </c:pt>
                <c:pt idx="10">
                  <c:v>5.1970454545454556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FE-48A2-A87E-758E6AE34958}"/>
            </c:ext>
          </c:extLst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K!$H$3:$H$20</c:f>
              <c:numCache>
                <c:formatCode>0.00</c:formatCode>
                <c:ptCount val="18"/>
                <c:pt idx="1">
                  <c:v>5.2590000000000003</c:v>
                </c:pt>
                <c:pt idx="2">
                  <c:v>5.2709999999999999</c:v>
                </c:pt>
                <c:pt idx="3">
                  <c:v>5.2619999999999996</c:v>
                </c:pt>
                <c:pt idx="4">
                  <c:v>5.258</c:v>
                </c:pt>
                <c:pt idx="5">
                  <c:v>5.2519999999999998</c:v>
                </c:pt>
                <c:pt idx="6">
                  <c:v>5.2640000000000002</c:v>
                </c:pt>
                <c:pt idx="7">
                  <c:v>5.2649999999999997</c:v>
                </c:pt>
                <c:pt idx="8">
                  <c:v>5.234</c:v>
                </c:pt>
                <c:pt idx="9">
                  <c:v>5.2409999999999997</c:v>
                </c:pt>
                <c:pt idx="10">
                  <c:v>5.258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FE-48A2-A87E-758E6AE34958}"/>
            </c:ext>
          </c:extLst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K!$I$3:$I$20</c:f>
              <c:numCache>
                <c:formatCode>0.00</c:formatCode>
                <c:ptCount val="18"/>
                <c:pt idx="1">
                  <c:v>5.21</c:v>
                </c:pt>
                <c:pt idx="2">
                  <c:v>5.22</c:v>
                </c:pt>
                <c:pt idx="3">
                  <c:v>5.23</c:v>
                </c:pt>
                <c:pt idx="4">
                  <c:v>5.23</c:v>
                </c:pt>
                <c:pt idx="5">
                  <c:v>5.22</c:v>
                </c:pt>
                <c:pt idx="6">
                  <c:v>5.21</c:v>
                </c:pt>
                <c:pt idx="7">
                  <c:v>5.22</c:v>
                </c:pt>
                <c:pt idx="8">
                  <c:v>5.23</c:v>
                </c:pt>
                <c:pt idx="9">
                  <c:v>5.22</c:v>
                </c:pt>
                <c:pt idx="10">
                  <c:v>5.21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FE-48A2-A87E-758E6AE34958}"/>
            </c:ext>
          </c:extLst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K!$J$3:$J$20</c:f>
              <c:numCache>
                <c:formatCode>0.00</c:formatCode>
                <c:ptCount val="18"/>
                <c:pt idx="0">
                  <c:v>5.19</c:v>
                </c:pt>
                <c:pt idx="1">
                  <c:v>5.2280519480519496</c:v>
                </c:pt>
                <c:pt idx="2">
                  <c:v>5.21</c:v>
                </c:pt>
                <c:pt idx="3">
                  <c:v>5.22</c:v>
                </c:pt>
                <c:pt idx="4">
                  <c:v>5.2</c:v>
                </c:pt>
                <c:pt idx="5">
                  <c:v>5.2</c:v>
                </c:pt>
                <c:pt idx="6">
                  <c:v>5.21</c:v>
                </c:pt>
                <c:pt idx="7">
                  <c:v>5.23</c:v>
                </c:pt>
                <c:pt idx="8">
                  <c:v>5.21</c:v>
                </c:pt>
                <c:pt idx="9">
                  <c:v>5.21</c:v>
                </c:pt>
                <c:pt idx="10">
                  <c:v>5.21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0FE-48A2-A87E-758E6AE34958}"/>
            </c:ext>
          </c:extLst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K!$K$3:$K$20</c:f>
              <c:numCache>
                <c:formatCode>0.00</c:formatCode>
                <c:ptCount val="18"/>
                <c:pt idx="1">
                  <c:v>5.2055555555555602</c:v>
                </c:pt>
                <c:pt idx="2">
                  <c:v>5.1950000000000003</c:v>
                </c:pt>
                <c:pt idx="3">
                  <c:v>5.1950000000000003</c:v>
                </c:pt>
                <c:pt idx="4">
                  <c:v>5.2</c:v>
                </c:pt>
                <c:pt idx="5">
                  <c:v>5.2149999999999999</c:v>
                </c:pt>
                <c:pt idx="6">
                  <c:v>5.2</c:v>
                </c:pt>
                <c:pt idx="7">
                  <c:v>5.18</c:v>
                </c:pt>
                <c:pt idx="8">
                  <c:v>5.20714285714286</c:v>
                </c:pt>
                <c:pt idx="9">
                  <c:v>5.2</c:v>
                </c:pt>
                <c:pt idx="10">
                  <c:v>5.1933333333333342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0FE-48A2-A87E-758E6AE34958}"/>
            </c:ext>
          </c:extLst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K!$L$3:$L$20</c:f>
              <c:numCache>
                <c:formatCode>0.0</c:formatCode>
                <c:ptCount val="18"/>
                <c:pt idx="0">
                  <c:v>5.2</c:v>
                </c:pt>
                <c:pt idx="1">
                  <c:v>5.2</c:v>
                </c:pt>
                <c:pt idx="2">
                  <c:v>5.2</c:v>
                </c:pt>
                <c:pt idx="3">
                  <c:v>5.2</c:v>
                </c:pt>
                <c:pt idx="4">
                  <c:v>5.2</c:v>
                </c:pt>
                <c:pt idx="5">
                  <c:v>5.2</c:v>
                </c:pt>
                <c:pt idx="6">
                  <c:v>5.2</c:v>
                </c:pt>
                <c:pt idx="7">
                  <c:v>5.2</c:v>
                </c:pt>
                <c:pt idx="8">
                  <c:v>5.2</c:v>
                </c:pt>
                <c:pt idx="9">
                  <c:v>5.2</c:v>
                </c:pt>
                <c:pt idx="10">
                  <c:v>5.2</c:v>
                </c:pt>
                <c:pt idx="11">
                  <c:v>5.2</c:v>
                </c:pt>
                <c:pt idx="12">
                  <c:v>5.2</c:v>
                </c:pt>
                <c:pt idx="13">
                  <c:v>5.2</c:v>
                </c:pt>
                <c:pt idx="14">
                  <c:v>5.2</c:v>
                </c:pt>
                <c:pt idx="15">
                  <c:v>5.2</c:v>
                </c:pt>
                <c:pt idx="16">
                  <c:v>5.2</c:v>
                </c:pt>
                <c:pt idx="17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0FE-48A2-A87E-758E6AE34958}"/>
            </c:ext>
          </c:extLst>
        </c:ser>
        <c:ser>
          <c:idx val="10"/>
          <c:order val="11"/>
          <c:tx>
            <c:strRef>
              <c:f>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K!$M$3:$M$20</c:f>
              <c:numCache>
                <c:formatCode>0.00</c:formatCode>
                <c:ptCount val="18"/>
                <c:pt idx="0">
                  <c:v>5.2200000000000006</c:v>
                </c:pt>
                <c:pt idx="1">
                  <c:v>5.2290019100782263</c:v>
                </c:pt>
                <c:pt idx="2">
                  <c:v>5.2278472222222225</c:v>
                </c:pt>
                <c:pt idx="3">
                  <c:v>5.2266897060065896</c:v>
                </c:pt>
                <c:pt idx="4">
                  <c:v>5.2285455333736648</c:v>
                </c:pt>
                <c:pt idx="5">
                  <c:v>5.2259935594035598</c:v>
                </c:pt>
                <c:pt idx="6">
                  <c:v>5.2241612299465245</c:v>
                </c:pt>
                <c:pt idx="7">
                  <c:v>5.2286829720067924</c:v>
                </c:pt>
                <c:pt idx="8">
                  <c:v>5.2240608966534001</c:v>
                </c:pt>
                <c:pt idx="9">
                  <c:v>5.2223441693661261</c:v>
                </c:pt>
                <c:pt idx="10">
                  <c:v>5.2311216077828995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0FE-48A2-A87E-758E6AE34958}"/>
            </c:ext>
          </c:extLst>
        </c:ser>
        <c:ser>
          <c:idx val="11"/>
          <c:order val="12"/>
          <c:tx>
            <c:strRef>
              <c:f>K!$N$2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K!$N$3:$N$20</c:f>
              <c:numCache>
                <c:formatCode>0.00</c:formatCode>
                <c:ptCount val="18"/>
                <c:pt idx="0">
                  <c:v>5.9999999999999609E-2</c:v>
                </c:pt>
                <c:pt idx="1">
                  <c:v>9.0833333333329769E-2</c:v>
                </c:pt>
                <c:pt idx="2">
                  <c:v>7.8500000000000014E-2</c:v>
                </c:pt>
                <c:pt idx="3">
                  <c:v>6.9142857142859171E-2</c:v>
                </c:pt>
                <c:pt idx="4">
                  <c:v>8.6000000000000298E-2</c:v>
                </c:pt>
                <c:pt idx="5">
                  <c:v>6.5909090909090473E-2</c:v>
                </c:pt>
                <c:pt idx="6">
                  <c:v>6.4999999999999503E-2</c:v>
                </c:pt>
                <c:pt idx="7">
                  <c:v>9.3684210526310707E-2</c:v>
                </c:pt>
                <c:pt idx="8">
                  <c:v>6.5254736842110361E-2</c:v>
                </c:pt>
                <c:pt idx="9">
                  <c:v>0.10118983957219996</c:v>
                </c:pt>
                <c:pt idx="10">
                  <c:v>7.8095238095236219E-2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0FE-48A2-A87E-758E6AE34958}"/>
            </c:ext>
          </c:extLst>
        </c:ser>
        <c:ser>
          <c:idx val="12"/>
          <c:order val="13"/>
          <c:tx>
            <c:strRef>
              <c:f>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K!$O$3:$O$20</c:f>
              <c:numCache>
                <c:formatCode>General</c:formatCode>
                <c:ptCount val="1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0FE-48A2-A87E-758E6AE34958}"/>
            </c:ext>
          </c:extLst>
        </c:ser>
        <c:ser>
          <c:idx val="13"/>
          <c:order val="14"/>
          <c:tx>
            <c:strRef>
              <c:f>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K!$P$3:$P$20</c:f>
              <c:numCache>
                <c:formatCode>General</c:formatCode>
                <c:ptCount val="18"/>
                <c:pt idx="0">
                  <c:v>5.4</c:v>
                </c:pt>
                <c:pt idx="1">
                  <c:v>5.4</c:v>
                </c:pt>
                <c:pt idx="2">
                  <c:v>5.4</c:v>
                </c:pt>
                <c:pt idx="3">
                  <c:v>5.4</c:v>
                </c:pt>
                <c:pt idx="4">
                  <c:v>5.4</c:v>
                </c:pt>
                <c:pt idx="5">
                  <c:v>5.4</c:v>
                </c:pt>
                <c:pt idx="6">
                  <c:v>5.4</c:v>
                </c:pt>
                <c:pt idx="7">
                  <c:v>5.4</c:v>
                </c:pt>
                <c:pt idx="8">
                  <c:v>5.4</c:v>
                </c:pt>
                <c:pt idx="9">
                  <c:v>5.4</c:v>
                </c:pt>
                <c:pt idx="10">
                  <c:v>5.4</c:v>
                </c:pt>
                <c:pt idx="11">
                  <c:v>5.4</c:v>
                </c:pt>
                <c:pt idx="12">
                  <c:v>5.4</c:v>
                </c:pt>
                <c:pt idx="13">
                  <c:v>5.4</c:v>
                </c:pt>
                <c:pt idx="14">
                  <c:v>5.4</c:v>
                </c:pt>
                <c:pt idx="15">
                  <c:v>5.4</c:v>
                </c:pt>
                <c:pt idx="16">
                  <c:v>5.4</c:v>
                </c:pt>
                <c:pt idx="17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0FE-48A2-A87E-758E6AE34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241216"/>
        <c:axId val="207243136"/>
      </c:lineChart>
      <c:catAx>
        <c:axId val="207241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243136"/>
        <c:crosses val="autoZero"/>
        <c:auto val="0"/>
        <c:lblAlgn val="ctr"/>
        <c:lblOffset val="100"/>
        <c:tickLblSkip val="1"/>
        <c:noMultiLvlLbl val="0"/>
      </c:catAx>
      <c:valAx>
        <c:axId val="207243136"/>
        <c:scaling>
          <c:orientation val="minMax"/>
          <c:max val="5.6"/>
          <c:min val="4.8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241216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35726089801"/>
          <c:y val="0.119795656463812"/>
          <c:w val="0.16141760057771001"/>
          <c:h val="0.860405627852375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83196317001006E-2"/>
          <c:y val="8.4674005080444703E-2"/>
          <c:w val="0.70371588293324605"/>
          <c:h val="0.73497036409822203"/>
        </c:manualLayout>
      </c:layout>
      <c:lineChart>
        <c:grouping val="standard"/>
        <c:varyColors val="0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rGT!$B$3:$B$20</c:f>
              <c:numCache>
                <c:formatCode>0.0</c:formatCode>
                <c:ptCount val="18"/>
                <c:pt idx="1">
                  <c:v>75.099999999999994</c:v>
                </c:pt>
                <c:pt idx="2">
                  <c:v>75.3</c:v>
                </c:pt>
                <c:pt idx="3">
                  <c:v>75.523809523809504</c:v>
                </c:pt>
                <c:pt idx="4">
                  <c:v>75.3</c:v>
                </c:pt>
                <c:pt idx="5">
                  <c:v>75</c:v>
                </c:pt>
                <c:pt idx="6">
                  <c:v>75.150000000000006</c:v>
                </c:pt>
                <c:pt idx="7">
                  <c:v>75.375</c:v>
                </c:pt>
                <c:pt idx="8">
                  <c:v>75.2</c:v>
                </c:pt>
                <c:pt idx="9">
                  <c:v>75.2222222222222</c:v>
                </c:pt>
                <c:pt idx="10">
                  <c:v>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38-4B3B-BF00-6C5CA8F3D2C5}"/>
            </c:ext>
          </c:extLst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rGT!$C$3:$C$20</c:f>
              <c:numCache>
                <c:formatCode>0.0</c:formatCode>
                <c:ptCount val="18"/>
                <c:pt idx="1">
                  <c:v>74.276543209876607</c:v>
                </c:pt>
                <c:pt idx="2">
                  <c:v>74.488541666666606</c:v>
                </c:pt>
                <c:pt idx="3">
                  <c:v>75.0863636363636</c:v>
                </c:pt>
                <c:pt idx="4">
                  <c:v>75.353409090909096</c:v>
                </c:pt>
                <c:pt idx="5">
                  <c:v>75.846391752577304</c:v>
                </c:pt>
                <c:pt idx="6">
                  <c:v>75.036249999999995</c:v>
                </c:pt>
                <c:pt idx="7">
                  <c:v>75.1168316831683</c:v>
                </c:pt>
                <c:pt idx="8">
                  <c:v>75.424528301886795</c:v>
                </c:pt>
                <c:pt idx="9">
                  <c:v>75.548235294117603</c:v>
                </c:pt>
                <c:pt idx="10">
                  <c:v>74.010679611650474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38-4B3B-BF00-6C5CA8F3D2C5}"/>
            </c:ext>
          </c:extLst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rGT!$D$3:$D$20</c:f>
              <c:numCache>
                <c:formatCode>0.0</c:formatCode>
                <c:ptCount val="18"/>
                <c:pt idx="1">
                  <c:v>75</c:v>
                </c:pt>
                <c:pt idx="2">
                  <c:v>75.227272727272705</c:v>
                </c:pt>
                <c:pt idx="3">
                  <c:v>74.2</c:v>
                </c:pt>
                <c:pt idx="4">
                  <c:v>74.5</c:v>
                </c:pt>
                <c:pt idx="5">
                  <c:v>74.571428571428598</c:v>
                </c:pt>
                <c:pt idx="6">
                  <c:v>74.526315789473699</c:v>
                </c:pt>
                <c:pt idx="7">
                  <c:v>74.6875</c:v>
                </c:pt>
                <c:pt idx="8">
                  <c:v>74.8125</c:v>
                </c:pt>
                <c:pt idx="9">
                  <c:v>73.5</c:v>
                </c:pt>
                <c:pt idx="10">
                  <c:v>73.45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38-4B3B-BF00-6C5CA8F3D2C5}"/>
            </c:ext>
          </c:extLst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rGT!$E$3:$E$20</c:f>
              <c:numCache>
                <c:formatCode>0.0</c:formatCode>
                <c:ptCount val="18"/>
                <c:pt idx="0">
                  <c:v>73.599999999999994</c:v>
                </c:pt>
                <c:pt idx="1">
                  <c:v>72.927999999999997</c:v>
                </c:pt>
                <c:pt idx="2">
                  <c:v>72.554000000000002</c:v>
                </c:pt>
                <c:pt idx="3">
                  <c:v>72.822999999999993</c:v>
                </c:pt>
                <c:pt idx="4">
                  <c:v>73.066999999999993</c:v>
                </c:pt>
                <c:pt idx="5">
                  <c:v>73.054000000000002</c:v>
                </c:pt>
                <c:pt idx="6">
                  <c:v>73.308000000000007</c:v>
                </c:pt>
                <c:pt idx="7">
                  <c:v>73.090999999999994</c:v>
                </c:pt>
                <c:pt idx="8">
                  <c:v>72.650999999999996</c:v>
                </c:pt>
                <c:pt idx="9">
                  <c:v>73.006</c:v>
                </c:pt>
                <c:pt idx="10">
                  <c:v>73.257999999999996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38-4B3B-BF00-6C5CA8F3D2C5}"/>
            </c:ext>
          </c:extLst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rGT!$F$3:$F$20</c:f>
              <c:numCache>
                <c:formatCode>0.0</c:formatCode>
                <c:ptCount val="18"/>
                <c:pt idx="1">
                  <c:v>75.1666666666667</c:v>
                </c:pt>
                <c:pt idx="2">
                  <c:v>75.0625</c:v>
                </c:pt>
                <c:pt idx="3">
                  <c:v>75.150000000000006</c:v>
                </c:pt>
                <c:pt idx="4">
                  <c:v>75.55</c:v>
                </c:pt>
                <c:pt idx="5">
                  <c:v>75.136363636363598</c:v>
                </c:pt>
                <c:pt idx="6">
                  <c:v>75.05</c:v>
                </c:pt>
                <c:pt idx="7">
                  <c:v>75.157894736842096</c:v>
                </c:pt>
                <c:pt idx="8">
                  <c:v>74.947368421052602</c:v>
                </c:pt>
                <c:pt idx="9">
                  <c:v>75</c:v>
                </c:pt>
                <c:pt idx="10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38-4B3B-BF00-6C5CA8F3D2C5}"/>
            </c:ext>
          </c:extLst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rGT!$G$3:$G$20</c:f>
              <c:numCache>
                <c:formatCode>0.0</c:formatCode>
                <c:ptCount val="18"/>
                <c:pt idx="1">
                  <c:v>75.400000000000006</c:v>
                </c:pt>
                <c:pt idx="2">
                  <c:v>75.216666666666697</c:v>
                </c:pt>
                <c:pt idx="3">
                  <c:v>75.111538461538501</c:v>
                </c:pt>
                <c:pt idx="4">
                  <c:v>75.473684210526301</c:v>
                </c:pt>
                <c:pt idx="5">
                  <c:v>74.459259259259198</c:v>
                </c:pt>
                <c:pt idx="6">
                  <c:v>74.343478260869603</c:v>
                </c:pt>
                <c:pt idx="7">
                  <c:v>74.326086956521706</c:v>
                </c:pt>
                <c:pt idx="8">
                  <c:v>74.492000000000004</c:v>
                </c:pt>
                <c:pt idx="9">
                  <c:v>74.409090909090907</c:v>
                </c:pt>
                <c:pt idx="10">
                  <c:v>74.286363636363646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38-4B3B-BF00-6C5CA8F3D2C5}"/>
            </c:ext>
          </c:extLst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rGT!$H$3:$H$20</c:f>
              <c:numCache>
                <c:formatCode>0.0</c:formatCode>
                <c:ptCount val="18"/>
                <c:pt idx="1">
                  <c:v>75.521000000000001</c:v>
                </c:pt>
                <c:pt idx="2">
                  <c:v>75.748000000000005</c:v>
                </c:pt>
                <c:pt idx="3">
                  <c:v>75.634</c:v>
                </c:pt>
                <c:pt idx="4">
                  <c:v>75.744</c:v>
                </c:pt>
                <c:pt idx="5">
                  <c:v>75.906000000000006</c:v>
                </c:pt>
                <c:pt idx="6">
                  <c:v>76.090999999999994</c:v>
                </c:pt>
                <c:pt idx="7">
                  <c:v>75.340999999999994</c:v>
                </c:pt>
                <c:pt idx="8">
                  <c:v>75</c:v>
                </c:pt>
                <c:pt idx="9">
                  <c:v>75.024000000000001</c:v>
                </c:pt>
                <c:pt idx="10">
                  <c:v>74.793000000000006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38-4B3B-BF00-6C5CA8F3D2C5}"/>
            </c:ext>
          </c:extLst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rGT!$I$3:$I$20</c:f>
              <c:numCache>
                <c:formatCode>0.0</c:formatCode>
                <c:ptCount val="18"/>
                <c:pt idx="1">
                  <c:v>73.94</c:v>
                </c:pt>
                <c:pt idx="2">
                  <c:v>74.75</c:v>
                </c:pt>
                <c:pt idx="3">
                  <c:v>74.540000000000006</c:v>
                </c:pt>
                <c:pt idx="4">
                  <c:v>74.45</c:v>
                </c:pt>
                <c:pt idx="5">
                  <c:v>74.92</c:v>
                </c:pt>
                <c:pt idx="6">
                  <c:v>75.349999999999994</c:v>
                </c:pt>
                <c:pt idx="7">
                  <c:v>75.209999999999994</c:v>
                </c:pt>
                <c:pt idx="8">
                  <c:v>75.260000000000005</c:v>
                </c:pt>
                <c:pt idx="9">
                  <c:v>75.290000000000006</c:v>
                </c:pt>
                <c:pt idx="10">
                  <c:v>74.989999999999995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F38-4B3B-BF00-6C5CA8F3D2C5}"/>
            </c:ext>
          </c:extLst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rGT!$J$3:$J$20</c:f>
              <c:numCache>
                <c:formatCode>0.0</c:formatCode>
                <c:ptCount val="18"/>
                <c:pt idx="0">
                  <c:v>76.400000000000006</c:v>
                </c:pt>
                <c:pt idx="1">
                  <c:v>74.276543209876607</c:v>
                </c:pt>
                <c:pt idx="2">
                  <c:v>75.599999999999994</c:v>
                </c:pt>
                <c:pt idx="3">
                  <c:v>75.66</c:v>
                </c:pt>
                <c:pt idx="4">
                  <c:v>74.8</c:v>
                </c:pt>
                <c:pt idx="5">
                  <c:v>75.27</c:v>
                </c:pt>
                <c:pt idx="6">
                  <c:v>75.44</c:v>
                </c:pt>
                <c:pt idx="7">
                  <c:v>75.06</c:v>
                </c:pt>
                <c:pt idx="8">
                  <c:v>74.88</c:v>
                </c:pt>
                <c:pt idx="9">
                  <c:v>75.180000000000007</c:v>
                </c:pt>
                <c:pt idx="10">
                  <c:v>75.17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F38-4B3B-BF00-6C5CA8F3D2C5}"/>
            </c:ext>
          </c:extLst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rGT!$K$3:$K$20</c:f>
              <c:numCache>
                <c:formatCode>0.0</c:formatCode>
                <c:ptCount val="18"/>
                <c:pt idx="1">
                  <c:v>75.8333333333333</c:v>
                </c:pt>
                <c:pt idx="2">
                  <c:v>75.894736842105303</c:v>
                </c:pt>
                <c:pt idx="3">
                  <c:v>76</c:v>
                </c:pt>
                <c:pt idx="4">
                  <c:v>76.150000000000006</c:v>
                </c:pt>
                <c:pt idx="5">
                  <c:v>76.789473684210506</c:v>
                </c:pt>
                <c:pt idx="6">
                  <c:v>76.5</c:v>
                </c:pt>
                <c:pt idx="7">
                  <c:v>76.75</c:v>
                </c:pt>
                <c:pt idx="8">
                  <c:v>76.642857142857096</c:v>
                </c:pt>
                <c:pt idx="9">
                  <c:v>76.866666666666703</c:v>
                </c:pt>
                <c:pt idx="10">
                  <c:v>76.8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F38-4B3B-BF00-6C5CA8F3D2C5}"/>
            </c:ext>
          </c:extLst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rGT!$L$3:$L$20</c:f>
              <c:numCache>
                <c:formatCode>0</c:formatCode>
                <c:ptCount val="18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F38-4B3B-BF00-6C5CA8F3D2C5}"/>
            </c:ext>
          </c:extLst>
        </c:ser>
        <c:ser>
          <c:idx val="10"/>
          <c:order val="11"/>
          <c:tx>
            <c:strRef>
              <c:f>rGT!$M$2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rGT!$M$3:$M$20</c:f>
              <c:numCache>
                <c:formatCode>0.0</c:formatCode>
                <c:ptCount val="18"/>
                <c:pt idx="0">
                  <c:v>75</c:v>
                </c:pt>
                <c:pt idx="1">
                  <c:v>74.744208641975305</c:v>
                </c:pt>
                <c:pt idx="2">
                  <c:v>74.984171790271134</c:v>
                </c:pt>
                <c:pt idx="3">
                  <c:v>74.972871162171145</c:v>
                </c:pt>
                <c:pt idx="4">
                  <c:v>75.038809330143536</c:v>
                </c:pt>
                <c:pt idx="5">
                  <c:v>75.095291690383917</c:v>
                </c:pt>
                <c:pt idx="6">
                  <c:v>75.079504405034342</c:v>
                </c:pt>
                <c:pt idx="7">
                  <c:v>75.011531337653224</c:v>
                </c:pt>
                <c:pt idx="8">
                  <c:v>74.931025386579648</c:v>
                </c:pt>
                <c:pt idx="9">
                  <c:v>74.904621509209747</c:v>
                </c:pt>
                <c:pt idx="10">
                  <c:v>74.825804324801396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F38-4B3B-BF00-6C5CA8F3D2C5}"/>
            </c:ext>
          </c:extLst>
        </c:ser>
        <c:ser>
          <c:idx val="11"/>
          <c:order val="12"/>
          <c:tx>
            <c:strRef>
              <c:f>rGT!$N$2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rGT!$N$3:$N$20</c:f>
              <c:numCache>
                <c:formatCode>0.0</c:formatCode>
                <c:ptCount val="18"/>
                <c:pt idx="0">
                  <c:v>2.8000000000000114</c:v>
                </c:pt>
                <c:pt idx="1">
                  <c:v>2.9053333333333029</c:v>
                </c:pt>
                <c:pt idx="2">
                  <c:v>3.3407368421053008</c:v>
                </c:pt>
                <c:pt idx="3">
                  <c:v>3.1770000000000067</c:v>
                </c:pt>
                <c:pt idx="4">
                  <c:v>3.0830000000000126</c:v>
                </c:pt>
                <c:pt idx="5">
                  <c:v>3.7354736842105041</c:v>
                </c:pt>
                <c:pt idx="6">
                  <c:v>3.1919999999999931</c:v>
                </c:pt>
                <c:pt idx="7">
                  <c:v>3.659000000000006</c:v>
                </c:pt>
                <c:pt idx="8">
                  <c:v>3.9918571428570999</c:v>
                </c:pt>
                <c:pt idx="9">
                  <c:v>3.8606666666667024</c:v>
                </c:pt>
                <c:pt idx="10">
                  <c:v>3.5420000000000016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F38-4B3B-BF00-6C5CA8F3D2C5}"/>
            </c:ext>
          </c:extLst>
        </c:ser>
        <c:ser>
          <c:idx val="12"/>
          <c:order val="13"/>
          <c:tx>
            <c:strRef>
              <c:f>rGT!$O$2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rGT!$O$3:$O$20</c:f>
              <c:numCache>
                <c:formatCode>General</c:formatCode>
                <c:ptCount val="18"/>
                <c:pt idx="0">
                  <c:v>71</c:v>
                </c:pt>
                <c:pt idx="1">
                  <c:v>71</c:v>
                </c:pt>
                <c:pt idx="2">
                  <c:v>71</c:v>
                </c:pt>
                <c:pt idx="3">
                  <c:v>71</c:v>
                </c:pt>
                <c:pt idx="4">
                  <c:v>71</c:v>
                </c:pt>
                <c:pt idx="5">
                  <c:v>71</c:v>
                </c:pt>
                <c:pt idx="6">
                  <c:v>71</c:v>
                </c:pt>
                <c:pt idx="7">
                  <c:v>71</c:v>
                </c:pt>
                <c:pt idx="8">
                  <c:v>71</c:v>
                </c:pt>
                <c:pt idx="9">
                  <c:v>71</c:v>
                </c:pt>
                <c:pt idx="10">
                  <c:v>71</c:v>
                </c:pt>
                <c:pt idx="11">
                  <c:v>71</c:v>
                </c:pt>
                <c:pt idx="12">
                  <c:v>71</c:v>
                </c:pt>
                <c:pt idx="13">
                  <c:v>71</c:v>
                </c:pt>
                <c:pt idx="14">
                  <c:v>71</c:v>
                </c:pt>
                <c:pt idx="15">
                  <c:v>71</c:v>
                </c:pt>
                <c:pt idx="16">
                  <c:v>71</c:v>
                </c:pt>
                <c:pt idx="17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F38-4B3B-BF00-6C5CA8F3D2C5}"/>
            </c:ext>
          </c:extLst>
        </c:ser>
        <c:ser>
          <c:idx val="13"/>
          <c:order val="14"/>
          <c:tx>
            <c:strRef>
              <c:f>rGT!$P$2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rGT!$P$3:$P$20</c:f>
              <c:numCache>
                <c:formatCode>General</c:formatCode>
                <c:ptCount val="18"/>
                <c:pt idx="0">
                  <c:v>79</c:v>
                </c:pt>
                <c:pt idx="1">
                  <c:v>79</c:v>
                </c:pt>
                <c:pt idx="2">
                  <c:v>79</c:v>
                </c:pt>
                <c:pt idx="3">
                  <c:v>79</c:v>
                </c:pt>
                <c:pt idx="4">
                  <c:v>79</c:v>
                </c:pt>
                <c:pt idx="5">
                  <c:v>79</c:v>
                </c:pt>
                <c:pt idx="6">
                  <c:v>79</c:v>
                </c:pt>
                <c:pt idx="7">
                  <c:v>79</c:v>
                </c:pt>
                <c:pt idx="8">
                  <c:v>79</c:v>
                </c:pt>
                <c:pt idx="9">
                  <c:v>79</c:v>
                </c:pt>
                <c:pt idx="10">
                  <c:v>79</c:v>
                </c:pt>
                <c:pt idx="11">
                  <c:v>79</c:v>
                </c:pt>
                <c:pt idx="12">
                  <c:v>79</c:v>
                </c:pt>
                <c:pt idx="13">
                  <c:v>79</c:v>
                </c:pt>
                <c:pt idx="14">
                  <c:v>79</c:v>
                </c:pt>
                <c:pt idx="15">
                  <c:v>79</c:v>
                </c:pt>
                <c:pt idx="16">
                  <c:v>79</c:v>
                </c:pt>
                <c:pt idx="17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F38-4B3B-BF00-6C5CA8F3D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48640"/>
        <c:axId val="127254912"/>
      </c:lineChart>
      <c:catAx>
        <c:axId val="127248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254912"/>
        <c:crosses val="autoZero"/>
        <c:auto val="0"/>
        <c:lblAlgn val="ctr"/>
        <c:lblOffset val="100"/>
        <c:tickLblSkip val="1"/>
        <c:noMultiLvlLbl val="0"/>
      </c:catAx>
      <c:valAx>
        <c:axId val="127254912"/>
        <c:scaling>
          <c:orientation val="minMax"/>
          <c:max val="83"/>
          <c:min val="67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248640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61544188"/>
          <c:y val="0.12712332923702499"/>
          <c:w val="0.16162942773179001"/>
          <c:h val="0.860911807989320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06982907583805E-2"/>
          <c:y val="8.9578138412254205E-2"/>
          <c:w val="0.73287505383343698"/>
          <c:h val="0.76485948952003202"/>
        </c:manualLayout>
      </c:layout>
      <c:lineChart>
        <c:grouping val="standard"/>
        <c:varyColors val="0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ALP!$B$3:$B$20</c:f>
              <c:numCache>
                <c:formatCode>0.0</c:formatCode>
                <c:ptCount val="18"/>
                <c:pt idx="1">
                  <c:v>95.1</c:v>
                </c:pt>
                <c:pt idx="2">
                  <c:v>95.3</c:v>
                </c:pt>
                <c:pt idx="3">
                  <c:v>95.714285714285694</c:v>
                </c:pt>
                <c:pt idx="4">
                  <c:v>95.45</c:v>
                </c:pt>
                <c:pt idx="5">
                  <c:v>95.227272727272705</c:v>
                </c:pt>
                <c:pt idx="6">
                  <c:v>95</c:v>
                </c:pt>
                <c:pt idx="7">
                  <c:v>95.75</c:v>
                </c:pt>
                <c:pt idx="8">
                  <c:v>94.85</c:v>
                </c:pt>
                <c:pt idx="9">
                  <c:v>95.3333333333333</c:v>
                </c:pt>
                <c:pt idx="10">
                  <c:v>95.625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4B-4B24-A4EE-707A86124097}"/>
            </c:ext>
          </c:extLst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ALP!$C$3:$C$20</c:f>
              <c:numCache>
                <c:formatCode>0.0</c:formatCode>
                <c:ptCount val="18"/>
                <c:pt idx="1">
                  <c:v>96.485185185185202</c:v>
                </c:pt>
                <c:pt idx="2">
                  <c:v>98.313333333333304</c:v>
                </c:pt>
                <c:pt idx="3">
                  <c:v>98.474999999999994</c:v>
                </c:pt>
                <c:pt idx="4">
                  <c:v>97.631578947368396</c:v>
                </c:pt>
                <c:pt idx="5">
                  <c:v>96.930392156862695</c:v>
                </c:pt>
                <c:pt idx="6">
                  <c:v>96.9941176470588</c:v>
                </c:pt>
                <c:pt idx="7">
                  <c:v>96.912499999999994</c:v>
                </c:pt>
                <c:pt idx="8">
                  <c:v>96.738461538461493</c:v>
                </c:pt>
                <c:pt idx="9">
                  <c:v>96.536249999999995</c:v>
                </c:pt>
                <c:pt idx="10">
                  <c:v>96.815555555555576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4B-4B24-A4EE-707A86124097}"/>
            </c:ext>
          </c:extLst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ALP!$D$3:$D$20</c:f>
              <c:numCache>
                <c:formatCode>0.0</c:formatCode>
                <c:ptCount val="18"/>
                <c:pt idx="1">
                  <c:v>95.6875</c:v>
                </c:pt>
                <c:pt idx="2">
                  <c:v>96.105263157894697</c:v>
                </c:pt>
                <c:pt idx="3">
                  <c:v>93.789473684210506</c:v>
                </c:pt>
                <c:pt idx="4">
                  <c:v>94.866666666666703</c:v>
                </c:pt>
                <c:pt idx="5">
                  <c:v>95.772727272727295</c:v>
                </c:pt>
                <c:pt idx="6">
                  <c:v>95</c:v>
                </c:pt>
                <c:pt idx="7">
                  <c:v>95.3333333333333</c:v>
                </c:pt>
                <c:pt idx="8">
                  <c:v>94.8125</c:v>
                </c:pt>
                <c:pt idx="9">
                  <c:v>95</c:v>
                </c:pt>
                <c:pt idx="10">
                  <c:v>95.4444444444444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4B-4B24-A4EE-707A86124097}"/>
            </c:ext>
          </c:extLst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ALP!$E$3:$E$20</c:f>
              <c:numCache>
                <c:formatCode>0.0</c:formatCode>
                <c:ptCount val="18"/>
                <c:pt idx="0">
                  <c:v>95.8</c:v>
                </c:pt>
                <c:pt idx="1">
                  <c:v>94.802999999999997</c:v>
                </c:pt>
                <c:pt idx="2">
                  <c:v>93.855000000000004</c:v>
                </c:pt>
                <c:pt idx="3">
                  <c:v>95.058999999999997</c:v>
                </c:pt>
                <c:pt idx="4">
                  <c:v>95.138999999999996</c:v>
                </c:pt>
                <c:pt idx="5">
                  <c:v>95.007999999999996</c:v>
                </c:pt>
                <c:pt idx="6">
                  <c:v>96.006</c:v>
                </c:pt>
                <c:pt idx="7">
                  <c:v>95.338999999999999</c:v>
                </c:pt>
                <c:pt idx="8">
                  <c:v>96.137</c:v>
                </c:pt>
                <c:pt idx="9">
                  <c:v>96.58</c:v>
                </c:pt>
                <c:pt idx="10">
                  <c:v>96.698999999999998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4B-4B24-A4EE-707A86124097}"/>
            </c:ext>
          </c:extLst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ALP!$F$3:$F$20</c:f>
              <c:numCache>
                <c:formatCode>0.0</c:formatCode>
                <c:ptCount val="18"/>
                <c:pt idx="1">
                  <c:v>93.7777777777778</c:v>
                </c:pt>
                <c:pt idx="2">
                  <c:v>93.3125</c:v>
                </c:pt>
                <c:pt idx="3">
                  <c:v>93.4</c:v>
                </c:pt>
                <c:pt idx="4">
                  <c:v>93.35</c:v>
                </c:pt>
                <c:pt idx="5">
                  <c:v>93.772727272727295</c:v>
                </c:pt>
                <c:pt idx="6">
                  <c:v>92.9</c:v>
                </c:pt>
                <c:pt idx="7">
                  <c:v>93.842105263157904</c:v>
                </c:pt>
                <c:pt idx="8">
                  <c:v>94.052631578947398</c:v>
                </c:pt>
                <c:pt idx="9">
                  <c:v>93.764705882352899</c:v>
                </c:pt>
                <c:pt idx="10">
                  <c:v>94.095238095238102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4B-4B24-A4EE-707A86124097}"/>
            </c:ext>
          </c:extLst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ALP!$G$3:$G$20</c:f>
              <c:numCache>
                <c:formatCode>0.0</c:formatCode>
                <c:ptCount val="18"/>
                <c:pt idx="1">
                  <c:v>96.6</c:v>
                </c:pt>
                <c:pt idx="2">
                  <c:v>95.341666666666697</c:v>
                </c:pt>
                <c:pt idx="3">
                  <c:v>95.314285714285703</c:v>
                </c:pt>
                <c:pt idx="4">
                  <c:v>97.205263157894706</c:v>
                </c:pt>
                <c:pt idx="5">
                  <c:v>95.437037037037001</c:v>
                </c:pt>
                <c:pt idx="6">
                  <c:v>96.191304347826005</c:v>
                </c:pt>
                <c:pt idx="7">
                  <c:v>96.343478260869603</c:v>
                </c:pt>
                <c:pt idx="8">
                  <c:v>96.08</c:v>
                </c:pt>
                <c:pt idx="9">
                  <c:v>96.109090909090895</c:v>
                </c:pt>
                <c:pt idx="10">
                  <c:v>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4B-4B24-A4EE-707A86124097}"/>
            </c:ext>
          </c:extLst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ALP!$H$3:$H$20</c:f>
              <c:numCache>
                <c:formatCode>0.0</c:formatCode>
                <c:ptCount val="18"/>
                <c:pt idx="1">
                  <c:v>98.281999999999996</c:v>
                </c:pt>
                <c:pt idx="2">
                  <c:v>98.361000000000004</c:v>
                </c:pt>
                <c:pt idx="3">
                  <c:v>98.441999999999993</c:v>
                </c:pt>
                <c:pt idx="4">
                  <c:v>99.11</c:v>
                </c:pt>
                <c:pt idx="5">
                  <c:v>95.882000000000005</c:v>
                </c:pt>
                <c:pt idx="6">
                  <c:v>96.412000000000006</c:v>
                </c:pt>
                <c:pt idx="7">
                  <c:v>96.6</c:v>
                </c:pt>
                <c:pt idx="8">
                  <c:v>95.76</c:v>
                </c:pt>
                <c:pt idx="9">
                  <c:v>96.113</c:v>
                </c:pt>
                <c:pt idx="10">
                  <c:v>96.25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64B-4B24-A4EE-707A86124097}"/>
            </c:ext>
          </c:extLst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ALP!$I$3:$I$20</c:f>
              <c:numCache>
                <c:formatCode>0.0</c:formatCode>
                <c:ptCount val="18"/>
                <c:pt idx="1">
                  <c:v>99.8</c:v>
                </c:pt>
                <c:pt idx="2">
                  <c:v>98.79</c:v>
                </c:pt>
                <c:pt idx="3">
                  <c:v>98.1</c:v>
                </c:pt>
                <c:pt idx="4">
                  <c:v>99.35</c:v>
                </c:pt>
                <c:pt idx="5">
                  <c:v>98.74</c:v>
                </c:pt>
                <c:pt idx="6">
                  <c:v>98.29</c:v>
                </c:pt>
                <c:pt idx="7">
                  <c:v>98.25</c:v>
                </c:pt>
                <c:pt idx="8">
                  <c:v>98.42</c:v>
                </c:pt>
                <c:pt idx="9">
                  <c:v>97.43</c:v>
                </c:pt>
                <c:pt idx="10">
                  <c:v>98.13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64B-4B24-A4EE-707A86124097}"/>
            </c:ext>
          </c:extLst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ALP!$J$3:$J$20</c:f>
              <c:numCache>
                <c:formatCode>0.0</c:formatCode>
                <c:ptCount val="18"/>
                <c:pt idx="0">
                  <c:v>96.1</c:v>
                </c:pt>
                <c:pt idx="1">
                  <c:v>96.485185185185202</c:v>
                </c:pt>
                <c:pt idx="2">
                  <c:v>95.56</c:v>
                </c:pt>
                <c:pt idx="3">
                  <c:v>94.81</c:v>
                </c:pt>
                <c:pt idx="4">
                  <c:v>94.86</c:v>
                </c:pt>
                <c:pt idx="5">
                  <c:v>95.7</c:v>
                </c:pt>
                <c:pt idx="6">
                  <c:v>95.69</c:v>
                </c:pt>
                <c:pt idx="7">
                  <c:v>96.04</c:v>
                </c:pt>
                <c:pt idx="8">
                  <c:v>96.14</c:v>
                </c:pt>
                <c:pt idx="9">
                  <c:v>96.61</c:v>
                </c:pt>
                <c:pt idx="10">
                  <c:v>96.33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64B-4B24-A4EE-707A86124097}"/>
            </c:ext>
          </c:extLst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ALP!$K$3:$K$20</c:f>
              <c:numCache>
                <c:formatCode>0.0</c:formatCode>
                <c:ptCount val="18"/>
                <c:pt idx="1">
                  <c:v>93.8333333333333</c:v>
                </c:pt>
                <c:pt idx="2">
                  <c:v>94.368421052631604</c:v>
                </c:pt>
                <c:pt idx="3">
                  <c:v>93.95</c:v>
                </c:pt>
                <c:pt idx="4">
                  <c:v>95.2</c:v>
                </c:pt>
                <c:pt idx="5">
                  <c:v>96.631578947368396</c:v>
                </c:pt>
                <c:pt idx="6">
                  <c:v>97.4</c:v>
                </c:pt>
                <c:pt idx="7">
                  <c:v>96.473684210526301</c:v>
                </c:pt>
                <c:pt idx="8">
                  <c:v>97.285714285714306</c:v>
                </c:pt>
                <c:pt idx="9">
                  <c:v>97.6666666666667</c:v>
                </c:pt>
                <c:pt idx="10">
                  <c:v>97.4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64B-4B24-A4EE-707A86124097}"/>
            </c:ext>
          </c:extLst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ALP!$L$3:$L$20</c:f>
              <c:numCache>
                <c:formatCode>General</c:formatCode>
                <c:ptCount val="18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64B-4B24-A4EE-707A86124097}"/>
            </c:ext>
          </c:extLst>
        </c:ser>
        <c:ser>
          <c:idx val="10"/>
          <c:order val="11"/>
          <c:tx>
            <c:strRef>
              <c:f>ALP!$M$2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ALP!$M$3:$M$20</c:f>
              <c:numCache>
                <c:formatCode>0.0</c:formatCode>
                <c:ptCount val="18"/>
                <c:pt idx="0">
                  <c:v>95.949999999999989</c:v>
                </c:pt>
                <c:pt idx="1">
                  <c:v>96.085398148148144</c:v>
                </c:pt>
                <c:pt idx="2">
                  <c:v>95.930718421052632</c:v>
                </c:pt>
                <c:pt idx="3">
                  <c:v>95.705404511278203</c:v>
                </c:pt>
                <c:pt idx="4">
                  <c:v>96.216250877192991</c:v>
                </c:pt>
                <c:pt idx="5">
                  <c:v>95.910173541399544</c:v>
                </c:pt>
                <c:pt idx="6">
                  <c:v>95.988342199488471</c:v>
                </c:pt>
                <c:pt idx="7">
                  <c:v>96.0884101067887</c:v>
                </c:pt>
                <c:pt idx="8">
                  <c:v>96.027630740312318</c:v>
                </c:pt>
                <c:pt idx="9">
                  <c:v>96.114304679144396</c:v>
                </c:pt>
                <c:pt idx="10">
                  <c:v>96.298923809523814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64B-4B24-A4EE-707A86124097}"/>
            </c:ext>
          </c:extLst>
        </c:ser>
        <c:ser>
          <c:idx val="11"/>
          <c:order val="12"/>
          <c:tx>
            <c:strRef>
              <c:f>ALP!$N$2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ALP!$N$3:$N$20</c:f>
              <c:numCache>
                <c:formatCode>0.0</c:formatCode>
                <c:ptCount val="18"/>
                <c:pt idx="0">
                  <c:v>0.29999999999999716</c:v>
                </c:pt>
                <c:pt idx="1">
                  <c:v>6.0222222222221973</c:v>
                </c:pt>
                <c:pt idx="2">
                  <c:v>5.4775000000000063</c:v>
                </c:pt>
                <c:pt idx="3">
                  <c:v>5.0749999999999886</c:v>
                </c:pt>
                <c:pt idx="4">
                  <c:v>6</c:v>
                </c:pt>
                <c:pt idx="5">
                  <c:v>4.9672727272727002</c:v>
                </c:pt>
                <c:pt idx="6">
                  <c:v>5.3900000000000006</c:v>
                </c:pt>
                <c:pt idx="7">
                  <c:v>4.4078947368420955</c:v>
                </c:pt>
                <c:pt idx="8">
                  <c:v>4.3673684210526034</c:v>
                </c:pt>
                <c:pt idx="9">
                  <c:v>3.9019607843138004</c:v>
                </c:pt>
                <c:pt idx="10">
                  <c:v>4.0347619047618934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64B-4B24-A4EE-707A86124097}"/>
            </c:ext>
          </c:extLst>
        </c:ser>
        <c:ser>
          <c:idx val="12"/>
          <c:order val="13"/>
          <c:tx>
            <c:strRef>
              <c:f>ALP!$O$2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ALP!$O$3:$O$20</c:f>
              <c:numCache>
                <c:formatCode>General</c:formatCode>
                <c:ptCount val="18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64B-4B24-A4EE-707A86124097}"/>
            </c:ext>
          </c:extLst>
        </c:ser>
        <c:ser>
          <c:idx val="13"/>
          <c:order val="14"/>
          <c:tx>
            <c:strRef>
              <c:f>ALP!$P$2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ALP!$P$3:$P$20</c:f>
              <c:numCache>
                <c:formatCode>General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64B-4B24-A4EE-707A86124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02720"/>
        <c:axId val="126704640"/>
      </c:lineChart>
      <c:catAx>
        <c:axId val="126702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704640"/>
        <c:crosses val="autoZero"/>
        <c:auto val="0"/>
        <c:lblAlgn val="ctr"/>
        <c:lblOffset val="100"/>
        <c:tickLblSkip val="1"/>
        <c:noMultiLvlLbl val="0"/>
      </c:catAx>
      <c:valAx>
        <c:axId val="126704640"/>
        <c:scaling>
          <c:orientation val="minMax"/>
          <c:max val="105"/>
          <c:min val="85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702720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984293629964401"/>
          <c:y val="0.116480009368543"/>
          <c:w val="0.15837698065520001"/>
          <c:h val="0.883519990631457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44783445475807E-2"/>
          <c:y val="8.91938250428852E-2"/>
          <c:w val="0.73145225592390595"/>
          <c:h val="0.76843910806174998"/>
        </c:manualLayout>
      </c:layout>
      <c:lineChart>
        <c:grouping val="standard"/>
        <c:varyColors val="0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LD!$B$3:$B$20</c:f>
              <c:numCache>
                <c:formatCode>0.0</c:formatCode>
                <c:ptCount val="18"/>
                <c:pt idx="1">
                  <c:v>282.25</c:v>
                </c:pt>
                <c:pt idx="2">
                  <c:v>283</c:v>
                </c:pt>
                <c:pt idx="3">
                  <c:v>282.52380952380997</c:v>
                </c:pt>
                <c:pt idx="4">
                  <c:v>281.75</c:v>
                </c:pt>
                <c:pt idx="5">
                  <c:v>281.95454545454498</c:v>
                </c:pt>
                <c:pt idx="6">
                  <c:v>281.7</c:v>
                </c:pt>
                <c:pt idx="7">
                  <c:v>280.75</c:v>
                </c:pt>
                <c:pt idx="8">
                  <c:v>281.55</c:v>
                </c:pt>
                <c:pt idx="9">
                  <c:v>281.777777777778</c:v>
                </c:pt>
                <c:pt idx="10">
                  <c:v>282.6875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B7-4D4A-9853-40B282BF297A}"/>
            </c:ext>
          </c:extLst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LD!$C$3:$C$20</c:f>
              <c:numCache>
                <c:formatCode>0.0</c:formatCode>
                <c:ptCount val="18"/>
                <c:pt idx="1">
                  <c:v>286.39999999999998</c:v>
                </c:pt>
                <c:pt idx="2">
                  <c:v>286.95376344085997</c:v>
                </c:pt>
                <c:pt idx="3">
                  <c:v>286.86627906976702</c:v>
                </c:pt>
                <c:pt idx="4">
                  <c:v>286.58780487804898</c:v>
                </c:pt>
                <c:pt idx="5">
                  <c:v>286.11612903225802</c:v>
                </c:pt>
                <c:pt idx="6">
                  <c:v>285.45365853658501</c:v>
                </c:pt>
                <c:pt idx="7">
                  <c:v>283.81224489795898</c:v>
                </c:pt>
                <c:pt idx="8">
                  <c:v>284.41546391752598</c:v>
                </c:pt>
                <c:pt idx="9">
                  <c:v>283.62692307692299</c:v>
                </c:pt>
                <c:pt idx="10">
                  <c:v>284.04157303370795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B7-4D4A-9853-40B282BF297A}"/>
            </c:ext>
          </c:extLst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LD!$D$3:$D$20</c:f>
              <c:numCache>
                <c:formatCode>0.0</c:formatCode>
                <c:ptCount val="18"/>
                <c:pt idx="1">
                  <c:v>282.76470588235298</c:v>
                </c:pt>
                <c:pt idx="2">
                  <c:v>282.38888888888903</c:v>
                </c:pt>
                <c:pt idx="3">
                  <c:v>279.277777777778</c:v>
                </c:pt>
                <c:pt idx="4">
                  <c:v>281.625</c:v>
                </c:pt>
                <c:pt idx="5">
                  <c:v>283.05</c:v>
                </c:pt>
                <c:pt idx="6">
                  <c:v>281.26315789473699</c:v>
                </c:pt>
                <c:pt idx="7">
                  <c:v>278.57142857142901</c:v>
                </c:pt>
                <c:pt idx="8">
                  <c:v>278.2</c:v>
                </c:pt>
                <c:pt idx="9">
                  <c:v>278.82352941176498</c:v>
                </c:pt>
                <c:pt idx="10">
                  <c:v>277.769230769231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B7-4D4A-9853-40B282BF297A}"/>
            </c:ext>
          </c:extLst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LD!$E$3:$E$20</c:f>
              <c:numCache>
                <c:formatCode>0.0</c:formatCode>
                <c:ptCount val="18"/>
                <c:pt idx="0">
                  <c:v>280.89999999999998</c:v>
                </c:pt>
                <c:pt idx="1">
                  <c:v>280.53899999999999</c:v>
                </c:pt>
                <c:pt idx="2">
                  <c:v>279.03800000000001</c:v>
                </c:pt>
                <c:pt idx="3">
                  <c:v>279.10199999999998</c:v>
                </c:pt>
                <c:pt idx="4">
                  <c:v>278.65600000000001</c:v>
                </c:pt>
                <c:pt idx="5">
                  <c:v>279.40300000000002</c:v>
                </c:pt>
                <c:pt idx="6">
                  <c:v>280.61399999999998</c:v>
                </c:pt>
                <c:pt idx="7">
                  <c:v>280.411</c:v>
                </c:pt>
                <c:pt idx="8">
                  <c:v>280.05099999999999</c:v>
                </c:pt>
                <c:pt idx="9">
                  <c:v>281.05700000000002</c:v>
                </c:pt>
                <c:pt idx="10">
                  <c:v>282.65100000000001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B7-4D4A-9853-40B282BF297A}"/>
            </c:ext>
          </c:extLst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LD!$F$3:$F$20</c:f>
              <c:numCache>
                <c:formatCode>0.0</c:formatCode>
                <c:ptCount val="18"/>
                <c:pt idx="1">
                  <c:v>278.444444444444</c:v>
                </c:pt>
                <c:pt idx="2">
                  <c:v>281.8125</c:v>
                </c:pt>
                <c:pt idx="3">
                  <c:v>279</c:v>
                </c:pt>
                <c:pt idx="4">
                  <c:v>280.5</c:v>
                </c:pt>
                <c:pt idx="5">
                  <c:v>279.54545454545502</c:v>
                </c:pt>
                <c:pt idx="6">
                  <c:v>278.7</c:v>
                </c:pt>
                <c:pt idx="7">
                  <c:v>279.89473684210498</c:v>
                </c:pt>
                <c:pt idx="8">
                  <c:v>278.57894736842098</c:v>
                </c:pt>
                <c:pt idx="9">
                  <c:v>281.17647058823502</c:v>
                </c:pt>
                <c:pt idx="10">
                  <c:v>282.76190476190476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B7-4D4A-9853-40B282BF297A}"/>
            </c:ext>
          </c:extLst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LD!$G$3:$G$20</c:f>
              <c:numCache>
                <c:formatCode>0.0</c:formatCode>
                <c:ptCount val="18"/>
                <c:pt idx="1">
                  <c:v>282.3</c:v>
                </c:pt>
                <c:pt idx="2">
                  <c:v>281.08333333333297</c:v>
                </c:pt>
                <c:pt idx="3">
                  <c:v>281.43461538461497</c:v>
                </c:pt>
                <c:pt idx="4">
                  <c:v>280.78947368421001</c:v>
                </c:pt>
                <c:pt idx="5">
                  <c:v>282.67037037036999</c:v>
                </c:pt>
                <c:pt idx="6">
                  <c:v>284.36956521739103</c:v>
                </c:pt>
                <c:pt idx="7">
                  <c:v>285.360869565217</c:v>
                </c:pt>
                <c:pt idx="8">
                  <c:v>284.66800000000001</c:v>
                </c:pt>
                <c:pt idx="9">
                  <c:v>283.74090909090899</c:v>
                </c:pt>
                <c:pt idx="10">
                  <c:v>283.61363636363637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CB7-4D4A-9853-40B282BF297A}"/>
            </c:ext>
          </c:extLst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LD!$H$3:$H$20</c:f>
              <c:numCache>
                <c:formatCode>0.0</c:formatCode>
                <c:ptCount val="18"/>
                <c:pt idx="1">
                  <c:v>277.76600000000002</c:v>
                </c:pt>
                <c:pt idx="2">
                  <c:v>275.67700000000002</c:v>
                </c:pt>
                <c:pt idx="3">
                  <c:v>275.66699999999997</c:v>
                </c:pt>
                <c:pt idx="4">
                  <c:v>275.48500000000001</c:v>
                </c:pt>
                <c:pt idx="5">
                  <c:v>276.22699999999998</c:v>
                </c:pt>
                <c:pt idx="6">
                  <c:v>276.5</c:v>
                </c:pt>
                <c:pt idx="7">
                  <c:v>278.17099999999999</c:v>
                </c:pt>
                <c:pt idx="8">
                  <c:v>278</c:v>
                </c:pt>
                <c:pt idx="9">
                  <c:v>277.81099999999998</c:v>
                </c:pt>
                <c:pt idx="10">
                  <c:v>276.173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B7-4D4A-9853-40B282BF297A}"/>
            </c:ext>
          </c:extLst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LD!$I$3:$I$20</c:f>
              <c:numCache>
                <c:formatCode>0.0</c:formatCode>
                <c:ptCount val="18"/>
                <c:pt idx="1">
                  <c:v>285.3</c:v>
                </c:pt>
                <c:pt idx="2">
                  <c:v>284.92</c:v>
                </c:pt>
                <c:pt idx="3">
                  <c:v>285.3</c:v>
                </c:pt>
                <c:pt idx="4">
                  <c:v>284.77999999999997</c:v>
                </c:pt>
                <c:pt idx="5">
                  <c:v>284.58999999999997</c:v>
                </c:pt>
                <c:pt idx="6">
                  <c:v>285.36</c:v>
                </c:pt>
                <c:pt idx="7">
                  <c:v>285.14</c:v>
                </c:pt>
                <c:pt idx="8">
                  <c:v>285.60000000000002</c:v>
                </c:pt>
                <c:pt idx="9">
                  <c:v>285.32</c:v>
                </c:pt>
                <c:pt idx="10">
                  <c:v>284.08999999999997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CB7-4D4A-9853-40B282BF297A}"/>
            </c:ext>
          </c:extLst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LD!$J$3:$J$20</c:f>
              <c:numCache>
                <c:formatCode>0.0</c:formatCode>
                <c:ptCount val="18"/>
                <c:pt idx="0">
                  <c:v>282.3</c:v>
                </c:pt>
                <c:pt idx="1">
                  <c:v>286.39999999999998</c:v>
                </c:pt>
                <c:pt idx="2">
                  <c:v>282.77999999999997</c:v>
                </c:pt>
                <c:pt idx="3">
                  <c:v>281.23</c:v>
                </c:pt>
                <c:pt idx="4">
                  <c:v>280.62</c:v>
                </c:pt>
                <c:pt idx="5">
                  <c:v>280.39</c:v>
                </c:pt>
                <c:pt idx="6">
                  <c:v>281.20999999999998</c:v>
                </c:pt>
                <c:pt idx="7">
                  <c:v>280.79000000000002</c:v>
                </c:pt>
                <c:pt idx="8">
                  <c:v>281.18</c:v>
                </c:pt>
                <c:pt idx="9">
                  <c:v>281.83999999999997</c:v>
                </c:pt>
                <c:pt idx="10">
                  <c:v>280.39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CB7-4D4A-9853-40B282BF297A}"/>
            </c:ext>
          </c:extLst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LD!$K$3:$K$20</c:f>
              <c:numCache>
                <c:formatCode>0.0</c:formatCode>
                <c:ptCount val="18"/>
                <c:pt idx="1">
                  <c:v>285.444444444444</c:v>
                </c:pt>
                <c:pt idx="2">
                  <c:v>283.89999999999998</c:v>
                </c:pt>
                <c:pt idx="3">
                  <c:v>282.10526315789502</c:v>
                </c:pt>
                <c:pt idx="4">
                  <c:v>285.29411764705901</c:v>
                </c:pt>
                <c:pt idx="5">
                  <c:v>283.88888888888903</c:v>
                </c:pt>
                <c:pt idx="6">
                  <c:v>281.45</c:v>
                </c:pt>
                <c:pt idx="7">
                  <c:v>281.33333333333297</c:v>
                </c:pt>
                <c:pt idx="8">
                  <c:v>279.84615384615398</c:v>
                </c:pt>
                <c:pt idx="9">
                  <c:v>281.53333333333302</c:v>
                </c:pt>
                <c:pt idx="10">
                  <c:v>284.13333333333333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CB7-4D4A-9853-40B282BF297A}"/>
            </c:ext>
          </c:extLst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LD!$L$3:$L$20</c:f>
              <c:numCache>
                <c:formatCode>0</c:formatCode>
                <c:ptCount val="18"/>
                <c:pt idx="0">
                  <c:v>283</c:v>
                </c:pt>
                <c:pt idx="1">
                  <c:v>283</c:v>
                </c:pt>
                <c:pt idx="2">
                  <c:v>283</c:v>
                </c:pt>
                <c:pt idx="3">
                  <c:v>283</c:v>
                </c:pt>
                <c:pt idx="4">
                  <c:v>283</c:v>
                </c:pt>
                <c:pt idx="5">
                  <c:v>283</c:v>
                </c:pt>
                <c:pt idx="6">
                  <c:v>283</c:v>
                </c:pt>
                <c:pt idx="7">
                  <c:v>283</c:v>
                </c:pt>
                <c:pt idx="8">
                  <c:v>283</c:v>
                </c:pt>
                <c:pt idx="9">
                  <c:v>283</c:v>
                </c:pt>
                <c:pt idx="10">
                  <c:v>283</c:v>
                </c:pt>
                <c:pt idx="11">
                  <c:v>283</c:v>
                </c:pt>
                <c:pt idx="12">
                  <c:v>283</c:v>
                </c:pt>
                <c:pt idx="13">
                  <c:v>283</c:v>
                </c:pt>
                <c:pt idx="14">
                  <c:v>283</c:v>
                </c:pt>
                <c:pt idx="15">
                  <c:v>283</c:v>
                </c:pt>
                <c:pt idx="16">
                  <c:v>283</c:v>
                </c:pt>
                <c:pt idx="17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CB7-4D4A-9853-40B282BF297A}"/>
            </c:ext>
          </c:extLst>
        </c:ser>
        <c:ser>
          <c:idx val="10"/>
          <c:order val="11"/>
          <c:tx>
            <c:strRef>
              <c:f>LD!$M$2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LD!$M$3:$M$20</c:f>
              <c:numCache>
                <c:formatCode>0.0</c:formatCode>
                <c:ptCount val="18"/>
                <c:pt idx="0">
                  <c:v>281.60000000000002</c:v>
                </c:pt>
                <c:pt idx="1">
                  <c:v>282.76085947712409</c:v>
                </c:pt>
                <c:pt idx="2">
                  <c:v>282.15534856630825</c:v>
                </c:pt>
                <c:pt idx="3">
                  <c:v>281.25067449138652</c:v>
                </c:pt>
                <c:pt idx="4">
                  <c:v>281.60873962093177</c:v>
                </c:pt>
                <c:pt idx="5">
                  <c:v>281.78353882915172</c:v>
                </c:pt>
                <c:pt idx="6">
                  <c:v>281.66203816487126</c:v>
                </c:pt>
                <c:pt idx="7">
                  <c:v>281.42346132100431</c:v>
                </c:pt>
                <c:pt idx="8">
                  <c:v>281.20895651321007</c:v>
                </c:pt>
                <c:pt idx="9">
                  <c:v>281.6706943278943</c:v>
                </c:pt>
                <c:pt idx="10">
                  <c:v>281.8311178261813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CB7-4D4A-9853-40B282BF297A}"/>
            </c:ext>
          </c:extLst>
        </c:ser>
        <c:ser>
          <c:idx val="11"/>
          <c:order val="12"/>
          <c:tx>
            <c:strRef>
              <c:f>LD!$N$2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LD!$N$3:$N$20</c:f>
              <c:numCache>
                <c:formatCode>0.0</c:formatCode>
                <c:ptCount val="18"/>
                <c:pt idx="0">
                  <c:v>1.4000000000000341</c:v>
                </c:pt>
                <c:pt idx="1">
                  <c:v>8.6339999999999577</c:v>
                </c:pt>
                <c:pt idx="2">
                  <c:v>11.276763440859952</c:v>
                </c:pt>
                <c:pt idx="3">
                  <c:v>11.199279069767044</c:v>
                </c:pt>
                <c:pt idx="4">
                  <c:v>11.102804878048971</c:v>
                </c:pt>
                <c:pt idx="5">
                  <c:v>9.8891290322580403</c:v>
                </c:pt>
                <c:pt idx="6">
                  <c:v>8.9536585365850101</c:v>
                </c:pt>
                <c:pt idx="7">
                  <c:v>7.189869565217009</c:v>
                </c:pt>
                <c:pt idx="8">
                  <c:v>7.6000000000000227</c:v>
                </c:pt>
                <c:pt idx="9">
                  <c:v>7.5090000000000146</c:v>
                </c:pt>
                <c:pt idx="10">
                  <c:v>7.9603333333333239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CB7-4D4A-9853-40B282BF297A}"/>
            </c:ext>
          </c:extLst>
        </c:ser>
        <c:ser>
          <c:idx val="12"/>
          <c:order val="13"/>
          <c:tx>
            <c:strRef>
              <c:f>LD!$O$2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LD!$O$3:$O$20</c:f>
              <c:numCache>
                <c:formatCode>General</c:formatCode>
                <c:ptCount val="18"/>
                <c:pt idx="0">
                  <c:v>268</c:v>
                </c:pt>
                <c:pt idx="1">
                  <c:v>268</c:v>
                </c:pt>
                <c:pt idx="2">
                  <c:v>268</c:v>
                </c:pt>
                <c:pt idx="3">
                  <c:v>268</c:v>
                </c:pt>
                <c:pt idx="4">
                  <c:v>268</c:v>
                </c:pt>
                <c:pt idx="5">
                  <c:v>268</c:v>
                </c:pt>
                <c:pt idx="6">
                  <c:v>268</c:v>
                </c:pt>
                <c:pt idx="7">
                  <c:v>268</c:v>
                </c:pt>
                <c:pt idx="8">
                  <c:v>268</c:v>
                </c:pt>
                <c:pt idx="9">
                  <c:v>268</c:v>
                </c:pt>
                <c:pt idx="10">
                  <c:v>268</c:v>
                </c:pt>
                <c:pt idx="11">
                  <c:v>268</c:v>
                </c:pt>
                <c:pt idx="12">
                  <c:v>268</c:v>
                </c:pt>
                <c:pt idx="13">
                  <c:v>268</c:v>
                </c:pt>
                <c:pt idx="14">
                  <c:v>268</c:v>
                </c:pt>
                <c:pt idx="15">
                  <c:v>268</c:v>
                </c:pt>
                <c:pt idx="16">
                  <c:v>268</c:v>
                </c:pt>
                <c:pt idx="17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CB7-4D4A-9853-40B282BF297A}"/>
            </c:ext>
          </c:extLst>
        </c:ser>
        <c:ser>
          <c:idx val="13"/>
          <c:order val="14"/>
          <c:tx>
            <c:strRef>
              <c:f>LD!$P$2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LD!$P$3:$P$20</c:f>
              <c:numCache>
                <c:formatCode>General</c:formatCode>
                <c:ptCount val="18"/>
                <c:pt idx="0">
                  <c:v>298</c:v>
                </c:pt>
                <c:pt idx="1">
                  <c:v>298</c:v>
                </c:pt>
                <c:pt idx="2">
                  <c:v>298</c:v>
                </c:pt>
                <c:pt idx="3">
                  <c:v>298</c:v>
                </c:pt>
                <c:pt idx="4">
                  <c:v>298</c:v>
                </c:pt>
                <c:pt idx="5">
                  <c:v>298</c:v>
                </c:pt>
                <c:pt idx="6">
                  <c:v>298</c:v>
                </c:pt>
                <c:pt idx="7">
                  <c:v>298</c:v>
                </c:pt>
                <c:pt idx="8">
                  <c:v>298</c:v>
                </c:pt>
                <c:pt idx="9">
                  <c:v>298</c:v>
                </c:pt>
                <c:pt idx="10">
                  <c:v>298</c:v>
                </c:pt>
                <c:pt idx="11">
                  <c:v>298</c:v>
                </c:pt>
                <c:pt idx="12">
                  <c:v>298</c:v>
                </c:pt>
                <c:pt idx="13">
                  <c:v>298</c:v>
                </c:pt>
                <c:pt idx="14">
                  <c:v>298</c:v>
                </c:pt>
                <c:pt idx="15">
                  <c:v>298</c:v>
                </c:pt>
                <c:pt idx="16">
                  <c:v>298</c:v>
                </c:pt>
                <c:pt idx="17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CB7-4D4A-9853-40B282BF2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17376"/>
        <c:axId val="127719296"/>
      </c:lineChart>
      <c:catAx>
        <c:axId val="127717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719296"/>
        <c:crosses val="autoZero"/>
        <c:auto val="0"/>
        <c:lblAlgn val="ctr"/>
        <c:lblOffset val="100"/>
        <c:tickLblSkip val="1"/>
        <c:noMultiLvlLbl val="0"/>
      </c:catAx>
      <c:valAx>
        <c:axId val="127719296"/>
        <c:scaling>
          <c:orientation val="minMax"/>
          <c:max val="313"/>
          <c:min val="253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717376"/>
        <c:crosses val="autoZero"/>
        <c:crossBetween val="between"/>
        <c:majorUnit val="1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32064463304"/>
          <c:y val="0.113333797877035"/>
          <c:w val="0.15879265091863501"/>
          <c:h val="0.8400027872622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18063931740007E-2"/>
          <c:y val="8.5245901639344202E-2"/>
          <c:w val="0.69712838171632496"/>
          <c:h val="0.72786885245904198"/>
        </c:manualLayout>
      </c:layout>
      <c:lineChart>
        <c:grouping val="standard"/>
        <c:varyColors val="0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CPK!$B$3:$B$20</c:f>
              <c:numCache>
                <c:formatCode>0.0</c:formatCode>
                <c:ptCount val="18"/>
                <c:pt idx="1">
                  <c:v>304.35000000000002</c:v>
                </c:pt>
                <c:pt idx="2">
                  <c:v>303.5</c:v>
                </c:pt>
                <c:pt idx="3">
                  <c:v>306.42857142857099</c:v>
                </c:pt>
                <c:pt idx="4">
                  <c:v>304.39999999999998</c:v>
                </c:pt>
                <c:pt idx="5">
                  <c:v>303.95454545454498</c:v>
                </c:pt>
                <c:pt idx="6">
                  <c:v>304.14999999999998</c:v>
                </c:pt>
                <c:pt idx="7">
                  <c:v>304.125</c:v>
                </c:pt>
                <c:pt idx="8">
                  <c:v>304.35000000000002</c:v>
                </c:pt>
                <c:pt idx="9">
                  <c:v>305.277777777778</c:v>
                </c:pt>
                <c:pt idx="10">
                  <c:v>304.5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36-4FEA-A96B-841F5B36E80D}"/>
            </c:ext>
          </c:extLst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CPK!$C$3:$C$20</c:f>
              <c:numCache>
                <c:formatCode>0.0</c:formatCode>
                <c:ptCount val="18"/>
                <c:pt idx="1">
                  <c:v>302.57407407407402</c:v>
                </c:pt>
                <c:pt idx="2">
                  <c:v>298.556989247312</c:v>
                </c:pt>
                <c:pt idx="3">
                  <c:v>300.10537634408598</c:v>
                </c:pt>
                <c:pt idx="4">
                  <c:v>301.88571428571402</c:v>
                </c:pt>
                <c:pt idx="5">
                  <c:v>300.97604166666702</c:v>
                </c:pt>
                <c:pt idx="6">
                  <c:v>302.03170731707303</c:v>
                </c:pt>
                <c:pt idx="7">
                  <c:v>302.23269230769199</c:v>
                </c:pt>
                <c:pt idx="8">
                  <c:v>300.71588785046703</c:v>
                </c:pt>
                <c:pt idx="9">
                  <c:v>302.60632911392401</c:v>
                </c:pt>
                <c:pt idx="10">
                  <c:v>302.30326086956518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6-4FEA-A96B-841F5B36E80D}"/>
            </c:ext>
          </c:extLst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CPK!$D$3:$D$20</c:f>
              <c:numCache>
                <c:formatCode>0.0</c:formatCode>
                <c:ptCount val="18"/>
                <c:pt idx="1">
                  <c:v>307.11764705882399</c:v>
                </c:pt>
                <c:pt idx="2">
                  <c:v>307</c:v>
                </c:pt>
                <c:pt idx="3">
                  <c:v>301.89473684210498</c:v>
                </c:pt>
                <c:pt idx="4">
                  <c:v>301.8125</c:v>
                </c:pt>
                <c:pt idx="5">
                  <c:v>305.59090909090901</c:v>
                </c:pt>
                <c:pt idx="6">
                  <c:v>304.052631578947</c:v>
                </c:pt>
                <c:pt idx="7">
                  <c:v>303.9375</c:v>
                </c:pt>
                <c:pt idx="8">
                  <c:v>303.47058823529397</c:v>
                </c:pt>
                <c:pt idx="9">
                  <c:v>302.5</c:v>
                </c:pt>
                <c:pt idx="10">
                  <c:v>301.58333333333297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36-4FEA-A96B-841F5B36E80D}"/>
            </c:ext>
          </c:extLst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CPK!$E$3:$E$20</c:f>
              <c:numCache>
                <c:formatCode>0.0</c:formatCode>
                <c:ptCount val="18"/>
                <c:pt idx="0">
                  <c:v>302.89999999999998</c:v>
                </c:pt>
                <c:pt idx="1">
                  <c:v>300.72199999999998</c:v>
                </c:pt>
                <c:pt idx="2">
                  <c:v>301.25</c:v>
                </c:pt>
                <c:pt idx="3">
                  <c:v>301.28500000000003</c:v>
                </c:pt>
                <c:pt idx="4">
                  <c:v>299.26100000000002</c:v>
                </c:pt>
                <c:pt idx="5">
                  <c:v>299.798</c:v>
                </c:pt>
                <c:pt idx="6">
                  <c:v>302.79700000000003</c:v>
                </c:pt>
                <c:pt idx="7">
                  <c:v>302.18299999999999</c:v>
                </c:pt>
                <c:pt idx="8">
                  <c:v>300.452</c:v>
                </c:pt>
                <c:pt idx="9">
                  <c:v>304.46699999999998</c:v>
                </c:pt>
                <c:pt idx="10">
                  <c:v>304.62400000000002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36-4FEA-A96B-841F5B36E80D}"/>
            </c:ext>
          </c:extLst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CPK!$F$3:$F$20</c:f>
              <c:numCache>
                <c:formatCode>0.0</c:formatCode>
                <c:ptCount val="18"/>
                <c:pt idx="1">
                  <c:v>304.83333333333297</c:v>
                </c:pt>
                <c:pt idx="2">
                  <c:v>302.6875</c:v>
                </c:pt>
                <c:pt idx="3">
                  <c:v>304.85000000000002</c:v>
                </c:pt>
                <c:pt idx="4">
                  <c:v>302.89999999999998</c:v>
                </c:pt>
                <c:pt idx="5">
                  <c:v>303.90909090909099</c:v>
                </c:pt>
                <c:pt idx="6">
                  <c:v>303.89999999999998</c:v>
                </c:pt>
                <c:pt idx="7">
                  <c:v>304.10526315789502</c:v>
                </c:pt>
                <c:pt idx="8">
                  <c:v>303.42105263157902</c:v>
                </c:pt>
                <c:pt idx="9">
                  <c:v>303.47058823529397</c:v>
                </c:pt>
                <c:pt idx="10">
                  <c:v>305.95238095238096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36-4FEA-A96B-841F5B36E80D}"/>
            </c:ext>
          </c:extLst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CPK!$G$3:$G$20</c:f>
              <c:numCache>
                <c:formatCode>0.0</c:formatCode>
                <c:ptCount val="18"/>
                <c:pt idx="1">
                  <c:v>309.7</c:v>
                </c:pt>
                <c:pt idx="2">
                  <c:v>303.85000000000002</c:v>
                </c:pt>
                <c:pt idx="3">
                  <c:v>302.37692307692299</c:v>
                </c:pt>
                <c:pt idx="4">
                  <c:v>303.51052631578898</c:v>
                </c:pt>
                <c:pt idx="5">
                  <c:v>304.37777777777802</c:v>
                </c:pt>
                <c:pt idx="6">
                  <c:v>306.00869565217403</c:v>
                </c:pt>
                <c:pt idx="7">
                  <c:v>306.43913043478301</c:v>
                </c:pt>
                <c:pt idx="8">
                  <c:v>305.80399999999997</c:v>
                </c:pt>
                <c:pt idx="9">
                  <c:v>305.75909090909101</c:v>
                </c:pt>
                <c:pt idx="10">
                  <c:v>305.55454545454546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36-4FEA-A96B-841F5B36E80D}"/>
            </c:ext>
          </c:extLst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CPK!$H$3:$H$20</c:f>
              <c:numCache>
                <c:formatCode>0.0</c:formatCode>
                <c:ptCount val="18"/>
                <c:pt idx="1">
                  <c:v>304</c:v>
                </c:pt>
                <c:pt idx="2">
                  <c:v>303.67700000000002</c:v>
                </c:pt>
                <c:pt idx="3">
                  <c:v>303.07900000000001</c:v>
                </c:pt>
                <c:pt idx="4">
                  <c:v>303.90300000000002</c:v>
                </c:pt>
                <c:pt idx="5">
                  <c:v>304.48899999999998</c:v>
                </c:pt>
                <c:pt idx="6">
                  <c:v>304.40699999999998</c:v>
                </c:pt>
                <c:pt idx="7">
                  <c:v>302.16500000000002</c:v>
                </c:pt>
                <c:pt idx="8">
                  <c:v>302.03800000000001</c:v>
                </c:pt>
                <c:pt idx="9">
                  <c:v>303.512</c:v>
                </c:pt>
                <c:pt idx="10">
                  <c:v>302.12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36-4FEA-A96B-841F5B36E80D}"/>
            </c:ext>
          </c:extLst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CPK!$I$3:$I$20</c:f>
              <c:numCache>
                <c:formatCode>0.0</c:formatCode>
                <c:ptCount val="18"/>
                <c:pt idx="1">
                  <c:v>299.45</c:v>
                </c:pt>
                <c:pt idx="2">
                  <c:v>301.77</c:v>
                </c:pt>
                <c:pt idx="3">
                  <c:v>301.54000000000002</c:v>
                </c:pt>
                <c:pt idx="4">
                  <c:v>302.70999999999998</c:v>
                </c:pt>
                <c:pt idx="5">
                  <c:v>302.97000000000003</c:v>
                </c:pt>
                <c:pt idx="6">
                  <c:v>303.51</c:v>
                </c:pt>
                <c:pt idx="7">
                  <c:v>304.43</c:v>
                </c:pt>
                <c:pt idx="8">
                  <c:v>305.3</c:v>
                </c:pt>
                <c:pt idx="9">
                  <c:v>305.04000000000002</c:v>
                </c:pt>
                <c:pt idx="10">
                  <c:v>304.04000000000002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36-4FEA-A96B-841F5B36E80D}"/>
            </c:ext>
          </c:extLst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CPK!$J$3:$J$20</c:f>
              <c:numCache>
                <c:formatCode>0.0</c:formatCode>
                <c:ptCount val="18"/>
                <c:pt idx="0">
                  <c:v>304.89999999999998</c:v>
                </c:pt>
                <c:pt idx="1">
                  <c:v>302.57407407407402</c:v>
                </c:pt>
                <c:pt idx="2">
                  <c:v>304.14</c:v>
                </c:pt>
                <c:pt idx="3">
                  <c:v>303.44</c:v>
                </c:pt>
                <c:pt idx="4">
                  <c:v>302.60000000000002</c:v>
                </c:pt>
                <c:pt idx="5">
                  <c:v>302.12</c:v>
                </c:pt>
                <c:pt idx="6">
                  <c:v>303.04000000000002</c:v>
                </c:pt>
                <c:pt idx="7">
                  <c:v>302.5</c:v>
                </c:pt>
                <c:pt idx="8">
                  <c:v>302.63</c:v>
                </c:pt>
                <c:pt idx="9">
                  <c:v>303.66000000000003</c:v>
                </c:pt>
                <c:pt idx="10">
                  <c:v>303.45999999999998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36-4FEA-A96B-841F5B36E80D}"/>
            </c:ext>
          </c:extLst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CPK!$K$3:$K$20</c:f>
              <c:numCache>
                <c:formatCode>0.0</c:formatCode>
                <c:ptCount val="18"/>
                <c:pt idx="1">
                  <c:v>306.444444444444</c:v>
                </c:pt>
                <c:pt idx="2">
                  <c:v>303</c:v>
                </c:pt>
                <c:pt idx="3">
                  <c:v>304.07142857142901</c:v>
                </c:pt>
                <c:pt idx="4">
                  <c:v>305.58823529411802</c:v>
                </c:pt>
                <c:pt idx="5">
                  <c:v>307.538461538462</c:v>
                </c:pt>
                <c:pt idx="6">
                  <c:v>311.75</c:v>
                </c:pt>
                <c:pt idx="7">
                  <c:v>312.13333333333298</c:v>
                </c:pt>
                <c:pt idx="8">
                  <c:v>312.357142857143</c:v>
                </c:pt>
                <c:pt idx="9">
                  <c:v>313.8</c:v>
                </c:pt>
                <c:pt idx="10">
                  <c:v>313.33333333333331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36-4FEA-A96B-841F5B36E80D}"/>
            </c:ext>
          </c:extLst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CPK!$L$3:$L$20</c:f>
              <c:numCache>
                <c:formatCode>0</c:formatCode>
                <c:ptCount val="18"/>
                <c:pt idx="0">
                  <c:v>303</c:v>
                </c:pt>
                <c:pt idx="1">
                  <c:v>303</c:v>
                </c:pt>
                <c:pt idx="2">
                  <c:v>303</c:v>
                </c:pt>
                <c:pt idx="3">
                  <c:v>303</c:v>
                </c:pt>
                <c:pt idx="4">
                  <c:v>303</c:v>
                </c:pt>
                <c:pt idx="5">
                  <c:v>303</c:v>
                </c:pt>
                <c:pt idx="6">
                  <c:v>303</c:v>
                </c:pt>
                <c:pt idx="7">
                  <c:v>303</c:v>
                </c:pt>
                <c:pt idx="8">
                  <c:v>303</c:v>
                </c:pt>
                <c:pt idx="9">
                  <c:v>303</c:v>
                </c:pt>
                <c:pt idx="10">
                  <c:v>303</c:v>
                </c:pt>
                <c:pt idx="11">
                  <c:v>303</c:v>
                </c:pt>
                <c:pt idx="12">
                  <c:v>303</c:v>
                </c:pt>
                <c:pt idx="13">
                  <c:v>303</c:v>
                </c:pt>
                <c:pt idx="14">
                  <c:v>303</c:v>
                </c:pt>
                <c:pt idx="15">
                  <c:v>303</c:v>
                </c:pt>
                <c:pt idx="16">
                  <c:v>303</c:v>
                </c:pt>
                <c:pt idx="17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36-4FEA-A96B-841F5B36E80D}"/>
            </c:ext>
          </c:extLst>
        </c:ser>
        <c:ser>
          <c:idx val="10"/>
          <c:order val="11"/>
          <c:tx>
            <c:strRef>
              <c:f>CPK!$M$2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CPK!$M$3:$M$20</c:f>
              <c:numCache>
                <c:formatCode>0.0</c:formatCode>
                <c:ptCount val="18"/>
                <c:pt idx="0">
                  <c:v>303.89999999999998</c:v>
                </c:pt>
                <c:pt idx="1">
                  <c:v>304.1765572984749</c:v>
                </c:pt>
                <c:pt idx="2">
                  <c:v>302.94314892473119</c:v>
                </c:pt>
                <c:pt idx="3">
                  <c:v>302.90710362631143</c:v>
                </c:pt>
                <c:pt idx="4">
                  <c:v>302.85709758956204</c:v>
                </c:pt>
                <c:pt idx="5">
                  <c:v>303.57238264374519</c:v>
                </c:pt>
                <c:pt idx="6">
                  <c:v>304.56470345481938</c:v>
                </c:pt>
                <c:pt idx="7">
                  <c:v>304.4250919233703</c:v>
                </c:pt>
                <c:pt idx="8">
                  <c:v>304.05386715744834</c:v>
                </c:pt>
                <c:pt idx="9">
                  <c:v>305.00927860360872</c:v>
                </c:pt>
                <c:pt idx="10">
                  <c:v>304.74708539431583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36-4FEA-A96B-841F5B36E80D}"/>
            </c:ext>
          </c:extLst>
        </c:ser>
        <c:ser>
          <c:idx val="11"/>
          <c:order val="12"/>
          <c:tx>
            <c:strRef>
              <c:f>CPK!$N$2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CPK!$N$3:$N$20</c:f>
              <c:numCache>
                <c:formatCode>0.0</c:formatCode>
                <c:ptCount val="18"/>
                <c:pt idx="0">
                  <c:v>2</c:v>
                </c:pt>
                <c:pt idx="1">
                  <c:v>10.25</c:v>
                </c:pt>
                <c:pt idx="2">
                  <c:v>8.4430107526879965</c:v>
                </c:pt>
                <c:pt idx="3">
                  <c:v>6.3231950844850076</c:v>
                </c:pt>
                <c:pt idx="4">
                  <c:v>6.3272352941179975</c:v>
                </c:pt>
                <c:pt idx="5">
                  <c:v>7.7404615384620001</c:v>
                </c:pt>
                <c:pt idx="6">
                  <c:v>9.7182926829269718</c:v>
                </c:pt>
                <c:pt idx="7">
                  <c:v>9.9683333333329642</c:v>
                </c:pt>
                <c:pt idx="8">
                  <c:v>11.905142857143005</c:v>
                </c:pt>
                <c:pt idx="9">
                  <c:v>11.300000000000011</c:v>
                </c:pt>
                <c:pt idx="10">
                  <c:v>11.750000000000341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A36-4FEA-A96B-841F5B36E80D}"/>
            </c:ext>
          </c:extLst>
        </c:ser>
        <c:ser>
          <c:idx val="12"/>
          <c:order val="13"/>
          <c:tx>
            <c:strRef>
              <c:f>CPK!$O$2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CPK!$O$3:$O$20</c:f>
              <c:numCache>
                <c:formatCode>General</c:formatCode>
                <c:ptCount val="18"/>
                <c:pt idx="0">
                  <c:v>287</c:v>
                </c:pt>
                <c:pt idx="1">
                  <c:v>287</c:v>
                </c:pt>
                <c:pt idx="2">
                  <c:v>287</c:v>
                </c:pt>
                <c:pt idx="3">
                  <c:v>287</c:v>
                </c:pt>
                <c:pt idx="4">
                  <c:v>287</c:v>
                </c:pt>
                <c:pt idx="5">
                  <c:v>287</c:v>
                </c:pt>
                <c:pt idx="6">
                  <c:v>287</c:v>
                </c:pt>
                <c:pt idx="7">
                  <c:v>287</c:v>
                </c:pt>
                <c:pt idx="8">
                  <c:v>287</c:v>
                </c:pt>
                <c:pt idx="9">
                  <c:v>287</c:v>
                </c:pt>
                <c:pt idx="10">
                  <c:v>287</c:v>
                </c:pt>
                <c:pt idx="11">
                  <c:v>287</c:v>
                </c:pt>
                <c:pt idx="12">
                  <c:v>287</c:v>
                </c:pt>
                <c:pt idx="13">
                  <c:v>287</c:v>
                </c:pt>
                <c:pt idx="14">
                  <c:v>287</c:v>
                </c:pt>
                <c:pt idx="15">
                  <c:v>287</c:v>
                </c:pt>
                <c:pt idx="16">
                  <c:v>287</c:v>
                </c:pt>
                <c:pt idx="17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A36-4FEA-A96B-841F5B36E80D}"/>
            </c:ext>
          </c:extLst>
        </c:ser>
        <c:ser>
          <c:idx val="13"/>
          <c:order val="14"/>
          <c:tx>
            <c:strRef>
              <c:f>CPK!$P$2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CPK!$P$3:$P$20</c:f>
              <c:numCache>
                <c:formatCode>General</c:formatCode>
                <c:ptCount val="18"/>
                <c:pt idx="0">
                  <c:v>319</c:v>
                </c:pt>
                <c:pt idx="1">
                  <c:v>319</c:v>
                </c:pt>
                <c:pt idx="2">
                  <c:v>319</c:v>
                </c:pt>
                <c:pt idx="3">
                  <c:v>319</c:v>
                </c:pt>
                <c:pt idx="4">
                  <c:v>319</c:v>
                </c:pt>
                <c:pt idx="5">
                  <c:v>319</c:v>
                </c:pt>
                <c:pt idx="6">
                  <c:v>319</c:v>
                </c:pt>
                <c:pt idx="7">
                  <c:v>319</c:v>
                </c:pt>
                <c:pt idx="8">
                  <c:v>319</c:v>
                </c:pt>
                <c:pt idx="9">
                  <c:v>319</c:v>
                </c:pt>
                <c:pt idx="10">
                  <c:v>319</c:v>
                </c:pt>
                <c:pt idx="11">
                  <c:v>319</c:v>
                </c:pt>
                <c:pt idx="12">
                  <c:v>319</c:v>
                </c:pt>
                <c:pt idx="13">
                  <c:v>319</c:v>
                </c:pt>
                <c:pt idx="14">
                  <c:v>319</c:v>
                </c:pt>
                <c:pt idx="15">
                  <c:v>319</c:v>
                </c:pt>
                <c:pt idx="16">
                  <c:v>319</c:v>
                </c:pt>
                <c:pt idx="17">
                  <c:v>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A36-4FEA-A96B-841F5B36E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63712"/>
        <c:axId val="127365888"/>
      </c:lineChart>
      <c:catAx>
        <c:axId val="12736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ＭＳ Ｐゴシック" panose="020B0600070205080204" charset="-128"/>
              </a:defRPr>
            </a:pPr>
            <a:endParaRPr lang="ja-JP"/>
          </a:p>
        </c:txPr>
        <c:crossAx val="127365888"/>
        <c:crosses val="autoZero"/>
        <c:auto val="0"/>
        <c:lblAlgn val="ctr"/>
        <c:lblOffset val="100"/>
        <c:tickLblSkip val="1"/>
        <c:noMultiLvlLbl val="0"/>
      </c:catAx>
      <c:valAx>
        <c:axId val="127365888"/>
        <c:scaling>
          <c:orientation val="minMax"/>
          <c:max val="335"/>
          <c:min val="271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ＭＳ Ｐゴシック" panose="020B0600070205080204" charset="-128"/>
              </a:defRPr>
            </a:pPr>
            <a:endParaRPr lang="ja-JP"/>
          </a:p>
        </c:txPr>
        <c:crossAx val="127363712"/>
        <c:crosses val="autoZero"/>
        <c:crossBetween val="between"/>
        <c:majorUnit val="16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853837890516901"/>
          <c:y val="0.13770490336435201"/>
          <c:w val="0.16057454843461"/>
          <c:h val="0.832786924361727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ＭＳ Ｐゴシック" panose="020B0600070205080204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83196317001006E-2"/>
          <c:y val="8.46740050804448E-2"/>
          <c:w val="0.70371588293324605"/>
          <c:h val="0.73497036409822203"/>
        </c:manualLayout>
      </c:layout>
      <c:lineChart>
        <c:grouping val="standard"/>
        <c:varyColors val="0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AMY!$B$3:$B$20</c:f>
              <c:numCache>
                <c:formatCode>0.0</c:formatCode>
                <c:ptCount val="18"/>
                <c:pt idx="1">
                  <c:v>214.55</c:v>
                </c:pt>
                <c:pt idx="2">
                  <c:v>214.8</c:v>
                </c:pt>
                <c:pt idx="3">
                  <c:v>214.857142857143</c:v>
                </c:pt>
                <c:pt idx="4">
                  <c:v>214.3</c:v>
                </c:pt>
                <c:pt idx="5">
                  <c:v>213.863636363636</c:v>
                </c:pt>
                <c:pt idx="6">
                  <c:v>214</c:v>
                </c:pt>
                <c:pt idx="7">
                  <c:v>214.625</c:v>
                </c:pt>
                <c:pt idx="8">
                  <c:v>214.75</c:v>
                </c:pt>
                <c:pt idx="9">
                  <c:v>214.444444444444</c:v>
                </c:pt>
                <c:pt idx="10">
                  <c:v>214.875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6E-4837-8F4D-ED9177401672}"/>
            </c:ext>
          </c:extLst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AMY!$C$3:$C$20</c:f>
              <c:numCache>
                <c:formatCode>0.0</c:formatCode>
                <c:ptCount val="18"/>
                <c:pt idx="1">
                  <c:v>211.96666666666701</c:v>
                </c:pt>
                <c:pt idx="2">
                  <c:v>212.448314606742</c:v>
                </c:pt>
                <c:pt idx="3">
                  <c:v>212.49651162790701</c:v>
                </c:pt>
                <c:pt idx="4">
                  <c:v>212.39250000000001</c:v>
                </c:pt>
                <c:pt idx="5">
                  <c:v>211.38247422680399</c:v>
                </c:pt>
                <c:pt idx="6">
                  <c:v>209.31176470588201</c:v>
                </c:pt>
                <c:pt idx="7">
                  <c:v>211.25899999999999</c:v>
                </c:pt>
                <c:pt idx="8">
                  <c:v>211.56</c:v>
                </c:pt>
                <c:pt idx="9">
                  <c:v>212.83902439024399</c:v>
                </c:pt>
                <c:pt idx="10">
                  <c:v>211.60898876404491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6E-4837-8F4D-ED9177401672}"/>
            </c:ext>
          </c:extLst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AMY!$D$3:$D$20</c:f>
              <c:numCache>
                <c:formatCode>0.0</c:formatCode>
                <c:ptCount val="18"/>
                <c:pt idx="1">
                  <c:v>210.066666666667</c:v>
                </c:pt>
                <c:pt idx="2">
                  <c:v>208.894736842105</c:v>
                </c:pt>
                <c:pt idx="3">
                  <c:v>209.333333333333</c:v>
                </c:pt>
                <c:pt idx="4">
                  <c:v>211.642857142857</c:v>
                </c:pt>
                <c:pt idx="5">
                  <c:v>212.04761904761901</c:v>
                </c:pt>
                <c:pt idx="6">
                  <c:v>211.789473684211</c:v>
                </c:pt>
                <c:pt idx="7">
                  <c:v>212.70588235294099</c:v>
                </c:pt>
                <c:pt idx="8">
                  <c:v>211.333333333333</c:v>
                </c:pt>
                <c:pt idx="9">
                  <c:v>211.875</c:v>
                </c:pt>
                <c:pt idx="10">
                  <c:v>210.642857142857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6E-4837-8F4D-ED9177401672}"/>
            </c:ext>
          </c:extLst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AMY!$E$3:$E$20</c:f>
              <c:numCache>
                <c:formatCode>0.0</c:formatCode>
                <c:ptCount val="18"/>
                <c:pt idx="0">
                  <c:v>215.6</c:v>
                </c:pt>
                <c:pt idx="1">
                  <c:v>213.88300000000001</c:v>
                </c:pt>
                <c:pt idx="2">
                  <c:v>213.065</c:v>
                </c:pt>
                <c:pt idx="3">
                  <c:v>212.40299999999999</c:v>
                </c:pt>
                <c:pt idx="4">
                  <c:v>214.69399999999999</c:v>
                </c:pt>
                <c:pt idx="5">
                  <c:v>215.96799999999999</c:v>
                </c:pt>
                <c:pt idx="6">
                  <c:v>215.66399999999999</c:v>
                </c:pt>
                <c:pt idx="7">
                  <c:v>216.12899999999999</c:v>
                </c:pt>
                <c:pt idx="8">
                  <c:v>213.64500000000001</c:v>
                </c:pt>
                <c:pt idx="9">
                  <c:v>214.07400000000001</c:v>
                </c:pt>
                <c:pt idx="10">
                  <c:v>214.65600000000001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6E-4837-8F4D-ED9177401672}"/>
            </c:ext>
          </c:extLst>
        </c:ser>
        <c:ser>
          <c:idx val="5"/>
          <c:order val="4"/>
          <c:tx>
            <c:strRef>
              <c:f>AMY!$F$2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6633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AMY!$F$3:$F$20</c:f>
              <c:numCache>
                <c:formatCode>0.0</c:formatCode>
                <c:ptCount val="18"/>
                <c:pt idx="1">
                  <c:v>214</c:v>
                </c:pt>
                <c:pt idx="2">
                  <c:v>213.5625</c:v>
                </c:pt>
                <c:pt idx="3">
                  <c:v>214.1</c:v>
                </c:pt>
                <c:pt idx="4">
                  <c:v>213.7</c:v>
                </c:pt>
                <c:pt idx="5">
                  <c:v>214.31818181818201</c:v>
                </c:pt>
                <c:pt idx="6">
                  <c:v>214.7</c:v>
                </c:pt>
                <c:pt idx="7">
                  <c:v>213.789473684211</c:v>
                </c:pt>
                <c:pt idx="8">
                  <c:v>214</c:v>
                </c:pt>
                <c:pt idx="9">
                  <c:v>213</c:v>
                </c:pt>
                <c:pt idx="10">
                  <c:v>214.23809523809524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6E-4837-8F4D-ED9177401672}"/>
            </c:ext>
          </c:extLst>
        </c:ser>
        <c:ser>
          <c:idx val="6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AMY!$G$3:$G$20</c:f>
              <c:numCache>
                <c:formatCode>0.0</c:formatCode>
                <c:ptCount val="18"/>
                <c:pt idx="1">
                  <c:v>213.3</c:v>
                </c:pt>
                <c:pt idx="2">
                  <c:v>210.9</c:v>
                </c:pt>
                <c:pt idx="3">
                  <c:v>211.85384615384601</c:v>
                </c:pt>
                <c:pt idx="4">
                  <c:v>211.68947368421101</c:v>
                </c:pt>
                <c:pt idx="5">
                  <c:v>213.29629629629599</c:v>
                </c:pt>
                <c:pt idx="6">
                  <c:v>214.491304347826</c:v>
                </c:pt>
                <c:pt idx="7">
                  <c:v>215.878260869565</c:v>
                </c:pt>
                <c:pt idx="8">
                  <c:v>214.98400000000001</c:v>
                </c:pt>
                <c:pt idx="9">
                  <c:v>214.595454545455</c:v>
                </c:pt>
                <c:pt idx="10">
                  <c:v>214.07727272727277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6E-4837-8F4D-ED9177401672}"/>
            </c:ext>
          </c:extLst>
        </c:ser>
        <c:ser>
          <c:idx val="7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AMY!$H$3:$H$20</c:f>
              <c:numCache>
                <c:formatCode>0.0</c:formatCode>
                <c:ptCount val="18"/>
                <c:pt idx="1">
                  <c:v>216.13900000000001</c:v>
                </c:pt>
                <c:pt idx="2">
                  <c:v>215.01300000000001</c:v>
                </c:pt>
                <c:pt idx="3">
                  <c:v>214.23599999999999</c:v>
                </c:pt>
                <c:pt idx="4">
                  <c:v>214.73</c:v>
                </c:pt>
                <c:pt idx="5">
                  <c:v>217.845</c:v>
                </c:pt>
                <c:pt idx="6">
                  <c:v>218.178</c:v>
                </c:pt>
                <c:pt idx="7">
                  <c:v>218.92699999999999</c:v>
                </c:pt>
                <c:pt idx="8">
                  <c:v>219.24600000000001</c:v>
                </c:pt>
                <c:pt idx="9">
                  <c:v>217.28800000000001</c:v>
                </c:pt>
                <c:pt idx="10">
                  <c:v>216.101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16E-4837-8F4D-ED9177401672}"/>
            </c:ext>
          </c:extLst>
        </c:ser>
        <c:ser>
          <c:idx val="8"/>
          <c:order val="7"/>
          <c:tx>
            <c:strRef>
              <c:f>AMY!$I$2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AMY!$I$3:$I$20</c:f>
              <c:numCache>
                <c:formatCode>0.0</c:formatCode>
                <c:ptCount val="18"/>
                <c:pt idx="1">
                  <c:v>215.03</c:v>
                </c:pt>
                <c:pt idx="2">
                  <c:v>214.04</c:v>
                </c:pt>
                <c:pt idx="3">
                  <c:v>213.44</c:v>
                </c:pt>
                <c:pt idx="4">
                  <c:v>214.8</c:v>
                </c:pt>
                <c:pt idx="5">
                  <c:v>214.64</c:v>
                </c:pt>
                <c:pt idx="6">
                  <c:v>213.96</c:v>
                </c:pt>
                <c:pt idx="7">
                  <c:v>214.45</c:v>
                </c:pt>
                <c:pt idx="8">
                  <c:v>213.32</c:v>
                </c:pt>
                <c:pt idx="9">
                  <c:v>214.04</c:v>
                </c:pt>
                <c:pt idx="10">
                  <c:v>213.22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6E-4837-8F4D-ED9177401672}"/>
            </c:ext>
          </c:extLst>
        </c:ser>
        <c:ser>
          <c:idx val="3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AMY!$J$3:$J$20</c:f>
              <c:numCache>
                <c:formatCode>0.0</c:formatCode>
                <c:ptCount val="18"/>
                <c:pt idx="0">
                  <c:v>213.8</c:v>
                </c:pt>
                <c:pt idx="1">
                  <c:v>211.96666666666701</c:v>
                </c:pt>
                <c:pt idx="2">
                  <c:v>211.67</c:v>
                </c:pt>
                <c:pt idx="3">
                  <c:v>210.63</c:v>
                </c:pt>
                <c:pt idx="4">
                  <c:v>209.58</c:v>
                </c:pt>
                <c:pt idx="5">
                  <c:v>211.25</c:v>
                </c:pt>
                <c:pt idx="6">
                  <c:v>213.92</c:v>
                </c:pt>
                <c:pt idx="7">
                  <c:v>214.6</c:v>
                </c:pt>
                <c:pt idx="8">
                  <c:v>215</c:v>
                </c:pt>
                <c:pt idx="9">
                  <c:v>213.93</c:v>
                </c:pt>
                <c:pt idx="10">
                  <c:v>213.2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16E-4837-8F4D-ED9177401672}"/>
            </c:ext>
          </c:extLst>
        </c:ser>
        <c:ser>
          <c:idx val="14"/>
          <c:order val="9"/>
          <c:tx>
            <c:strRef>
              <c:f>AMY!$K$2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AMY!$K$3:$K$20</c:f>
              <c:numCache>
                <c:formatCode>0.0</c:formatCode>
                <c:ptCount val="18"/>
                <c:pt idx="1">
                  <c:v>214.666666666667</c:v>
                </c:pt>
                <c:pt idx="2">
                  <c:v>212.157894736842</c:v>
                </c:pt>
                <c:pt idx="3">
                  <c:v>212</c:v>
                </c:pt>
                <c:pt idx="4">
                  <c:v>211.75</c:v>
                </c:pt>
                <c:pt idx="5">
                  <c:v>215.555555555556</c:v>
                </c:pt>
                <c:pt idx="6">
                  <c:v>217.55</c:v>
                </c:pt>
                <c:pt idx="7">
                  <c:v>216.947368421053</c:v>
                </c:pt>
                <c:pt idx="8">
                  <c:v>218.42857142857099</c:v>
                </c:pt>
                <c:pt idx="9">
                  <c:v>217.6</c:v>
                </c:pt>
                <c:pt idx="10">
                  <c:v>219.21428571428572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16E-4837-8F4D-ED9177401672}"/>
            </c:ext>
          </c:extLst>
        </c:ser>
        <c:ser>
          <c:idx val="9"/>
          <c:order val="10"/>
          <c:tx>
            <c:strRef>
              <c:f>AMY!$L$2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AMY!$L$3:$L$20</c:f>
              <c:numCache>
                <c:formatCode>General</c:formatCode>
                <c:ptCount val="18"/>
                <c:pt idx="0">
                  <c:v>214</c:v>
                </c:pt>
                <c:pt idx="1">
                  <c:v>214</c:v>
                </c:pt>
                <c:pt idx="2">
                  <c:v>214</c:v>
                </c:pt>
                <c:pt idx="3">
                  <c:v>214</c:v>
                </c:pt>
                <c:pt idx="4">
                  <c:v>214</c:v>
                </c:pt>
                <c:pt idx="5">
                  <c:v>214</c:v>
                </c:pt>
                <c:pt idx="6">
                  <c:v>214</c:v>
                </c:pt>
                <c:pt idx="7">
                  <c:v>214</c:v>
                </c:pt>
                <c:pt idx="8">
                  <c:v>214</c:v>
                </c:pt>
                <c:pt idx="9">
                  <c:v>214</c:v>
                </c:pt>
                <c:pt idx="10">
                  <c:v>214</c:v>
                </c:pt>
                <c:pt idx="11">
                  <c:v>214</c:v>
                </c:pt>
                <c:pt idx="12">
                  <c:v>214</c:v>
                </c:pt>
                <c:pt idx="13">
                  <c:v>214</c:v>
                </c:pt>
                <c:pt idx="14">
                  <c:v>214</c:v>
                </c:pt>
                <c:pt idx="15">
                  <c:v>214</c:v>
                </c:pt>
                <c:pt idx="16">
                  <c:v>214</c:v>
                </c:pt>
                <c:pt idx="17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16E-4837-8F4D-ED9177401672}"/>
            </c:ext>
          </c:extLst>
        </c:ser>
        <c:ser>
          <c:idx val="10"/>
          <c:order val="11"/>
          <c:tx>
            <c:strRef>
              <c:f>AMY!$M$2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AMY!$M$3:$M$20</c:f>
              <c:numCache>
                <c:formatCode>0.0</c:formatCode>
                <c:ptCount val="18"/>
                <c:pt idx="0">
                  <c:v>214.7</c:v>
                </c:pt>
                <c:pt idx="1">
                  <c:v>213.55686666666679</c:v>
                </c:pt>
                <c:pt idx="2">
                  <c:v>212.65514461856893</c:v>
                </c:pt>
                <c:pt idx="3">
                  <c:v>212.5349833972229</c:v>
                </c:pt>
                <c:pt idx="4">
                  <c:v>212.92788308270678</c:v>
                </c:pt>
                <c:pt idx="5">
                  <c:v>214.01667633080933</c:v>
                </c:pt>
                <c:pt idx="6">
                  <c:v>214.35645427379191</c:v>
                </c:pt>
                <c:pt idx="7">
                  <c:v>214.93109853277696</c:v>
                </c:pt>
                <c:pt idx="8">
                  <c:v>214.62669047619039</c:v>
                </c:pt>
                <c:pt idx="9">
                  <c:v>214.36859233801428</c:v>
                </c:pt>
                <c:pt idx="10">
                  <c:v>214.18334995865558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16E-4837-8F4D-ED9177401672}"/>
            </c:ext>
          </c:extLst>
        </c:ser>
        <c:ser>
          <c:idx val="11"/>
          <c:order val="12"/>
          <c:tx>
            <c:strRef>
              <c:f>AMY!$N$2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AMY!$N$3:$N$20</c:f>
              <c:numCache>
                <c:formatCode>0.0</c:formatCode>
                <c:ptCount val="18"/>
                <c:pt idx="0">
                  <c:v>1.7999999999999829</c:v>
                </c:pt>
                <c:pt idx="1">
                  <c:v>6.0723333333330061</c:v>
                </c:pt>
                <c:pt idx="2">
                  <c:v>6.1182631578950009</c:v>
                </c:pt>
                <c:pt idx="3">
                  <c:v>5.5238095238100016</c:v>
                </c:pt>
                <c:pt idx="4">
                  <c:v>5.2199999999999989</c:v>
                </c:pt>
                <c:pt idx="5">
                  <c:v>6.5949999999999989</c:v>
                </c:pt>
                <c:pt idx="6">
                  <c:v>8.8662352941179847</c:v>
                </c:pt>
                <c:pt idx="7">
                  <c:v>7.6680000000000064</c:v>
                </c:pt>
                <c:pt idx="8">
                  <c:v>7.9126666666670076</c:v>
                </c:pt>
                <c:pt idx="9">
                  <c:v>5.7249999999999943</c:v>
                </c:pt>
                <c:pt idx="10">
                  <c:v>8.5714285714287257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16E-4837-8F4D-ED9177401672}"/>
            </c:ext>
          </c:extLst>
        </c:ser>
        <c:ser>
          <c:idx val="12"/>
          <c:order val="13"/>
          <c:tx>
            <c:strRef>
              <c:f>AMY!$O$2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AMY!$O$3:$O$20</c:f>
              <c:numCache>
                <c:formatCode>General</c:formatCode>
                <c:ptCount val="18"/>
                <c:pt idx="0">
                  <c:v>203</c:v>
                </c:pt>
                <c:pt idx="1">
                  <c:v>203</c:v>
                </c:pt>
                <c:pt idx="2">
                  <c:v>203</c:v>
                </c:pt>
                <c:pt idx="3">
                  <c:v>203</c:v>
                </c:pt>
                <c:pt idx="4">
                  <c:v>203</c:v>
                </c:pt>
                <c:pt idx="5">
                  <c:v>203</c:v>
                </c:pt>
                <c:pt idx="6">
                  <c:v>203</c:v>
                </c:pt>
                <c:pt idx="7">
                  <c:v>203</c:v>
                </c:pt>
                <c:pt idx="8">
                  <c:v>203</c:v>
                </c:pt>
                <c:pt idx="9">
                  <c:v>203</c:v>
                </c:pt>
                <c:pt idx="10">
                  <c:v>203</c:v>
                </c:pt>
                <c:pt idx="11">
                  <c:v>203</c:v>
                </c:pt>
                <c:pt idx="12">
                  <c:v>203</c:v>
                </c:pt>
                <c:pt idx="13">
                  <c:v>203</c:v>
                </c:pt>
                <c:pt idx="14">
                  <c:v>203</c:v>
                </c:pt>
                <c:pt idx="15">
                  <c:v>203</c:v>
                </c:pt>
                <c:pt idx="16">
                  <c:v>203</c:v>
                </c:pt>
                <c:pt idx="17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16E-4837-8F4D-ED9177401672}"/>
            </c:ext>
          </c:extLst>
        </c:ser>
        <c:ser>
          <c:idx val="13"/>
          <c:order val="14"/>
          <c:tx>
            <c:strRef>
              <c:f>AMY!$P$2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AMY!$P$3:$P$20</c:f>
              <c:numCache>
                <c:formatCode>General</c:formatCode>
                <c:ptCount val="18"/>
                <c:pt idx="0">
                  <c:v>225</c:v>
                </c:pt>
                <c:pt idx="1">
                  <c:v>225</c:v>
                </c:pt>
                <c:pt idx="2">
                  <c:v>225</c:v>
                </c:pt>
                <c:pt idx="3">
                  <c:v>225</c:v>
                </c:pt>
                <c:pt idx="4">
                  <c:v>225</c:v>
                </c:pt>
                <c:pt idx="5">
                  <c:v>225</c:v>
                </c:pt>
                <c:pt idx="6">
                  <c:v>225</c:v>
                </c:pt>
                <c:pt idx="7">
                  <c:v>225</c:v>
                </c:pt>
                <c:pt idx="8">
                  <c:v>225</c:v>
                </c:pt>
                <c:pt idx="9">
                  <c:v>225</c:v>
                </c:pt>
                <c:pt idx="10">
                  <c:v>225</c:v>
                </c:pt>
                <c:pt idx="11">
                  <c:v>225</c:v>
                </c:pt>
                <c:pt idx="12">
                  <c:v>225</c:v>
                </c:pt>
                <c:pt idx="13">
                  <c:v>225</c:v>
                </c:pt>
                <c:pt idx="14">
                  <c:v>225</c:v>
                </c:pt>
                <c:pt idx="15">
                  <c:v>225</c:v>
                </c:pt>
                <c:pt idx="16">
                  <c:v>225</c:v>
                </c:pt>
                <c:pt idx="17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16E-4837-8F4D-ED9177401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04096"/>
        <c:axId val="126406016"/>
      </c:lineChart>
      <c:catAx>
        <c:axId val="126404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406016"/>
        <c:crosses val="autoZero"/>
        <c:auto val="0"/>
        <c:lblAlgn val="ctr"/>
        <c:lblOffset val="100"/>
        <c:tickLblSkip val="1"/>
        <c:noMultiLvlLbl val="0"/>
      </c:catAx>
      <c:valAx>
        <c:axId val="126406016"/>
        <c:scaling>
          <c:orientation val="minMax"/>
          <c:max val="236"/>
          <c:min val="19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404096"/>
        <c:crosses val="autoZero"/>
        <c:crossBetween val="between"/>
        <c:majorUnit val="1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54978259599"/>
          <c:y val="0.115338765793811"/>
          <c:w val="0.16162939179528199"/>
          <c:h val="0.868865287187938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83196317001006E-2"/>
          <c:y val="8.4674005080444897E-2"/>
          <c:w val="0.70371588293324605"/>
          <c:h val="0.73497036409822203"/>
        </c:manualLayout>
      </c:layout>
      <c:lineChart>
        <c:grouping val="standard"/>
        <c:varyColors val="0"/>
        <c:ser>
          <c:idx val="0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CHE!$B$3:$B$20</c:f>
              <c:numCache>
                <c:formatCode>0.0</c:formatCode>
                <c:ptCount val="18"/>
                <c:pt idx="1">
                  <c:v>328.6</c:v>
                </c:pt>
                <c:pt idx="2">
                  <c:v>328.7</c:v>
                </c:pt>
                <c:pt idx="3">
                  <c:v>330.61904761904799</c:v>
                </c:pt>
                <c:pt idx="4">
                  <c:v>331.35</c:v>
                </c:pt>
                <c:pt idx="5">
                  <c:v>330.09090909090901</c:v>
                </c:pt>
                <c:pt idx="6">
                  <c:v>329.75</c:v>
                </c:pt>
                <c:pt idx="7">
                  <c:v>328.3125</c:v>
                </c:pt>
                <c:pt idx="8">
                  <c:v>327.55</c:v>
                </c:pt>
                <c:pt idx="9">
                  <c:v>329.61111111111097</c:v>
                </c:pt>
                <c:pt idx="10">
                  <c:v>328.9375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BE-49A0-842C-781980B29704}"/>
            </c:ext>
          </c:extLst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CHE!$C$3:$C$20</c:f>
              <c:numCache>
                <c:formatCode>0.0</c:formatCode>
                <c:ptCount val="18"/>
                <c:pt idx="1">
                  <c:v>329.16493506493498</c:v>
                </c:pt>
                <c:pt idx="2">
                  <c:v>330.505617977528</c:v>
                </c:pt>
                <c:pt idx="3">
                  <c:v>329.83563218390799</c:v>
                </c:pt>
                <c:pt idx="4">
                  <c:v>331.04320987654302</c:v>
                </c:pt>
                <c:pt idx="5">
                  <c:v>329.68152173913001</c:v>
                </c:pt>
                <c:pt idx="6">
                  <c:v>328.66117647058798</c:v>
                </c:pt>
                <c:pt idx="7">
                  <c:v>329.09514563106802</c:v>
                </c:pt>
                <c:pt idx="8">
                  <c:v>330.26796116504801</c:v>
                </c:pt>
                <c:pt idx="9">
                  <c:v>330.67325581395301</c:v>
                </c:pt>
                <c:pt idx="10">
                  <c:v>330.41752577319585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BE-49A0-842C-781980B29704}"/>
            </c:ext>
          </c:extLst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CHE!$D$3:$D$20</c:f>
              <c:numCache>
                <c:formatCode>0.0</c:formatCode>
                <c:ptCount val="18"/>
                <c:pt idx="1">
                  <c:v>324</c:v>
                </c:pt>
                <c:pt idx="2">
                  <c:v>329.3125</c:v>
                </c:pt>
                <c:pt idx="3">
                  <c:v>326.63157894736798</c:v>
                </c:pt>
                <c:pt idx="4">
                  <c:v>326.46666666666698</c:v>
                </c:pt>
                <c:pt idx="5">
                  <c:v>328.95238095238102</c:v>
                </c:pt>
                <c:pt idx="6">
                  <c:v>327.5</c:v>
                </c:pt>
                <c:pt idx="7">
                  <c:v>326.58823529411802</c:v>
                </c:pt>
                <c:pt idx="8">
                  <c:v>322.357142857143</c:v>
                </c:pt>
                <c:pt idx="9">
                  <c:v>328.230769230769</c:v>
                </c:pt>
                <c:pt idx="10">
                  <c:v>325.25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BE-49A0-842C-781980B29704}"/>
            </c:ext>
          </c:extLst>
        </c:ser>
        <c:ser>
          <c:idx val="4"/>
          <c:order val="3"/>
          <c:tx>
            <c:strRef>
              <c:f>CHE!$E$2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CHE!$E$3:$E$20</c:f>
              <c:numCache>
                <c:formatCode>0.0</c:formatCode>
                <c:ptCount val="18"/>
                <c:pt idx="0">
                  <c:v>329.5</c:v>
                </c:pt>
                <c:pt idx="1">
                  <c:v>326.83100000000002</c:v>
                </c:pt>
                <c:pt idx="2">
                  <c:v>326.78500000000003</c:v>
                </c:pt>
                <c:pt idx="3">
                  <c:v>328.14499999999998</c:v>
                </c:pt>
                <c:pt idx="4">
                  <c:v>326.62799999999999</c:v>
                </c:pt>
                <c:pt idx="5">
                  <c:v>327.47800000000001</c:v>
                </c:pt>
                <c:pt idx="6">
                  <c:v>327.2</c:v>
                </c:pt>
                <c:pt idx="7">
                  <c:v>327.97899999999998</c:v>
                </c:pt>
                <c:pt idx="8">
                  <c:v>328.19400000000002</c:v>
                </c:pt>
                <c:pt idx="9">
                  <c:v>327.048</c:v>
                </c:pt>
                <c:pt idx="10">
                  <c:v>327.73700000000002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BE-49A0-842C-781980B29704}"/>
            </c:ext>
          </c:extLst>
        </c:ser>
        <c:ser>
          <c:idx val="5"/>
          <c:order val="4"/>
          <c:tx>
            <c:strRef>
              <c:f>CHE!$F$2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CHE!$F$3:$F$20</c:f>
              <c:numCache>
                <c:formatCode>0.0</c:formatCode>
                <c:ptCount val="18"/>
                <c:pt idx="1">
                  <c:v>326.944444444444</c:v>
                </c:pt>
                <c:pt idx="2">
                  <c:v>327.375</c:v>
                </c:pt>
                <c:pt idx="3">
                  <c:v>326.2</c:v>
                </c:pt>
                <c:pt idx="4">
                  <c:v>326.8</c:v>
                </c:pt>
                <c:pt idx="5">
                  <c:v>326.90909090909099</c:v>
                </c:pt>
                <c:pt idx="6">
                  <c:v>326.45</c:v>
                </c:pt>
                <c:pt idx="7">
                  <c:v>324.84210526315798</c:v>
                </c:pt>
                <c:pt idx="8">
                  <c:v>324.15789473684202</c:v>
                </c:pt>
                <c:pt idx="9">
                  <c:v>325.52941176470603</c:v>
                </c:pt>
                <c:pt idx="10">
                  <c:v>327.8095238095238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BE-49A0-842C-781980B29704}"/>
            </c:ext>
          </c:extLst>
        </c:ser>
        <c:ser>
          <c:idx val="6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CHE!$G$3:$G$20</c:f>
              <c:numCache>
                <c:formatCode>0.0</c:formatCode>
                <c:ptCount val="18"/>
                <c:pt idx="1">
                  <c:v>328.6</c:v>
                </c:pt>
                <c:pt idx="2">
                  <c:v>323.85833333333301</c:v>
                </c:pt>
                <c:pt idx="3">
                  <c:v>323.90384615384602</c:v>
                </c:pt>
                <c:pt idx="4">
                  <c:v>324.24210526315801</c:v>
                </c:pt>
                <c:pt idx="5">
                  <c:v>325.89259259259302</c:v>
                </c:pt>
                <c:pt idx="6">
                  <c:v>327.352173913044</c:v>
                </c:pt>
                <c:pt idx="7">
                  <c:v>327.55652173913001</c:v>
                </c:pt>
                <c:pt idx="8">
                  <c:v>327.60399999999998</c:v>
                </c:pt>
                <c:pt idx="9">
                  <c:v>328.286363636364</c:v>
                </c:pt>
                <c:pt idx="10">
                  <c:v>327.09999999999997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BE-49A0-842C-781980B29704}"/>
            </c:ext>
          </c:extLst>
        </c:ser>
        <c:ser>
          <c:idx val="7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CHE!$H$3:$H$20</c:f>
              <c:numCache>
                <c:formatCode>0.0</c:formatCode>
                <c:ptCount val="18"/>
                <c:pt idx="1">
                  <c:v>328.25</c:v>
                </c:pt>
                <c:pt idx="2">
                  <c:v>328.48399999999998</c:v>
                </c:pt>
                <c:pt idx="3">
                  <c:v>326.68299999999999</c:v>
                </c:pt>
                <c:pt idx="4">
                  <c:v>327.435</c:v>
                </c:pt>
                <c:pt idx="5">
                  <c:v>328.64100000000002</c:v>
                </c:pt>
                <c:pt idx="6">
                  <c:v>330.05099999999999</c:v>
                </c:pt>
                <c:pt idx="7">
                  <c:v>330.14299999999997</c:v>
                </c:pt>
                <c:pt idx="8">
                  <c:v>328.14299999999997</c:v>
                </c:pt>
                <c:pt idx="9">
                  <c:v>328.22199999999998</c:v>
                </c:pt>
                <c:pt idx="10">
                  <c:v>329.74700000000001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BE-49A0-842C-781980B29704}"/>
            </c:ext>
          </c:extLst>
        </c:ser>
        <c:ser>
          <c:idx val="8"/>
          <c:order val="7"/>
          <c:tx>
            <c:strRef>
              <c:f>CHE!$I$2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CHE!$I$3:$I$20</c:f>
              <c:numCache>
                <c:formatCode>0.0</c:formatCode>
                <c:ptCount val="18"/>
                <c:pt idx="1">
                  <c:v>327.58</c:v>
                </c:pt>
                <c:pt idx="2">
                  <c:v>327.91</c:v>
                </c:pt>
                <c:pt idx="3">
                  <c:v>328.33</c:v>
                </c:pt>
                <c:pt idx="4">
                  <c:v>329.06</c:v>
                </c:pt>
                <c:pt idx="5">
                  <c:v>328.08</c:v>
                </c:pt>
                <c:pt idx="6">
                  <c:v>327.71</c:v>
                </c:pt>
                <c:pt idx="7">
                  <c:v>328</c:v>
                </c:pt>
                <c:pt idx="8">
                  <c:v>328.2</c:v>
                </c:pt>
                <c:pt idx="9">
                  <c:v>327.82</c:v>
                </c:pt>
                <c:pt idx="10">
                  <c:v>328.82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BE-49A0-842C-781980B29704}"/>
            </c:ext>
          </c:extLst>
        </c:ser>
        <c:ser>
          <c:idx val="3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CHE!$J$3:$J$20</c:f>
              <c:numCache>
                <c:formatCode>0.0</c:formatCode>
                <c:ptCount val="18"/>
                <c:pt idx="0">
                  <c:v>327.9</c:v>
                </c:pt>
                <c:pt idx="1">
                  <c:v>329.16493506493498</c:v>
                </c:pt>
                <c:pt idx="2">
                  <c:v>326.56</c:v>
                </c:pt>
                <c:pt idx="3">
                  <c:v>326.08</c:v>
                </c:pt>
                <c:pt idx="4">
                  <c:v>324.56</c:v>
                </c:pt>
                <c:pt idx="5">
                  <c:v>326.25</c:v>
                </c:pt>
                <c:pt idx="6">
                  <c:v>328.44</c:v>
                </c:pt>
                <c:pt idx="7">
                  <c:v>328.4</c:v>
                </c:pt>
                <c:pt idx="8">
                  <c:v>327.23</c:v>
                </c:pt>
                <c:pt idx="9">
                  <c:v>327.3</c:v>
                </c:pt>
                <c:pt idx="10">
                  <c:v>327.7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BE-49A0-842C-781980B29704}"/>
            </c:ext>
          </c:extLst>
        </c:ser>
        <c:ser>
          <c:idx val="14"/>
          <c:order val="9"/>
          <c:tx>
            <c:strRef>
              <c:f>CHE!$K$2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CHE!$K$3:$K$20</c:f>
              <c:numCache>
                <c:formatCode>0.0</c:formatCode>
                <c:ptCount val="18"/>
                <c:pt idx="1">
                  <c:v>328.35294117647101</c:v>
                </c:pt>
                <c:pt idx="2">
                  <c:v>327.89473684210498</c:v>
                </c:pt>
                <c:pt idx="3">
                  <c:v>326.61111111111097</c:v>
                </c:pt>
                <c:pt idx="4">
                  <c:v>326.92307692307702</c:v>
                </c:pt>
                <c:pt idx="5">
                  <c:v>331.33333333333297</c:v>
                </c:pt>
                <c:pt idx="6">
                  <c:v>328.11764705882399</c:v>
                </c:pt>
                <c:pt idx="7">
                  <c:v>327.76470588235298</c:v>
                </c:pt>
                <c:pt idx="8">
                  <c:v>327.5</c:v>
                </c:pt>
                <c:pt idx="9">
                  <c:v>325</c:v>
                </c:pt>
                <c:pt idx="10">
                  <c:v>326.93333333333334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BE-49A0-842C-781980B29704}"/>
            </c:ext>
          </c:extLst>
        </c:ser>
        <c:ser>
          <c:idx val="9"/>
          <c:order val="10"/>
          <c:tx>
            <c:strRef>
              <c:f>CHE!$L$2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CHE!$L$3:$L$20</c:f>
              <c:numCache>
                <c:formatCode>General</c:formatCode>
                <c:ptCount val="18"/>
                <c:pt idx="0">
                  <c:v>328</c:v>
                </c:pt>
                <c:pt idx="1">
                  <c:v>328</c:v>
                </c:pt>
                <c:pt idx="2">
                  <c:v>328</c:v>
                </c:pt>
                <c:pt idx="3">
                  <c:v>328</c:v>
                </c:pt>
                <c:pt idx="4">
                  <c:v>328</c:v>
                </c:pt>
                <c:pt idx="5">
                  <c:v>328</c:v>
                </c:pt>
                <c:pt idx="6">
                  <c:v>328</c:v>
                </c:pt>
                <c:pt idx="7">
                  <c:v>328</c:v>
                </c:pt>
                <c:pt idx="8">
                  <c:v>328</c:v>
                </c:pt>
                <c:pt idx="9">
                  <c:v>328</c:v>
                </c:pt>
                <c:pt idx="10">
                  <c:v>328</c:v>
                </c:pt>
                <c:pt idx="11">
                  <c:v>328</c:v>
                </c:pt>
                <c:pt idx="12">
                  <c:v>328</c:v>
                </c:pt>
                <c:pt idx="13">
                  <c:v>328</c:v>
                </c:pt>
                <c:pt idx="14">
                  <c:v>328</c:v>
                </c:pt>
                <c:pt idx="15">
                  <c:v>328</c:v>
                </c:pt>
                <c:pt idx="16">
                  <c:v>328</c:v>
                </c:pt>
                <c:pt idx="17">
                  <c:v>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BE-49A0-842C-781980B29704}"/>
            </c:ext>
          </c:extLst>
        </c:ser>
        <c:ser>
          <c:idx val="10"/>
          <c:order val="11"/>
          <c:tx>
            <c:strRef>
              <c:f>CHE!$M$2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CHE!$M$3:$M$20</c:f>
              <c:numCache>
                <c:formatCode>0.0</c:formatCode>
                <c:ptCount val="18"/>
                <c:pt idx="0">
                  <c:v>328.7</c:v>
                </c:pt>
                <c:pt idx="1">
                  <c:v>327.74882557507851</c:v>
                </c:pt>
                <c:pt idx="2">
                  <c:v>327.73851881529657</c:v>
                </c:pt>
                <c:pt idx="3">
                  <c:v>327.30392160152803</c:v>
                </c:pt>
                <c:pt idx="4">
                  <c:v>327.4508058729445</c:v>
                </c:pt>
                <c:pt idx="5">
                  <c:v>328.3308828617437</c:v>
                </c:pt>
                <c:pt idx="6">
                  <c:v>328.1231997442456</c:v>
                </c:pt>
                <c:pt idx="7">
                  <c:v>327.8681213809827</c:v>
                </c:pt>
                <c:pt idx="8">
                  <c:v>327.12039987590327</c:v>
                </c:pt>
                <c:pt idx="9">
                  <c:v>327.77209115569036</c:v>
                </c:pt>
                <c:pt idx="10">
                  <c:v>328.04518829160531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0BE-49A0-842C-781980B29704}"/>
            </c:ext>
          </c:extLst>
        </c:ser>
        <c:ser>
          <c:idx val="11"/>
          <c:order val="12"/>
          <c:tx>
            <c:strRef>
              <c:f>CHE!$N$2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CHE!$N$3:$N$20</c:f>
              <c:numCache>
                <c:formatCode>0.0</c:formatCode>
                <c:ptCount val="18"/>
                <c:pt idx="0">
                  <c:v>1.6000000000000227</c:v>
                </c:pt>
                <c:pt idx="1">
                  <c:v>5.1649350649349799</c:v>
                </c:pt>
                <c:pt idx="2">
                  <c:v>6.6472846441949969</c:v>
                </c:pt>
                <c:pt idx="3">
                  <c:v>6.7152014652019716</c:v>
                </c:pt>
                <c:pt idx="4">
                  <c:v>7.1078947368420131</c:v>
                </c:pt>
                <c:pt idx="5">
                  <c:v>5.4407407407399546</c:v>
                </c:pt>
                <c:pt idx="6">
                  <c:v>3.6009999999999991</c:v>
                </c:pt>
                <c:pt idx="7">
                  <c:v>5.3008947368419967</c:v>
                </c:pt>
                <c:pt idx="8">
                  <c:v>7.9108183079050036</c:v>
                </c:pt>
                <c:pt idx="9">
                  <c:v>5.6732558139530056</c:v>
                </c:pt>
                <c:pt idx="10">
                  <c:v>5.1675257731958482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0BE-49A0-842C-781980B29704}"/>
            </c:ext>
          </c:extLst>
        </c:ser>
        <c:ser>
          <c:idx val="12"/>
          <c:order val="13"/>
          <c:tx>
            <c:strRef>
              <c:f>CHE!$O$2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CHE!$O$3:$O$20</c:f>
              <c:numCache>
                <c:formatCode>General</c:formatCode>
                <c:ptCount val="18"/>
                <c:pt idx="0">
                  <c:v>311</c:v>
                </c:pt>
                <c:pt idx="1">
                  <c:v>311</c:v>
                </c:pt>
                <c:pt idx="2">
                  <c:v>311</c:v>
                </c:pt>
                <c:pt idx="3">
                  <c:v>311</c:v>
                </c:pt>
                <c:pt idx="4">
                  <c:v>311</c:v>
                </c:pt>
                <c:pt idx="5">
                  <c:v>311</c:v>
                </c:pt>
                <c:pt idx="6">
                  <c:v>311</c:v>
                </c:pt>
                <c:pt idx="7">
                  <c:v>311</c:v>
                </c:pt>
                <c:pt idx="8">
                  <c:v>311</c:v>
                </c:pt>
                <c:pt idx="9">
                  <c:v>311</c:v>
                </c:pt>
                <c:pt idx="10">
                  <c:v>311</c:v>
                </c:pt>
                <c:pt idx="11">
                  <c:v>311</c:v>
                </c:pt>
                <c:pt idx="12">
                  <c:v>311</c:v>
                </c:pt>
                <c:pt idx="13">
                  <c:v>311</c:v>
                </c:pt>
                <c:pt idx="14">
                  <c:v>311</c:v>
                </c:pt>
                <c:pt idx="15">
                  <c:v>311</c:v>
                </c:pt>
                <c:pt idx="16">
                  <c:v>311</c:v>
                </c:pt>
                <c:pt idx="17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0BE-49A0-842C-781980B29704}"/>
            </c:ext>
          </c:extLst>
        </c:ser>
        <c:ser>
          <c:idx val="13"/>
          <c:order val="14"/>
          <c:tx>
            <c:strRef>
              <c:f>CHE!$P$2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CHE!$P$3:$P$20</c:f>
              <c:numCache>
                <c:formatCode>General</c:formatCode>
                <c:ptCount val="18"/>
                <c:pt idx="0">
                  <c:v>345</c:v>
                </c:pt>
                <c:pt idx="1">
                  <c:v>345</c:v>
                </c:pt>
                <c:pt idx="2">
                  <c:v>345</c:v>
                </c:pt>
                <c:pt idx="3">
                  <c:v>345</c:v>
                </c:pt>
                <c:pt idx="4">
                  <c:v>345</c:v>
                </c:pt>
                <c:pt idx="5">
                  <c:v>345</c:v>
                </c:pt>
                <c:pt idx="6">
                  <c:v>345</c:v>
                </c:pt>
                <c:pt idx="7">
                  <c:v>345</c:v>
                </c:pt>
                <c:pt idx="8">
                  <c:v>345</c:v>
                </c:pt>
                <c:pt idx="9">
                  <c:v>345</c:v>
                </c:pt>
                <c:pt idx="10">
                  <c:v>345</c:v>
                </c:pt>
                <c:pt idx="11">
                  <c:v>345</c:v>
                </c:pt>
                <c:pt idx="12">
                  <c:v>345</c:v>
                </c:pt>
                <c:pt idx="13">
                  <c:v>345</c:v>
                </c:pt>
                <c:pt idx="14">
                  <c:v>345</c:v>
                </c:pt>
                <c:pt idx="15">
                  <c:v>345</c:v>
                </c:pt>
                <c:pt idx="16">
                  <c:v>345</c:v>
                </c:pt>
                <c:pt idx="17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0BE-49A0-842C-781980B29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64224"/>
        <c:axId val="128166144"/>
      </c:lineChart>
      <c:catAx>
        <c:axId val="128164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166144"/>
        <c:crosses val="autoZero"/>
        <c:auto val="0"/>
        <c:lblAlgn val="ctr"/>
        <c:lblOffset val="100"/>
        <c:tickLblSkip val="1"/>
        <c:noMultiLvlLbl val="0"/>
      </c:catAx>
      <c:valAx>
        <c:axId val="128166144"/>
        <c:scaling>
          <c:orientation val="minMax"/>
          <c:max val="362"/>
          <c:min val="29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164224"/>
        <c:crosses val="autoZero"/>
        <c:crossBetween val="between"/>
        <c:majorUnit val="17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53148909395"/>
          <c:y val="0.15409831398194401"/>
          <c:w val="0.16162958863368401"/>
          <c:h val="0.826229280661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6881993422096E-2"/>
          <c:y val="8.5245901639344202E-2"/>
          <c:w val="0.704725312609364"/>
          <c:h val="0.72459016393442599"/>
        </c:manualLayout>
      </c:layout>
      <c:lineChart>
        <c:grouping val="standard"/>
        <c:varyColors val="0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Fe!$B$3:$B$20</c:f>
              <c:numCache>
                <c:formatCode>0.0</c:formatCode>
                <c:ptCount val="18"/>
                <c:pt idx="1">
                  <c:v>146.05000000000001</c:v>
                </c:pt>
                <c:pt idx="2">
                  <c:v>146.35</c:v>
                </c:pt>
                <c:pt idx="3">
                  <c:v>145.61904761904799</c:v>
                </c:pt>
                <c:pt idx="4">
                  <c:v>146.19999999999999</c:v>
                </c:pt>
                <c:pt idx="5">
                  <c:v>146.136363636364</c:v>
                </c:pt>
                <c:pt idx="6">
                  <c:v>146.15</c:v>
                </c:pt>
                <c:pt idx="7">
                  <c:v>146.5</c:v>
                </c:pt>
                <c:pt idx="8">
                  <c:v>146.19999999999999</c:v>
                </c:pt>
                <c:pt idx="9">
                  <c:v>146.833333333333</c:v>
                </c:pt>
                <c:pt idx="10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7B-49F9-9193-6E41FB01C22B}"/>
            </c:ext>
          </c:extLst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Fe!$C$3:$C$20</c:f>
              <c:numCache>
                <c:formatCode>0.0</c:formatCode>
                <c:ptCount val="18"/>
                <c:pt idx="1">
                  <c:v>148.732558139535</c:v>
                </c:pt>
                <c:pt idx="2">
                  <c:v>147.50399999999999</c:v>
                </c:pt>
                <c:pt idx="3">
                  <c:v>148.26741573033701</c:v>
                </c:pt>
                <c:pt idx="4">
                  <c:v>147.85783132530099</c:v>
                </c:pt>
                <c:pt idx="5">
                  <c:v>148.10309278350499</c:v>
                </c:pt>
                <c:pt idx="6">
                  <c:v>147.369879518072</c:v>
                </c:pt>
                <c:pt idx="7">
                  <c:v>146.27040816326499</c:v>
                </c:pt>
                <c:pt idx="8">
                  <c:v>146.75700000000001</c:v>
                </c:pt>
                <c:pt idx="9">
                  <c:v>146.915853658537</c:v>
                </c:pt>
                <c:pt idx="10">
                  <c:v>145.07821782178212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7B-49F9-9193-6E41FB01C22B}"/>
            </c:ext>
          </c:extLst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Fe!$D$3:$D$20</c:f>
              <c:numCache>
                <c:formatCode>0.0</c:formatCode>
                <c:ptCount val="18"/>
                <c:pt idx="1">
                  <c:v>146.3125</c:v>
                </c:pt>
                <c:pt idx="2">
                  <c:v>146.1</c:v>
                </c:pt>
                <c:pt idx="3">
                  <c:v>145.1</c:v>
                </c:pt>
                <c:pt idx="4">
                  <c:v>146.529411764706</c:v>
                </c:pt>
                <c:pt idx="5">
                  <c:v>143.333333333333</c:v>
                </c:pt>
                <c:pt idx="6">
                  <c:v>147.625</c:v>
                </c:pt>
                <c:pt idx="7">
                  <c:v>147.375</c:v>
                </c:pt>
                <c:pt idx="8">
                  <c:v>145.6875</c:v>
                </c:pt>
                <c:pt idx="9">
                  <c:v>146</c:v>
                </c:pt>
                <c:pt idx="10">
                  <c:v>146.86666666666699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7B-49F9-9193-6E41FB01C22B}"/>
            </c:ext>
          </c:extLst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Fe!$E$3:$E$20</c:f>
              <c:numCache>
                <c:formatCode>0.0</c:formatCode>
                <c:ptCount val="18"/>
                <c:pt idx="0">
                  <c:v>147.80000000000001</c:v>
                </c:pt>
                <c:pt idx="1">
                  <c:v>146.917</c:v>
                </c:pt>
                <c:pt idx="2">
                  <c:v>146.21100000000001</c:v>
                </c:pt>
                <c:pt idx="3">
                  <c:v>147.13200000000001</c:v>
                </c:pt>
                <c:pt idx="4">
                  <c:v>146.15600000000001</c:v>
                </c:pt>
                <c:pt idx="5">
                  <c:v>146.333</c:v>
                </c:pt>
                <c:pt idx="6">
                  <c:v>145.81700000000001</c:v>
                </c:pt>
                <c:pt idx="7">
                  <c:v>145.68299999999999</c:v>
                </c:pt>
                <c:pt idx="8">
                  <c:v>145.428</c:v>
                </c:pt>
                <c:pt idx="9">
                  <c:v>145.679</c:v>
                </c:pt>
                <c:pt idx="10">
                  <c:v>145.96799999999999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7B-49F9-9193-6E41FB01C22B}"/>
            </c:ext>
          </c:extLst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Fe!$F$3:$F$20</c:f>
              <c:numCache>
                <c:formatCode>0.0</c:formatCode>
                <c:ptCount val="18"/>
                <c:pt idx="1">
                  <c:v>148.555555555556</c:v>
                </c:pt>
                <c:pt idx="2">
                  <c:v>148.1875</c:v>
                </c:pt>
                <c:pt idx="3">
                  <c:v>147.05000000000001</c:v>
                </c:pt>
                <c:pt idx="4">
                  <c:v>146.80000000000001</c:v>
                </c:pt>
                <c:pt idx="5">
                  <c:v>149.636363636364</c:v>
                </c:pt>
                <c:pt idx="6">
                  <c:v>149.44999999999999</c:v>
                </c:pt>
                <c:pt idx="7">
                  <c:v>149.052631578947</c:v>
                </c:pt>
                <c:pt idx="8">
                  <c:v>147.157894736842</c:v>
                </c:pt>
                <c:pt idx="9">
                  <c:v>150</c:v>
                </c:pt>
                <c:pt idx="10">
                  <c:v>148.52380952380952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7B-49F9-9193-6E41FB01C22B}"/>
            </c:ext>
          </c:extLst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Fe!$G$3:$G$20</c:f>
              <c:numCache>
                <c:formatCode>0.0</c:formatCode>
                <c:ptCount val="18"/>
                <c:pt idx="1">
                  <c:v>148.1</c:v>
                </c:pt>
                <c:pt idx="2">
                  <c:v>147.375</c:v>
                </c:pt>
                <c:pt idx="3">
                  <c:v>147.41538461538499</c:v>
                </c:pt>
                <c:pt idx="4">
                  <c:v>146.931578947368</c:v>
                </c:pt>
                <c:pt idx="5">
                  <c:v>144.692592592593</c:v>
                </c:pt>
                <c:pt idx="6">
                  <c:v>143.69999999999999</c:v>
                </c:pt>
                <c:pt idx="7">
                  <c:v>144.44782608695701</c:v>
                </c:pt>
                <c:pt idx="8">
                  <c:v>144.148</c:v>
                </c:pt>
                <c:pt idx="9">
                  <c:v>143.809090909091</c:v>
                </c:pt>
                <c:pt idx="10">
                  <c:v>144.15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7B-49F9-9193-6E41FB01C22B}"/>
            </c:ext>
          </c:extLst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Fe!$H$3:$H$20</c:f>
              <c:numCache>
                <c:formatCode>0.0</c:formatCode>
                <c:ptCount val="18"/>
                <c:pt idx="1">
                  <c:v>145.31399999999999</c:v>
                </c:pt>
                <c:pt idx="2">
                  <c:v>145.16900000000001</c:v>
                </c:pt>
                <c:pt idx="3">
                  <c:v>144.50800000000001</c:v>
                </c:pt>
                <c:pt idx="4">
                  <c:v>144.66200000000001</c:v>
                </c:pt>
                <c:pt idx="5">
                  <c:v>145.01300000000001</c:v>
                </c:pt>
                <c:pt idx="6">
                  <c:v>145.38900000000001</c:v>
                </c:pt>
                <c:pt idx="7">
                  <c:v>145.92400000000001</c:v>
                </c:pt>
                <c:pt idx="8">
                  <c:v>145.98500000000001</c:v>
                </c:pt>
                <c:pt idx="9">
                  <c:v>146.5</c:v>
                </c:pt>
                <c:pt idx="10">
                  <c:v>145.97300000000001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7B-49F9-9193-6E41FB01C22B}"/>
            </c:ext>
          </c:extLst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Fe!$I$3:$I$20</c:f>
              <c:numCache>
                <c:formatCode>0.0</c:formatCode>
                <c:ptCount val="18"/>
                <c:pt idx="1">
                  <c:v>145.65</c:v>
                </c:pt>
                <c:pt idx="2">
                  <c:v>146.19</c:v>
                </c:pt>
                <c:pt idx="3">
                  <c:v>146.38999999999999</c:v>
                </c:pt>
                <c:pt idx="4">
                  <c:v>146.72999999999999</c:v>
                </c:pt>
                <c:pt idx="5">
                  <c:v>146.66999999999999</c:v>
                </c:pt>
                <c:pt idx="6">
                  <c:v>147.47</c:v>
                </c:pt>
                <c:pt idx="7">
                  <c:v>146.75</c:v>
                </c:pt>
                <c:pt idx="8">
                  <c:v>146.74</c:v>
                </c:pt>
                <c:pt idx="9">
                  <c:v>146.46</c:v>
                </c:pt>
                <c:pt idx="10">
                  <c:v>146.59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E7B-49F9-9193-6E41FB01C22B}"/>
            </c:ext>
          </c:extLst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Fe!$J$3:$J$20</c:f>
              <c:numCache>
                <c:formatCode>0.0</c:formatCode>
                <c:ptCount val="18"/>
                <c:pt idx="0">
                  <c:v>146</c:v>
                </c:pt>
                <c:pt idx="1">
                  <c:v>148.732558139535</c:v>
                </c:pt>
                <c:pt idx="2">
                  <c:v>144.33000000000001</c:v>
                </c:pt>
                <c:pt idx="3">
                  <c:v>143.85</c:v>
                </c:pt>
                <c:pt idx="4">
                  <c:v>143.47999999999999</c:v>
                </c:pt>
                <c:pt idx="5">
                  <c:v>143.87</c:v>
                </c:pt>
                <c:pt idx="6">
                  <c:v>144.21</c:v>
                </c:pt>
                <c:pt idx="7">
                  <c:v>144.63</c:v>
                </c:pt>
                <c:pt idx="8">
                  <c:v>145.16999999999999</c:v>
                </c:pt>
                <c:pt idx="9">
                  <c:v>143.88999999999999</c:v>
                </c:pt>
                <c:pt idx="10">
                  <c:v>144.82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E7B-49F9-9193-6E41FB01C22B}"/>
            </c:ext>
          </c:extLst>
        </c:ser>
        <c:ser>
          <c:idx val="9"/>
          <c:order val="9"/>
          <c:tx>
            <c:strRef>
              <c:f>Fe!$L$2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Fe!$L$3:$L$20</c:f>
              <c:numCache>
                <c:formatCode>0</c:formatCode>
                <c:ptCount val="18"/>
                <c:pt idx="0">
                  <c:v>146</c:v>
                </c:pt>
                <c:pt idx="1">
                  <c:v>146</c:v>
                </c:pt>
                <c:pt idx="2">
                  <c:v>146</c:v>
                </c:pt>
                <c:pt idx="3">
                  <c:v>146</c:v>
                </c:pt>
                <c:pt idx="4">
                  <c:v>146</c:v>
                </c:pt>
                <c:pt idx="5">
                  <c:v>146</c:v>
                </c:pt>
                <c:pt idx="6">
                  <c:v>146</c:v>
                </c:pt>
                <c:pt idx="7">
                  <c:v>146</c:v>
                </c:pt>
                <c:pt idx="8">
                  <c:v>146</c:v>
                </c:pt>
                <c:pt idx="9">
                  <c:v>146</c:v>
                </c:pt>
                <c:pt idx="10">
                  <c:v>146</c:v>
                </c:pt>
                <c:pt idx="11">
                  <c:v>146</c:v>
                </c:pt>
                <c:pt idx="12">
                  <c:v>146</c:v>
                </c:pt>
                <c:pt idx="13">
                  <c:v>146</c:v>
                </c:pt>
                <c:pt idx="14">
                  <c:v>146</c:v>
                </c:pt>
                <c:pt idx="15">
                  <c:v>146</c:v>
                </c:pt>
                <c:pt idx="16">
                  <c:v>146</c:v>
                </c:pt>
                <c:pt idx="17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E7B-49F9-9193-6E41FB01C22B}"/>
            </c:ext>
          </c:extLst>
        </c:ser>
        <c:ser>
          <c:idx val="10"/>
          <c:order val="10"/>
          <c:tx>
            <c:strRef>
              <c:f>Fe!$M$2</c:f>
              <c:strCache>
                <c:ptCount val="1"/>
                <c:pt idx="0">
                  <c:v>9病院平均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Fe!$M$3:$M$20</c:f>
              <c:numCache>
                <c:formatCode>0.0</c:formatCode>
                <c:ptCount val="18"/>
                <c:pt idx="0">
                  <c:v>146.9</c:v>
                </c:pt>
                <c:pt idx="1">
                  <c:v>147.15157464829178</c:v>
                </c:pt>
                <c:pt idx="2">
                  <c:v>146.3796111111111</c:v>
                </c:pt>
                <c:pt idx="3">
                  <c:v>146.14798310719664</c:v>
                </c:pt>
                <c:pt idx="4">
                  <c:v>146.14964689304168</c:v>
                </c:pt>
                <c:pt idx="5">
                  <c:v>145.97641622023988</c:v>
                </c:pt>
                <c:pt idx="6">
                  <c:v>146.35343105756357</c:v>
                </c:pt>
                <c:pt idx="7">
                  <c:v>146.29254064768546</c:v>
                </c:pt>
                <c:pt idx="8">
                  <c:v>145.91926608187134</c:v>
                </c:pt>
                <c:pt idx="9">
                  <c:v>146.23191976677344</c:v>
                </c:pt>
                <c:pt idx="10">
                  <c:v>145.99663266802872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E7B-49F9-9193-6E41FB01C22B}"/>
            </c:ext>
          </c:extLst>
        </c:ser>
        <c:ser>
          <c:idx val="11"/>
          <c:order val="11"/>
          <c:tx>
            <c:strRef>
              <c:f>Fe!$N$2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Fe!$N$3:$N$20</c:f>
              <c:numCache>
                <c:formatCode>0.0</c:formatCode>
                <c:ptCount val="18"/>
                <c:pt idx="0">
                  <c:v>1.8000000000000114</c:v>
                </c:pt>
                <c:pt idx="1">
                  <c:v>3.4185581395350084</c:v>
                </c:pt>
                <c:pt idx="2">
                  <c:v>3.8574999999999875</c:v>
                </c:pt>
                <c:pt idx="3">
                  <c:v>4.4174157303370123</c:v>
                </c:pt>
                <c:pt idx="4">
                  <c:v>4.3778313253010026</c:v>
                </c:pt>
                <c:pt idx="5">
                  <c:v>6.3030303030309938</c:v>
                </c:pt>
                <c:pt idx="6">
                  <c:v>5.75</c:v>
                </c:pt>
                <c:pt idx="7">
                  <c:v>4.6048054919899926</c:v>
                </c:pt>
                <c:pt idx="8">
                  <c:v>3.0098947368419999</c:v>
                </c:pt>
                <c:pt idx="9">
                  <c:v>6.1909090909090025</c:v>
                </c:pt>
                <c:pt idx="10">
                  <c:v>4.3738095238095127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E7B-49F9-9193-6E41FB01C22B}"/>
            </c:ext>
          </c:extLst>
        </c:ser>
        <c:ser>
          <c:idx val="12"/>
          <c:order val="12"/>
          <c:tx>
            <c:strRef>
              <c:f>Fe!$O$2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Fe!$O$3:$O$20</c:f>
              <c:numCache>
                <c:formatCode>0</c:formatCode>
                <c:ptCount val="18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138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138</c:v>
                </c:pt>
                <c:pt idx="10">
                  <c:v>138</c:v>
                </c:pt>
                <c:pt idx="11">
                  <c:v>138</c:v>
                </c:pt>
                <c:pt idx="12">
                  <c:v>138</c:v>
                </c:pt>
                <c:pt idx="13">
                  <c:v>138</c:v>
                </c:pt>
                <c:pt idx="14">
                  <c:v>138</c:v>
                </c:pt>
                <c:pt idx="15">
                  <c:v>138</c:v>
                </c:pt>
                <c:pt idx="16">
                  <c:v>138</c:v>
                </c:pt>
                <c:pt idx="17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E7B-49F9-9193-6E41FB01C22B}"/>
            </c:ext>
          </c:extLst>
        </c:ser>
        <c:ser>
          <c:idx val="13"/>
          <c:order val="13"/>
          <c:tx>
            <c:strRef>
              <c:f>Fe!$P$2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Fe!$P$3:$P$20</c:f>
              <c:numCache>
                <c:formatCode>0</c:formatCode>
                <c:ptCount val="18"/>
                <c:pt idx="0">
                  <c:v>154</c:v>
                </c:pt>
                <c:pt idx="1">
                  <c:v>154</c:v>
                </c:pt>
                <c:pt idx="2">
                  <c:v>154</c:v>
                </c:pt>
                <c:pt idx="3">
                  <c:v>154</c:v>
                </c:pt>
                <c:pt idx="4">
                  <c:v>154</c:v>
                </c:pt>
                <c:pt idx="5">
                  <c:v>154</c:v>
                </c:pt>
                <c:pt idx="6">
                  <c:v>154</c:v>
                </c:pt>
                <c:pt idx="7">
                  <c:v>154</c:v>
                </c:pt>
                <c:pt idx="8">
                  <c:v>154</c:v>
                </c:pt>
                <c:pt idx="9">
                  <c:v>154</c:v>
                </c:pt>
                <c:pt idx="10">
                  <c:v>154</c:v>
                </c:pt>
                <c:pt idx="11">
                  <c:v>154</c:v>
                </c:pt>
                <c:pt idx="12">
                  <c:v>154</c:v>
                </c:pt>
                <c:pt idx="13">
                  <c:v>154</c:v>
                </c:pt>
                <c:pt idx="14">
                  <c:v>154</c:v>
                </c:pt>
                <c:pt idx="15">
                  <c:v>154</c:v>
                </c:pt>
                <c:pt idx="16">
                  <c:v>154</c:v>
                </c:pt>
                <c:pt idx="17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E7B-49F9-9193-6E41FB01C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35840"/>
        <c:axId val="127927424"/>
      </c:lineChart>
      <c:catAx>
        <c:axId val="128035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927424"/>
        <c:crosses val="autoZero"/>
        <c:auto val="0"/>
        <c:lblAlgn val="ctr"/>
        <c:lblOffset val="100"/>
        <c:tickLblSkip val="1"/>
        <c:noMultiLvlLbl val="0"/>
      </c:catAx>
      <c:valAx>
        <c:axId val="127927424"/>
        <c:scaling>
          <c:orientation val="minMax"/>
          <c:max val="162"/>
          <c:min val="13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035840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1"/>
        <c:delete val="1"/>
      </c:legendEntry>
      <c:layout>
        <c:manualLayout>
          <c:xMode val="edge"/>
          <c:yMode val="edge"/>
          <c:x val="0.81758645856571199"/>
          <c:y val="0.14098328763218201"/>
          <c:w val="0.16141759824617999"/>
          <c:h val="0.856093490782565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6881993422096E-2"/>
          <c:y val="8.5245901639344202E-2"/>
          <c:w val="0.704725312609364"/>
          <c:h val="0.72459016393442599"/>
        </c:manualLayout>
      </c:layout>
      <c:lineChart>
        <c:grouping val="standard"/>
        <c:varyColors val="0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Mg!$B$3:$B$20</c:f>
              <c:numCache>
                <c:formatCode>0.00</c:formatCode>
                <c:ptCount val="18"/>
                <c:pt idx="1">
                  <c:v>2.61</c:v>
                </c:pt>
                <c:pt idx="2">
                  <c:v>2.61</c:v>
                </c:pt>
                <c:pt idx="3">
                  <c:v>2.5904761904761902</c:v>
                </c:pt>
                <c:pt idx="4">
                  <c:v>2.585</c:v>
                </c:pt>
                <c:pt idx="5">
                  <c:v>2.5727272727272701</c:v>
                </c:pt>
                <c:pt idx="6">
                  <c:v>2.58</c:v>
                </c:pt>
                <c:pt idx="7">
                  <c:v>2.5812499999999998</c:v>
                </c:pt>
                <c:pt idx="8">
                  <c:v>2.585</c:v>
                </c:pt>
                <c:pt idx="9">
                  <c:v>2.5944444444444499</c:v>
                </c:pt>
                <c:pt idx="10">
                  <c:v>2.5874999999999999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41-4FC3-BFC3-5B0E37776733}"/>
            </c:ext>
          </c:extLst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Mg!$C$3:$C$20</c:f>
              <c:numCache>
                <c:formatCode>0.00</c:formatCode>
                <c:ptCount val="18"/>
                <c:pt idx="1">
                  <c:v>2.5826506024096401</c:v>
                </c:pt>
                <c:pt idx="2">
                  <c:v>2.60511111111111</c:v>
                </c:pt>
                <c:pt idx="3">
                  <c:v>2.63802197802198</c:v>
                </c:pt>
                <c:pt idx="4">
                  <c:v>2.5998749999999999</c:v>
                </c:pt>
                <c:pt idx="5">
                  <c:v>2.5967391304347802</c:v>
                </c:pt>
                <c:pt idx="6">
                  <c:v>2.6535955056179801</c:v>
                </c:pt>
                <c:pt idx="7">
                  <c:v>2.7085833333333298</c:v>
                </c:pt>
                <c:pt idx="8">
                  <c:v>2.7083898305084699</c:v>
                </c:pt>
                <c:pt idx="9">
                  <c:v>2.6819540229885002</c:v>
                </c:pt>
                <c:pt idx="10">
                  <c:v>2.6779347826086943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41-4FC3-BFC3-5B0E37776733}"/>
            </c:ext>
          </c:extLst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Mg!$D$3:$D$20</c:f>
              <c:numCache>
                <c:formatCode>0.00</c:formatCode>
                <c:ptCount val="18"/>
                <c:pt idx="1">
                  <c:v>2.6549999999999998</c:v>
                </c:pt>
                <c:pt idx="2">
                  <c:v>2.7526315789473701</c:v>
                </c:pt>
                <c:pt idx="3">
                  <c:v>2.7363636363636399</c:v>
                </c:pt>
                <c:pt idx="4">
                  <c:v>2.7368421052631602</c:v>
                </c:pt>
                <c:pt idx="5">
                  <c:v>2.7304347826086999</c:v>
                </c:pt>
                <c:pt idx="6">
                  <c:v>2.6549999999999998</c:v>
                </c:pt>
                <c:pt idx="7">
                  <c:v>2.74</c:v>
                </c:pt>
                <c:pt idx="8">
                  <c:v>2.6882352941176499</c:v>
                </c:pt>
                <c:pt idx="9">
                  <c:v>2.6875</c:v>
                </c:pt>
                <c:pt idx="10">
                  <c:v>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41-4FC3-BFC3-5B0E37776733}"/>
            </c:ext>
          </c:extLst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Mg!$E$3:$E$20</c:f>
              <c:numCache>
                <c:formatCode>0.00</c:formatCode>
                <c:ptCount val="18"/>
                <c:pt idx="0">
                  <c:v>2.79</c:v>
                </c:pt>
                <c:pt idx="1">
                  <c:v>2.794</c:v>
                </c:pt>
                <c:pt idx="2">
                  <c:v>2.786</c:v>
                </c:pt>
                <c:pt idx="3">
                  <c:v>2.7650000000000001</c:v>
                </c:pt>
                <c:pt idx="4">
                  <c:v>2.7530000000000001</c:v>
                </c:pt>
                <c:pt idx="5">
                  <c:v>2.758</c:v>
                </c:pt>
                <c:pt idx="6">
                  <c:v>2.8050000000000002</c:v>
                </c:pt>
                <c:pt idx="7">
                  <c:v>2.7629999999999999</c:v>
                </c:pt>
                <c:pt idx="8">
                  <c:v>2.7970000000000002</c:v>
                </c:pt>
                <c:pt idx="9">
                  <c:v>2.8</c:v>
                </c:pt>
                <c:pt idx="10">
                  <c:v>2.7829999999999999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41-4FC3-BFC3-5B0E37776733}"/>
            </c:ext>
          </c:extLst>
        </c:ser>
        <c:ser>
          <c:idx val="6"/>
          <c:order val="4"/>
          <c:tx>
            <c:strRef>
              <c:f>Mg!$G$2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Mg!$G$3:$G$20</c:f>
              <c:numCache>
                <c:formatCode>0.00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41-4FC3-BFC3-5B0E37776733}"/>
            </c:ext>
          </c:extLst>
        </c:ser>
        <c:ser>
          <c:idx val="15"/>
          <c:order val="5"/>
          <c:tx>
            <c:strRef>
              <c:f>Mg!$E$2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Mg!$E$3:$E$20</c:f>
              <c:numCache>
                <c:formatCode>0.00</c:formatCode>
                <c:ptCount val="18"/>
                <c:pt idx="0">
                  <c:v>2.79</c:v>
                </c:pt>
                <c:pt idx="1">
                  <c:v>2.794</c:v>
                </c:pt>
                <c:pt idx="2">
                  <c:v>2.786</c:v>
                </c:pt>
                <c:pt idx="3">
                  <c:v>2.7650000000000001</c:v>
                </c:pt>
                <c:pt idx="4">
                  <c:v>2.7530000000000001</c:v>
                </c:pt>
                <c:pt idx="5">
                  <c:v>2.758</c:v>
                </c:pt>
                <c:pt idx="6">
                  <c:v>2.8050000000000002</c:v>
                </c:pt>
                <c:pt idx="7">
                  <c:v>2.7629999999999999</c:v>
                </c:pt>
                <c:pt idx="8">
                  <c:v>2.7970000000000002</c:v>
                </c:pt>
                <c:pt idx="9">
                  <c:v>2.8</c:v>
                </c:pt>
                <c:pt idx="10">
                  <c:v>2.7829999999999999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41-4FC3-BFC3-5B0E37776733}"/>
            </c:ext>
          </c:extLst>
        </c:ser>
        <c:ser>
          <c:idx val="5"/>
          <c:order val="6"/>
          <c:tx>
            <c:strRef>
              <c:f>Mg!$F$2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6633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663300"/>
              </a:solidFill>
              <a:ln w="12700" cap="flat" cmpd="sng" algn="ctr">
                <a:solidFill>
                  <a:srgbClr val="66330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Mg!$F$3:$F$20</c:f>
              <c:numCache>
                <c:formatCode>0.00</c:formatCode>
                <c:ptCount val="18"/>
                <c:pt idx="1">
                  <c:v>2.6333333333333302</c:v>
                </c:pt>
                <c:pt idx="2">
                  <c:v>2.6124999999999998</c:v>
                </c:pt>
                <c:pt idx="3">
                  <c:v>2.62</c:v>
                </c:pt>
                <c:pt idx="4">
                  <c:v>2.63</c:v>
                </c:pt>
                <c:pt idx="5">
                  <c:v>2.6863636363636401</c:v>
                </c:pt>
                <c:pt idx="6">
                  <c:v>2.6850000000000001</c:v>
                </c:pt>
                <c:pt idx="7">
                  <c:v>2.6263157894736802</c:v>
                </c:pt>
                <c:pt idx="8">
                  <c:v>2.6421052631578998</c:v>
                </c:pt>
                <c:pt idx="9">
                  <c:v>2.6823529411764699</c:v>
                </c:pt>
                <c:pt idx="10">
                  <c:v>2.6619047619047631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41-4FC3-BFC3-5B0E37776733}"/>
            </c:ext>
          </c:extLst>
        </c:ser>
        <c:ser>
          <c:idx val="7"/>
          <c:order val="7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12700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Mg!$H$3:$H$20</c:f>
              <c:numCache>
                <c:formatCode>0.00</c:formatCode>
                <c:ptCount val="18"/>
                <c:pt idx="1">
                  <c:v>2.536</c:v>
                </c:pt>
                <c:pt idx="2">
                  <c:v>2.62</c:v>
                </c:pt>
                <c:pt idx="3">
                  <c:v>2.6230000000000002</c:v>
                </c:pt>
                <c:pt idx="4">
                  <c:v>2.548</c:v>
                </c:pt>
                <c:pt idx="5">
                  <c:v>2.7040000000000002</c:v>
                </c:pt>
                <c:pt idx="6">
                  <c:v>2.6549999999999998</c:v>
                </c:pt>
                <c:pt idx="7">
                  <c:v>2.6309999999999998</c:v>
                </c:pt>
                <c:pt idx="8">
                  <c:v>2.58</c:v>
                </c:pt>
                <c:pt idx="9">
                  <c:v>2.6389999999999998</c:v>
                </c:pt>
                <c:pt idx="10">
                  <c:v>2.6619999999999999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41-4FC3-BFC3-5B0E37776733}"/>
            </c:ext>
          </c:extLst>
        </c:ser>
        <c:ser>
          <c:idx val="8"/>
          <c:order val="8"/>
          <c:tx>
            <c:strRef>
              <c:f>Mg!$I$2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Mg!$I$3:$I$20</c:f>
              <c:numCache>
                <c:formatCode>0.00</c:formatCode>
                <c:ptCount val="18"/>
                <c:pt idx="1">
                  <c:v>2.68</c:v>
                </c:pt>
                <c:pt idx="2">
                  <c:v>2.67</c:v>
                </c:pt>
                <c:pt idx="3">
                  <c:v>2.68</c:v>
                </c:pt>
                <c:pt idx="4">
                  <c:v>2.66</c:v>
                </c:pt>
                <c:pt idx="5">
                  <c:v>2.64</c:v>
                </c:pt>
                <c:pt idx="6">
                  <c:v>2.66</c:v>
                </c:pt>
                <c:pt idx="7">
                  <c:v>2.66</c:v>
                </c:pt>
                <c:pt idx="8">
                  <c:v>2.62</c:v>
                </c:pt>
                <c:pt idx="9">
                  <c:v>2.63</c:v>
                </c:pt>
                <c:pt idx="10">
                  <c:v>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41-4FC3-BFC3-5B0E37776733}"/>
            </c:ext>
          </c:extLst>
        </c:ser>
        <c:ser>
          <c:idx val="3"/>
          <c:order val="9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Mg!$J$3:$J$20</c:f>
              <c:numCache>
                <c:formatCode>0.00</c:formatCode>
                <c:ptCount val="18"/>
                <c:pt idx="0">
                  <c:v>2.69</c:v>
                </c:pt>
                <c:pt idx="1">
                  <c:v>2.5826506024096401</c:v>
                </c:pt>
                <c:pt idx="2">
                  <c:v>2.7</c:v>
                </c:pt>
                <c:pt idx="3">
                  <c:v>2.74</c:v>
                </c:pt>
                <c:pt idx="4">
                  <c:v>2.73</c:v>
                </c:pt>
                <c:pt idx="5">
                  <c:v>2.68</c:v>
                </c:pt>
                <c:pt idx="6">
                  <c:v>2.66</c:v>
                </c:pt>
                <c:pt idx="7">
                  <c:v>2.71</c:v>
                </c:pt>
                <c:pt idx="8">
                  <c:v>2.72</c:v>
                </c:pt>
                <c:pt idx="9">
                  <c:v>2.67</c:v>
                </c:pt>
                <c:pt idx="10">
                  <c:v>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41-4FC3-BFC3-5B0E37776733}"/>
            </c:ext>
          </c:extLst>
        </c:ser>
        <c:ser>
          <c:idx val="9"/>
          <c:order val="10"/>
          <c:tx>
            <c:strRef>
              <c:f>Mg!$L$2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Mg!$L$3:$L$20</c:f>
              <c:numCache>
                <c:formatCode>0.0</c:formatCode>
                <c:ptCount val="18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2.6</c:v>
                </c:pt>
                <c:pt idx="10">
                  <c:v>2.6</c:v>
                </c:pt>
                <c:pt idx="11">
                  <c:v>2.6</c:v>
                </c:pt>
                <c:pt idx="12">
                  <c:v>2.6</c:v>
                </c:pt>
                <c:pt idx="13">
                  <c:v>2.6</c:v>
                </c:pt>
                <c:pt idx="14">
                  <c:v>2.6</c:v>
                </c:pt>
                <c:pt idx="15">
                  <c:v>2.6</c:v>
                </c:pt>
                <c:pt idx="16">
                  <c:v>2.6</c:v>
                </c:pt>
                <c:pt idx="17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41-4FC3-BFC3-5B0E37776733}"/>
            </c:ext>
          </c:extLst>
        </c:ser>
        <c:ser>
          <c:idx val="10"/>
          <c:order val="11"/>
          <c:tx>
            <c:strRef>
              <c:f>Mg!$M$2</c:f>
              <c:strCache>
                <c:ptCount val="1"/>
                <c:pt idx="0">
                  <c:v>8病院平均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Mg!$M$3:$M$20</c:f>
              <c:numCache>
                <c:formatCode>0.00</c:formatCode>
                <c:ptCount val="18"/>
                <c:pt idx="0">
                  <c:v>2.74</c:v>
                </c:pt>
                <c:pt idx="1">
                  <c:v>2.6342043172690763</c:v>
                </c:pt>
                <c:pt idx="2">
                  <c:v>2.6695303362573104</c:v>
                </c:pt>
                <c:pt idx="3">
                  <c:v>2.6741077256077261</c:v>
                </c:pt>
                <c:pt idx="4">
                  <c:v>2.6553396381578946</c:v>
                </c:pt>
                <c:pt idx="5">
                  <c:v>2.6710331027667991</c:v>
                </c:pt>
                <c:pt idx="6">
                  <c:v>2.6691994382022477</c:v>
                </c:pt>
                <c:pt idx="7">
                  <c:v>2.6775186403508764</c:v>
                </c:pt>
                <c:pt idx="8">
                  <c:v>2.6675912984730026</c:v>
                </c:pt>
                <c:pt idx="9">
                  <c:v>2.6731564260761775</c:v>
                </c:pt>
                <c:pt idx="10">
                  <c:v>2.6677924430641822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41-4FC3-BFC3-5B0E37776733}"/>
            </c:ext>
          </c:extLst>
        </c:ser>
        <c:ser>
          <c:idx val="11"/>
          <c:order val="12"/>
          <c:tx>
            <c:strRef>
              <c:f>Mg!$N$2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Mg!$N$3:$N$20</c:f>
              <c:numCache>
                <c:formatCode>0.00</c:formatCode>
                <c:ptCount val="18"/>
                <c:pt idx="0">
                  <c:v>0.10000000000000009</c:v>
                </c:pt>
                <c:pt idx="1">
                  <c:v>0.25800000000000001</c:v>
                </c:pt>
                <c:pt idx="2">
                  <c:v>0.18088888888888999</c:v>
                </c:pt>
                <c:pt idx="3">
                  <c:v>0.17452380952380997</c:v>
                </c:pt>
                <c:pt idx="4">
                  <c:v>0.20500000000000007</c:v>
                </c:pt>
                <c:pt idx="5">
                  <c:v>0.18527272727272992</c:v>
                </c:pt>
                <c:pt idx="6">
                  <c:v>0.22500000000000009</c:v>
                </c:pt>
                <c:pt idx="7">
                  <c:v>0.18175000000000008</c:v>
                </c:pt>
                <c:pt idx="8">
                  <c:v>0.21700000000000008</c:v>
                </c:pt>
                <c:pt idx="9">
                  <c:v>0.20555555555554994</c:v>
                </c:pt>
                <c:pt idx="10">
                  <c:v>0.19550000000000001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241-4FC3-BFC3-5B0E37776733}"/>
            </c:ext>
          </c:extLst>
        </c:ser>
        <c:ser>
          <c:idx val="12"/>
          <c:order val="13"/>
          <c:tx>
            <c:strRef>
              <c:f>Mg!$O$2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Mg!$O$3:$O$20</c:f>
              <c:numCache>
                <c:formatCode>0.0</c:formatCode>
                <c:ptCount val="18"/>
                <c:pt idx="0">
                  <c:v>2.4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2.4</c:v>
                </c:pt>
                <c:pt idx="10">
                  <c:v>2.4</c:v>
                </c:pt>
                <c:pt idx="11">
                  <c:v>2.4</c:v>
                </c:pt>
                <c:pt idx="12">
                  <c:v>2.4</c:v>
                </c:pt>
                <c:pt idx="13">
                  <c:v>2.4</c:v>
                </c:pt>
                <c:pt idx="14">
                  <c:v>2.4</c:v>
                </c:pt>
                <c:pt idx="15">
                  <c:v>2.4</c:v>
                </c:pt>
                <c:pt idx="16">
                  <c:v>2.4</c:v>
                </c:pt>
                <c:pt idx="17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241-4FC3-BFC3-5B0E37776733}"/>
            </c:ext>
          </c:extLst>
        </c:ser>
        <c:ser>
          <c:idx val="13"/>
          <c:order val="14"/>
          <c:tx>
            <c:strRef>
              <c:f>Mg!$P$2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Mg!$P$3:$P$20</c:f>
              <c:numCache>
                <c:formatCode>0.0</c:formatCode>
                <c:ptCount val="18"/>
                <c:pt idx="0">
                  <c:v>2.8</c:v>
                </c:pt>
                <c:pt idx="1">
                  <c:v>2.8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  <c:pt idx="12">
                  <c:v>2.8</c:v>
                </c:pt>
                <c:pt idx="13">
                  <c:v>2.8</c:v>
                </c:pt>
                <c:pt idx="14">
                  <c:v>2.8</c:v>
                </c:pt>
                <c:pt idx="15">
                  <c:v>2.8</c:v>
                </c:pt>
                <c:pt idx="16">
                  <c:v>2.8</c:v>
                </c:pt>
                <c:pt idx="17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241-4FC3-BFC3-5B0E37776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0992"/>
        <c:axId val="128103168"/>
      </c:lineChart>
      <c:catAx>
        <c:axId val="128100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103168"/>
        <c:crosses val="autoZero"/>
        <c:auto val="0"/>
        <c:lblAlgn val="ctr"/>
        <c:lblOffset val="100"/>
        <c:tickLblSkip val="1"/>
        <c:noMultiLvlLbl val="0"/>
      </c:catAx>
      <c:valAx>
        <c:axId val="128103168"/>
        <c:scaling>
          <c:orientation val="minMax"/>
          <c:max val="3"/>
          <c:min val="2.200000000000000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10099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41163512102"/>
          <c:y val="0.105375047703609"/>
          <c:w val="0.14037692975028501"/>
          <c:h val="0.8801031552586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6881993422096E-2"/>
          <c:y val="8.5245901639344202E-2"/>
          <c:w val="0.704725312609363"/>
          <c:h val="0.72459016393442599"/>
        </c:manualLayout>
      </c:layout>
      <c:lineChart>
        <c:grouping val="standard"/>
        <c:varyColors val="0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IP!$B$3:$B$20</c:f>
              <c:numCache>
                <c:formatCode>0.00</c:formatCode>
                <c:ptCount val="18"/>
                <c:pt idx="1">
                  <c:v>5.79</c:v>
                </c:pt>
                <c:pt idx="2">
                  <c:v>5.81</c:v>
                </c:pt>
                <c:pt idx="3">
                  <c:v>5.7904761904761903</c:v>
                </c:pt>
                <c:pt idx="4">
                  <c:v>5.8</c:v>
                </c:pt>
                <c:pt idx="5">
                  <c:v>5.7727272727272698</c:v>
                </c:pt>
                <c:pt idx="6">
                  <c:v>5.7850000000000001</c:v>
                </c:pt>
                <c:pt idx="7">
                  <c:v>5.8062500000000004</c:v>
                </c:pt>
                <c:pt idx="8">
                  <c:v>5.8049999999999997</c:v>
                </c:pt>
                <c:pt idx="9">
                  <c:v>5.81111111111111</c:v>
                </c:pt>
                <c:pt idx="10">
                  <c:v>5.8250000000000002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92-45C6-A727-480A84992C10}"/>
            </c:ext>
          </c:extLst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IP!$C$3:$C$20</c:f>
              <c:numCache>
                <c:formatCode>0.00</c:formatCode>
                <c:ptCount val="18"/>
                <c:pt idx="1">
                  <c:v>5.8559740259740298</c:v>
                </c:pt>
                <c:pt idx="2">
                  <c:v>5.87652631578948</c:v>
                </c:pt>
                <c:pt idx="3">
                  <c:v>5.8620430107526902</c:v>
                </c:pt>
                <c:pt idx="4">
                  <c:v>5.83792682926829</c:v>
                </c:pt>
                <c:pt idx="5">
                  <c:v>5.8426881720430099</c:v>
                </c:pt>
                <c:pt idx="6">
                  <c:v>5.8320481927710803</c:v>
                </c:pt>
                <c:pt idx="7">
                  <c:v>5.8138775510204104</c:v>
                </c:pt>
                <c:pt idx="8">
                  <c:v>5.8102061855670097</c:v>
                </c:pt>
                <c:pt idx="9">
                  <c:v>5.8127848101265798</c:v>
                </c:pt>
                <c:pt idx="10">
                  <c:v>5.8079120879120874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92-45C6-A727-480A84992C10}"/>
            </c:ext>
          </c:extLst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IP!$D$3:$D$20</c:f>
              <c:numCache>
                <c:formatCode>0.00</c:formatCode>
                <c:ptCount val="18"/>
                <c:pt idx="1">
                  <c:v>5.81</c:v>
                </c:pt>
                <c:pt idx="2">
                  <c:v>5.8478260869565197</c:v>
                </c:pt>
                <c:pt idx="3">
                  <c:v>5.8590909090909102</c:v>
                </c:pt>
                <c:pt idx="4">
                  <c:v>5.8421052631578902</c:v>
                </c:pt>
                <c:pt idx="5">
                  <c:v>5.7782608695652202</c:v>
                </c:pt>
                <c:pt idx="6">
                  <c:v>5.7619047619047601</c:v>
                </c:pt>
                <c:pt idx="7">
                  <c:v>5.76842105263158</c:v>
                </c:pt>
                <c:pt idx="8">
                  <c:v>5.7722222222222204</c:v>
                </c:pt>
                <c:pt idx="9">
                  <c:v>5.76</c:v>
                </c:pt>
                <c:pt idx="10">
                  <c:v>5.81111111111111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92-45C6-A727-480A84992C10}"/>
            </c:ext>
          </c:extLst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IP!$E$3:$E$20</c:f>
              <c:numCache>
                <c:formatCode>0.00</c:formatCode>
                <c:ptCount val="18"/>
                <c:pt idx="0">
                  <c:v>5.97</c:v>
                </c:pt>
                <c:pt idx="1">
                  <c:v>5.9349999999999996</c:v>
                </c:pt>
                <c:pt idx="2">
                  <c:v>5.923</c:v>
                </c:pt>
                <c:pt idx="3">
                  <c:v>5.9269999999999996</c:v>
                </c:pt>
                <c:pt idx="4">
                  <c:v>5.9249999999999998</c:v>
                </c:pt>
                <c:pt idx="5">
                  <c:v>5.9340000000000002</c:v>
                </c:pt>
                <c:pt idx="6">
                  <c:v>5.9290000000000003</c:v>
                </c:pt>
                <c:pt idx="7">
                  <c:v>5.9169999999999998</c:v>
                </c:pt>
                <c:pt idx="8">
                  <c:v>5.9080000000000004</c:v>
                </c:pt>
                <c:pt idx="9">
                  <c:v>5.93</c:v>
                </c:pt>
                <c:pt idx="10">
                  <c:v>5.9429999999999996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92-45C6-A727-480A84992C10}"/>
            </c:ext>
          </c:extLst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IP!$F$3:$F$20</c:f>
              <c:numCache>
                <c:formatCode>0.00</c:formatCode>
                <c:ptCount val="18"/>
                <c:pt idx="1">
                  <c:v>5.7944444444444398</c:v>
                </c:pt>
                <c:pt idx="2">
                  <c:v>5.7874999999999996</c:v>
                </c:pt>
                <c:pt idx="3">
                  <c:v>5.76</c:v>
                </c:pt>
                <c:pt idx="4">
                  <c:v>5.8</c:v>
                </c:pt>
                <c:pt idx="5">
                  <c:v>5.8090909090909104</c:v>
                </c:pt>
                <c:pt idx="6">
                  <c:v>5.78</c:v>
                </c:pt>
                <c:pt idx="7">
                  <c:v>5.76842105263158</c:v>
                </c:pt>
                <c:pt idx="8">
                  <c:v>5.7947368421052596</c:v>
                </c:pt>
                <c:pt idx="9">
                  <c:v>5.8</c:v>
                </c:pt>
                <c:pt idx="10">
                  <c:v>5.7952380952380933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92-45C6-A727-480A84992C10}"/>
            </c:ext>
          </c:extLst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IP!$G$3:$G$20</c:f>
              <c:numCache>
                <c:formatCode>0.00</c:formatCode>
                <c:ptCount val="18"/>
                <c:pt idx="1">
                  <c:v>5.82</c:v>
                </c:pt>
                <c:pt idx="2">
                  <c:v>5.7366666666666699</c:v>
                </c:pt>
                <c:pt idx="3">
                  <c:v>5.7180769230769197</c:v>
                </c:pt>
                <c:pt idx="4">
                  <c:v>5.7263157894736896</c:v>
                </c:pt>
                <c:pt idx="5">
                  <c:v>5.7566666666666704</c:v>
                </c:pt>
                <c:pt idx="6">
                  <c:v>5.7639130434782597</c:v>
                </c:pt>
                <c:pt idx="7">
                  <c:v>5.7926086956521701</c:v>
                </c:pt>
                <c:pt idx="8">
                  <c:v>5.7708000000000004</c:v>
                </c:pt>
                <c:pt idx="9">
                  <c:v>5.7795454545454596</c:v>
                </c:pt>
                <c:pt idx="10">
                  <c:v>5.7736363636363643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92-45C6-A727-480A84992C10}"/>
            </c:ext>
          </c:extLst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IP!$H$3:$H$20</c:f>
              <c:numCache>
                <c:formatCode>0.00</c:formatCode>
                <c:ptCount val="18"/>
                <c:pt idx="1">
                  <c:v>5.86</c:v>
                </c:pt>
                <c:pt idx="2">
                  <c:v>5.8579999999999997</c:v>
                </c:pt>
                <c:pt idx="3">
                  <c:v>5.8520000000000003</c:v>
                </c:pt>
                <c:pt idx="4">
                  <c:v>5.8570000000000002</c:v>
                </c:pt>
                <c:pt idx="5">
                  <c:v>5.8390000000000004</c:v>
                </c:pt>
                <c:pt idx="6">
                  <c:v>5.8529999999999998</c:v>
                </c:pt>
                <c:pt idx="7">
                  <c:v>5.8780000000000001</c:v>
                </c:pt>
                <c:pt idx="8">
                  <c:v>5.8650000000000002</c:v>
                </c:pt>
                <c:pt idx="9">
                  <c:v>5.8869999999999996</c:v>
                </c:pt>
                <c:pt idx="10">
                  <c:v>5.88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492-45C6-A727-480A84992C10}"/>
            </c:ext>
          </c:extLst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IP!$I$3:$I$20</c:f>
              <c:numCache>
                <c:formatCode>0.00</c:formatCode>
                <c:ptCount val="18"/>
                <c:pt idx="1">
                  <c:v>5.89</c:v>
                </c:pt>
                <c:pt idx="2">
                  <c:v>5.85</c:v>
                </c:pt>
                <c:pt idx="3">
                  <c:v>5.84</c:v>
                </c:pt>
                <c:pt idx="4">
                  <c:v>5.86</c:v>
                </c:pt>
                <c:pt idx="5">
                  <c:v>5.87</c:v>
                </c:pt>
                <c:pt idx="6">
                  <c:v>5.87</c:v>
                </c:pt>
                <c:pt idx="7">
                  <c:v>5.86</c:v>
                </c:pt>
                <c:pt idx="8">
                  <c:v>5.86</c:v>
                </c:pt>
                <c:pt idx="9">
                  <c:v>5.86</c:v>
                </c:pt>
                <c:pt idx="10">
                  <c:v>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492-45C6-A727-480A84992C10}"/>
            </c:ext>
          </c:extLst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IP!$J$3:$J$20</c:f>
              <c:numCache>
                <c:formatCode>0.00</c:formatCode>
                <c:ptCount val="18"/>
                <c:pt idx="0">
                  <c:v>5.92</c:v>
                </c:pt>
                <c:pt idx="1">
                  <c:v>5.8559740259740298</c:v>
                </c:pt>
                <c:pt idx="2">
                  <c:v>5.88</c:v>
                </c:pt>
                <c:pt idx="3">
                  <c:v>5.84</c:v>
                </c:pt>
                <c:pt idx="4">
                  <c:v>5.82</c:v>
                </c:pt>
                <c:pt idx="5">
                  <c:v>5.81</c:v>
                </c:pt>
                <c:pt idx="6">
                  <c:v>5.8</c:v>
                </c:pt>
                <c:pt idx="7">
                  <c:v>5.8</c:v>
                </c:pt>
                <c:pt idx="8">
                  <c:v>5.78</c:v>
                </c:pt>
                <c:pt idx="9">
                  <c:v>5.79</c:v>
                </c:pt>
                <c:pt idx="10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492-45C6-A727-480A84992C10}"/>
            </c:ext>
          </c:extLst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IP!$K$3:$K$20</c:f>
              <c:numCache>
                <c:formatCode>0.00</c:formatCode>
                <c:ptCount val="18"/>
                <c:pt idx="1">
                  <c:v>5.8555555555555499</c:v>
                </c:pt>
                <c:pt idx="2">
                  <c:v>5.8833333333333302</c:v>
                </c:pt>
                <c:pt idx="3">
                  <c:v>5.88</c:v>
                </c:pt>
                <c:pt idx="4">
                  <c:v>5.87</c:v>
                </c:pt>
                <c:pt idx="5">
                  <c:v>5.9050000000000002</c:v>
                </c:pt>
                <c:pt idx="6">
                  <c:v>5.89</c:v>
                </c:pt>
                <c:pt idx="7">
                  <c:v>5.8421052631578902</c:v>
                </c:pt>
                <c:pt idx="8">
                  <c:v>5.9</c:v>
                </c:pt>
                <c:pt idx="9">
                  <c:v>5.93333333333333</c:v>
                </c:pt>
                <c:pt idx="10">
                  <c:v>5.9066666666666681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492-45C6-A727-480A84992C10}"/>
            </c:ext>
          </c:extLst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IP!$L$3:$L$20</c:f>
              <c:numCache>
                <c:formatCode>0.0</c:formatCode>
                <c:ptCount val="18"/>
                <c:pt idx="0">
                  <c:v>5.8</c:v>
                </c:pt>
                <c:pt idx="1">
                  <c:v>5.8</c:v>
                </c:pt>
                <c:pt idx="2">
                  <c:v>5.8</c:v>
                </c:pt>
                <c:pt idx="3">
                  <c:v>5.8</c:v>
                </c:pt>
                <c:pt idx="4">
                  <c:v>5.8</c:v>
                </c:pt>
                <c:pt idx="5">
                  <c:v>5.8</c:v>
                </c:pt>
                <c:pt idx="6">
                  <c:v>5.8</c:v>
                </c:pt>
                <c:pt idx="7">
                  <c:v>5.8</c:v>
                </c:pt>
                <c:pt idx="8">
                  <c:v>5.8</c:v>
                </c:pt>
                <c:pt idx="9">
                  <c:v>5.8</c:v>
                </c:pt>
                <c:pt idx="10">
                  <c:v>5.8</c:v>
                </c:pt>
                <c:pt idx="11">
                  <c:v>5.8</c:v>
                </c:pt>
                <c:pt idx="12">
                  <c:v>5.8</c:v>
                </c:pt>
                <c:pt idx="13">
                  <c:v>5.8</c:v>
                </c:pt>
                <c:pt idx="14">
                  <c:v>5.8</c:v>
                </c:pt>
                <c:pt idx="15">
                  <c:v>5.8</c:v>
                </c:pt>
                <c:pt idx="16">
                  <c:v>5.8</c:v>
                </c:pt>
                <c:pt idx="17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492-45C6-A727-480A84992C10}"/>
            </c:ext>
          </c:extLst>
        </c:ser>
        <c:ser>
          <c:idx val="10"/>
          <c:order val="11"/>
          <c:tx>
            <c:strRef>
              <c:f>IP!$M$2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IP!$M$3:$M$20</c:f>
              <c:numCache>
                <c:formatCode>0.00</c:formatCode>
                <c:ptCount val="18"/>
                <c:pt idx="0">
                  <c:v>5.9450000000000003</c:v>
                </c:pt>
                <c:pt idx="1">
                  <c:v>5.8466948051948044</c:v>
                </c:pt>
                <c:pt idx="2">
                  <c:v>5.8452852402746007</c:v>
                </c:pt>
                <c:pt idx="3">
                  <c:v>5.8328687033396722</c:v>
                </c:pt>
                <c:pt idx="4">
                  <c:v>5.8338347881899866</c:v>
                </c:pt>
                <c:pt idx="5">
                  <c:v>5.8317433890093078</c:v>
                </c:pt>
                <c:pt idx="6">
                  <c:v>5.8264865998154098</c:v>
                </c:pt>
                <c:pt idx="7">
                  <c:v>5.8246683615093628</c:v>
                </c:pt>
                <c:pt idx="8">
                  <c:v>5.8265965249894496</c:v>
                </c:pt>
                <c:pt idx="9">
                  <c:v>5.836377470911648</c:v>
                </c:pt>
                <c:pt idx="10">
                  <c:v>5.8392564324564322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492-45C6-A727-480A84992C10}"/>
            </c:ext>
          </c:extLst>
        </c:ser>
        <c:ser>
          <c:idx val="11"/>
          <c:order val="12"/>
          <c:tx>
            <c:strRef>
              <c:f>IP!$N$2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IP!$N$3:$N$20</c:f>
              <c:numCache>
                <c:formatCode>0.00</c:formatCode>
                <c:ptCount val="18"/>
                <c:pt idx="0">
                  <c:v>4.9999999999999822E-2</c:v>
                </c:pt>
                <c:pt idx="1">
                  <c:v>0.14499999999999957</c:v>
                </c:pt>
                <c:pt idx="2">
                  <c:v>0.18633333333333013</c:v>
                </c:pt>
                <c:pt idx="3">
                  <c:v>0.20892307692307988</c:v>
                </c:pt>
                <c:pt idx="4">
                  <c:v>0.19868421052631025</c:v>
                </c:pt>
                <c:pt idx="5">
                  <c:v>0.17733333333332979</c:v>
                </c:pt>
                <c:pt idx="6">
                  <c:v>0.16709523809524018</c:v>
                </c:pt>
                <c:pt idx="7">
                  <c:v>0.14857894736841981</c:v>
                </c:pt>
                <c:pt idx="8">
                  <c:v>0.13719999999999999</c:v>
                </c:pt>
                <c:pt idx="9">
                  <c:v>0.17333333333333023</c:v>
                </c:pt>
                <c:pt idx="10">
                  <c:v>0.16936363636363527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492-45C6-A727-480A84992C10}"/>
            </c:ext>
          </c:extLst>
        </c:ser>
        <c:ser>
          <c:idx val="12"/>
          <c:order val="13"/>
          <c:tx>
            <c:strRef>
              <c:f>IP!$O$2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IP!$O$3:$O$20</c:f>
              <c:numCache>
                <c:formatCode>0.0</c:formatCode>
                <c:ptCount val="18"/>
                <c:pt idx="0">
                  <c:v>5.6</c:v>
                </c:pt>
                <c:pt idx="1">
                  <c:v>5.6</c:v>
                </c:pt>
                <c:pt idx="2">
                  <c:v>5.6</c:v>
                </c:pt>
                <c:pt idx="3">
                  <c:v>5.6</c:v>
                </c:pt>
                <c:pt idx="4">
                  <c:v>5.6</c:v>
                </c:pt>
                <c:pt idx="5">
                  <c:v>5.6</c:v>
                </c:pt>
                <c:pt idx="6">
                  <c:v>5.6</c:v>
                </c:pt>
                <c:pt idx="7">
                  <c:v>5.6</c:v>
                </c:pt>
                <c:pt idx="8">
                  <c:v>5.6</c:v>
                </c:pt>
                <c:pt idx="9">
                  <c:v>5.6</c:v>
                </c:pt>
                <c:pt idx="10">
                  <c:v>5.6</c:v>
                </c:pt>
                <c:pt idx="11">
                  <c:v>5.6</c:v>
                </c:pt>
                <c:pt idx="12">
                  <c:v>5.6</c:v>
                </c:pt>
                <c:pt idx="13">
                  <c:v>5.6</c:v>
                </c:pt>
                <c:pt idx="14">
                  <c:v>5.6</c:v>
                </c:pt>
                <c:pt idx="15">
                  <c:v>5.6</c:v>
                </c:pt>
                <c:pt idx="16">
                  <c:v>5.6</c:v>
                </c:pt>
                <c:pt idx="17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492-45C6-A727-480A84992C10}"/>
            </c:ext>
          </c:extLst>
        </c:ser>
        <c:ser>
          <c:idx val="13"/>
          <c:order val="14"/>
          <c:tx>
            <c:strRef>
              <c:f>IP!$P$2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IP!$P$3:$P$20</c:f>
              <c:numCache>
                <c:formatCode>0.0</c:formatCode>
                <c:ptCount val="1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492-45C6-A727-480A84992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75808"/>
        <c:axId val="128255104"/>
      </c:lineChart>
      <c:catAx>
        <c:axId val="12837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255104"/>
        <c:crosses val="autoZero"/>
        <c:auto val="0"/>
        <c:lblAlgn val="ctr"/>
        <c:lblOffset val="100"/>
        <c:tickLblSkip val="1"/>
        <c:noMultiLvlLbl val="0"/>
      </c:catAx>
      <c:valAx>
        <c:axId val="128255104"/>
        <c:scaling>
          <c:orientation val="minMax"/>
          <c:max val="6.2"/>
          <c:min val="5.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375808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36123948703"/>
          <c:y val="0.107091483468209"/>
          <c:w val="0.16141754385964899"/>
          <c:h val="0.872410233114525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6881993422096E-2"/>
          <c:y val="8.5245901639344202E-2"/>
          <c:w val="0.704725312609364"/>
          <c:h val="0.72459016393442599"/>
        </c:manualLayout>
      </c:layout>
      <c:lineChart>
        <c:grouping val="standard"/>
        <c:varyColors val="0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IgG!$B$3:$B$20</c:f>
              <c:numCache>
                <c:formatCode>0.0</c:formatCode>
                <c:ptCount val="18"/>
                <c:pt idx="1">
                  <c:v>1014.35</c:v>
                </c:pt>
                <c:pt idx="2">
                  <c:v>1010.45</c:v>
                </c:pt>
                <c:pt idx="3">
                  <c:v>1013.47619047619</c:v>
                </c:pt>
                <c:pt idx="4">
                  <c:v>1013.45</c:v>
                </c:pt>
                <c:pt idx="5">
                  <c:v>1013.40909090909</c:v>
                </c:pt>
                <c:pt idx="6">
                  <c:v>1012.2</c:v>
                </c:pt>
                <c:pt idx="7">
                  <c:v>1010.625</c:v>
                </c:pt>
                <c:pt idx="8">
                  <c:v>1019.05</c:v>
                </c:pt>
                <c:pt idx="9">
                  <c:v>1009.16666666667</c:v>
                </c:pt>
                <c:pt idx="10">
                  <c:v>1007.625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A8-4CF3-9BD1-103F13036424}"/>
            </c:ext>
          </c:extLst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IgG!$C$3:$C$20</c:f>
              <c:numCache>
                <c:formatCode>0.0</c:formatCode>
                <c:ptCount val="18"/>
                <c:pt idx="1">
                  <c:v>1000.58026315789</c:v>
                </c:pt>
                <c:pt idx="2">
                  <c:v>995.79555555555601</c:v>
                </c:pt>
                <c:pt idx="3">
                  <c:v>1000.18255813954</c:v>
                </c:pt>
                <c:pt idx="4">
                  <c:v>1001.17195121951</c:v>
                </c:pt>
                <c:pt idx="5">
                  <c:v>1008.54130434783</c:v>
                </c:pt>
                <c:pt idx="6">
                  <c:v>1008.65975609756</c:v>
                </c:pt>
                <c:pt idx="7">
                  <c:v>1015.26597938144</c:v>
                </c:pt>
                <c:pt idx="8">
                  <c:v>1011.87731958763</c:v>
                </c:pt>
                <c:pt idx="9">
                  <c:v>1015.12307692308</c:v>
                </c:pt>
                <c:pt idx="10">
                  <c:v>1009.3629213483148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A8-4CF3-9BD1-103F13036424}"/>
            </c:ext>
          </c:extLst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IgG!$D$3:$D$20</c:f>
              <c:numCache>
                <c:formatCode>0.0</c:formatCode>
                <c:ptCount val="18"/>
                <c:pt idx="1">
                  <c:v>1025.7142857142901</c:v>
                </c:pt>
                <c:pt idx="2">
                  <c:v>1024.48888888889</c:v>
                </c:pt>
                <c:pt idx="3">
                  <c:v>1027.0263157894699</c:v>
                </c:pt>
                <c:pt idx="4">
                  <c:v>1027.9733333333299</c:v>
                </c:pt>
                <c:pt idx="5">
                  <c:v>1032.7349999999999</c:v>
                </c:pt>
                <c:pt idx="6">
                  <c:v>1022.26470588235</c:v>
                </c:pt>
                <c:pt idx="7">
                  <c:v>1009.63333333333</c:v>
                </c:pt>
                <c:pt idx="8">
                  <c:v>1014.28666666667</c:v>
                </c:pt>
                <c:pt idx="9">
                  <c:v>1010.95</c:v>
                </c:pt>
                <c:pt idx="10">
                  <c:v>1011.7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A8-4CF3-9BD1-103F13036424}"/>
            </c:ext>
          </c:extLst>
        </c:ser>
        <c:ser>
          <c:idx val="4"/>
          <c:order val="3"/>
          <c:tx>
            <c:strRef>
              <c:f>IgG!$E$2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IgG!$E$3:$E$20</c:f>
              <c:numCache>
                <c:formatCode>0.0_ 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A8-4CF3-9BD1-103F13036424}"/>
            </c:ext>
          </c:extLst>
        </c:ser>
        <c:ser>
          <c:idx val="5"/>
          <c:order val="4"/>
          <c:tx>
            <c:strRef>
              <c:f>IgG!$F$2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IgG!$F$3:$F$20</c:f>
              <c:numCache>
                <c:formatCode>0.0</c:formatCode>
                <c:ptCount val="18"/>
                <c:pt idx="1">
                  <c:v>1005.27777777778</c:v>
                </c:pt>
                <c:pt idx="2">
                  <c:v>1002.125</c:v>
                </c:pt>
                <c:pt idx="3">
                  <c:v>971.15</c:v>
                </c:pt>
                <c:pt idx="4">
                  <c:v>986.3</c:v>
                </c:pt>
                <c:pt idx="5">
                  <c:v>1004.6818181818199</c:v>
                </c:pt>
                <c:pt idx="6">
                  <c:v>1000.05</c:v>
                </c:pt>
                <c:pt idx="7">
                  <c:v>1005.63157894737</c:v>
                </c:pt>
                <c:pt idx="8">
                  <c:v>1013.36842105263</c:v>
                </c:pt>
                <c:pt idx="9">
                  <c:v>1006.17647058824</c:v>
                </c:pt>
                <c:pt idx="10">
                  <c:v>983.66666666666663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A8-4CF3-9BD1-103F13036424}"/>
            </c:ext>
          </c:extLst>
        </c:ser>
        <c:ser>
          <c:idx val="6"/>
          <c:order val="5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IgG!$G$3:$G$20</c:f>
              <c:numCache>
                <c:formatCode>0.0</c:formatCode>
                <c:ptCount val="18"/>
                <c:pt idx="1">
                  <c:v>993.3</c:v>
                </c:pt>
                <c:pt idx="2">
                  <c:v>1011.37358333333</c:v>
                </c:pt>
                <c:pt idx="3">
                  <c:v>1000.83396153846</c:v>
                </c:pt>
                <c:pt idx="4">
                  <c:v>1004.74821052632</c:v>
                </c:pt>
                <c:pt idx="5">
                  <c:v>1006.4747037037</c:v>
                </c:pt>
                <c:pt idx="6">
                  <c:v>1016.56017391304</c:v>
                </c:pt>
                <c:pt idx="7">
                  <c:v>1017.95365217391</c:v>
                </c:pt>
                <c:pt idx="8">
                  <c:v>1016.768</c:v>
                </c:pt>
                <c:pt idx="9">
                  <c:v>1006.2280454545501</c:v>
                </c:pt>
                <c:pt idx="10">
                  <c:v>999.34163636363655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A8-4CF3-9BD1-103F13036424}"/>
            </c:ext>
          </c:extLst>
        </c:ser>
        <c:ser>
          <c:idx val="7"/>
          <c:order val="6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IgG!$H$3:$H$20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1A8-4CF3-9BD1-103F13036424}"/>
            </c:ext>
          </c:extLst>
        </c:ser>
        <c:ser>
          <c:idx val="8"/>
          <c:order val="7"/>
          <c:tx>
            <c:strRef>
              <c:f>IgG!$I$2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IgG!$I$3:$I$20</c:f>
              <c:numCache>
                <c:formatCode>0.0</c:formatCode>
                <c:ptCount val="18"/>
                <c:pt idx="1">
                  <c:v>1014.5</c:v>
                </c:pt>
                <c:pt idx="2">
                  <c:v>1015.28</c:v>
                </c:pt>
                <c:pt idx="3">
                  <c:v>1013.6</c:v>
                </c:pt>
                <c:pt idx="4">
                  <c:v>1014.6</c:v>
                </c:pt>
                <c:pt idx="5">
                  <c:v>1015.65</c:v>
                </c:pt>
                <c:pt idx="6">
                  <c:v>1015.65</c:v>
                </c:pt>
                <c:pt idx="7">
                  <c:v>1012.32</c:v>
                </c:pt>
                <c:pt idx="8">
                  <c:v>1011.71</c:v>
                </c:pt>
                <c:pt idx="9">
                  <c:v>1009.11</c:v>
                </c:pt>
                <c:pt idx="10">
                  <c:v>1009.48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1A8-4CF3-9BD1-103F13036424}"/>
            </c:ext>
          </c:extLst>
        </c:ser>
        <c:ser>
          <c:idx val="3"/>
          <c:order val="8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IgG!$J$3:$J$20</c:f>
              <c:numCache>
                <c:formatCode>0.0</c:formatCode>
                <c:ptCount val="18"/>
                <c:pt idx="0">
                  <c:v>1012.1</c:v>
                </c:pt>
                <c:pt idx="1">
                  <c:v>1000.58026315789</c:v>
                </c:pt>
                <c:pt idx="2">
                  <c:v>1023.65</c:v>
                </c:pt>
                <c:pt idx="3">
                  <c:v>1024.9000000000001</c:v>
                </c:pt>
                <c:pt idx="4">
                  <c:v>1016.13</c:v>
                </c:pt>
                <c:pt idx="5">
                  <c:v>1015.12</c:v>
                </c:pt>
                <c:pt idx="6">
                  <c:v>1024.8800000000001</c:v>
                </c:pt>
                <c:pt idx="7">
                  <c:v>1030</c:v>
                </c:pt>
                <c:pt idx="8">
                  <c:v>1018.71</c:v>
                </c:pt>
                <c:pt idx="9">
                  <c:v>1020.23</c:v>
                </c:pt>
                <c:pt idx="10">
                  <c:v>1024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1A8-4CF3-9BD1-103F13036424}"/>
            </c:ext>
          </c:extLst>
        </c:ser>
        <c:ser>
          <c:idx val="14"/>
          <c:order val="9"/>
          <c:tx>
            <c:strRef>
              <c:f>IgG!$K$2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IgG!$K$3:$K$20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1A8-4CF3-9BD1-103F13036424}"/>
            </c:ext>
          </c:extLst>
        </c:ser>
        <c:ser>
          <c:idx val="9"/>
          <c:order val="10"/>
          <c:tx>
            <c:strRef>
              <c:f>IgG!$L$2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IgG!$L$3:$L$20</c:f>
              <c:numCache>
                <c:formatCode>0</c:formatCode>
                <c:ptCount val="18"/>
                <c:pt idx="0">
                  <c:v>1008</c:v>
                </c:pt>
                <c:pt idx="1">
                  <c:v>1008</c:v>
                </c:pt>
                <c:pt idx="2">
                  <c:v>1008</c:v>
                </c:pt>
                <c:pt idx="3">
                  <c:v>1008</c:v>
                </c:pt>
                <c:pt idx="4">
                  <c:v>1008</c:v>
                </c:pt>
                <c:pt idx="5">
                  <c:v>1008</c:v>
                </c:pt>
                <c:pt idx="6">
                  <c:v>1008</c:v>
                </c:pt>
                <c:pt idx="7">
                  <c:v>1008</c:v>
                </c:pt>
                <c:pt idx="8">
                  <c:v>1008</c:v>
                </c:pt>
                <c:pt idx="9">
                  <c:v>1008</c:v>
                </c:pt>
                <c:pt idx="10">
                  <c:v>1008</c:v>
                </c:pt>
                <c:pt idx="11">
                  <c:v>1008</c:v>
                </c:pt>
                <c:pt idx="12">
                  <c:v>1008</c:v>
                </c:pt>
                <c:pt idx="13">
                  <c:v>1008</c:v>
                </c:pt>
                <c:pt idx="14">
                  <c:v>1008</c:v>
                </c:pt>
                <c:pt idx="15">
                  <c:v>1008</c:v>
                </c:pt>
                <c:pt idx="16">
                  <c:v>1008</c:v>
                </c:pt>
                <c:pt idx="17">
                  <c:v>1008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1A8-4CF3-9BD1-103F13036424}"/>
            </c:ext>
          </c:extLst>
        </c:ser>
        <c:ser>
          <c:idx val="10"/>
          <c:order val="11"/>
          <c:tx>
            <c:strRef>
              <c:f>IgG!$M$2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IgG!$M$3:$M$20</c:f>
              <c:numCache>
                <c:formatCode>0.0</c:formatCode>
                <c:ptCount val="18"/>
                <c:pt idx="0">
                  <c:v>1012.1</c:v>
                </c:pt>
                <c:pt idx="1">
                  <c:v>1007.7575128296929</c:v>
                </c:pt>
                <c:pt idx="2">
                  <c:v>1011.8804325396823</c:v>
                </c:pt>
                <c:pt idx="3">
                  <c:v>1007.3098608490943</c:v>
                </c:pt>
                <c:pt idx="4">
                  <c:v>1009.1962135827372</c:v>
                </c:pt>
                <c:pt idx="5">
                  <c:v>1013.8017024489199</c:v>
                </c:pt>
                <c:pt idx="6">
                  <c:v>1014.3235194132785</c:v>
                </c:pt>
                <c:pt idx="7">
                  <c:v>1014.4899348337213</c:v>
                </c:pt>
                <c:pt idx="8">
                  <c:v>1015.1100581867042</c:v>
                </c:pt>
                <c:pt idx="9">
                  <c:v>1010.9977513760771</c:v>
                </c:pt>
                <c:pt idx="10">
                  <c:v>1006.4537463398026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1A8-4CF3-9BD1-103F13036424}"/>
            </c:ext>
          </c:extLst>
        </c:ser>
        <c:ser>
          <c:idx val="11"/>
          <c:order val="12"/>
          <c:tx>
            <c:strRef>
              <c:f>IgG!$N$2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IgG!$N$3:$N$20</c:f>
              <c:numCache>
                <c:formatCode>0.0</c:formatCode>
                <c:ptCount val="18"/>
                <c:pt idx="0">
                  <c:v>0</c:v>
                </c:pt>
                <c:pt idx="1">
                  <c:v>32.414285714290145</c:v>
                </c:pt>
                <c:pt idx="2">
                  <c:v>28.693333333333953</c:v>
                </c:pt>
                <c:pt idx="3">
                  <c:v>55.876315789469913</c:v>
                </c:pt>
                <c:pt idx="4">
                  <c:v>41.673333333329992</c:v>
                </c:pt>
                <c:pt idx="5">
                  <c:v>28.053181818179951</c:v>
                </c:pt>
                <c:pt idx="6">
                  <c:v>24.830000000000155</c:v>
                </c:pt>
                <c:pt idx="7">
                  <c:v>24.368421052629969</c:v>
                </c:pt>
                <c:pt idx="8">
                  <c:v>7.3399999999999181</c:v>
                </c:pt>
                <c:pt idx="9">
                  <c:v>14.053529411759996</c:v>
                </c:pt>
                <c:pt idx="10">
                  <c:v>40.333333333333371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1A8-4CF3-9BD1-103F13036424}"/>
            </c:ext>
          </c:extLst>
        </c:ser>
        <c:ser>
          <c:idx val="12"/>
          <c:order val="13"/>
          <c:tx>
            <c:strRef>
              <c:f>IgG!$O$2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IgG!$O$3:$O$20</c:f>
              <c:numCache>
                <c:formatCode>0</c:formatCode>
                <c:ptCount val="18"/>
                <c:pt idx="0">
                  <c:v>957</c:v>
                </c:pt>
                <c:pt idx="1">
                  <c:v>957</c:v>
                </c:pt>
                <c:pt idx="2">
                  <c:v>957</c:v>
                </c:pt>
                <c:pt idx="3">
                  <c:v>957</c:v>
                </c:pt>
                <c:pt idx="4">
                  <c:v>957</c:v>
                </c:pt>
                <c:pt idx="5">
                  <c:v>957</c:v>
                </c:pt>
                <c:pt idx="6">
                  <c:v>957</c:v>
                </c:pt>
                <c:pt idx="7">
                  <c:v>957</c:v>
                </c:pt>
                <c:pt idx="8">
                  <c:v>957</c:v>
                </c:pt>
                <c:pt idx="9">
                  <c:v>957</c:v>
                </c:pt>
                <c:pt idx="10">
                  <c:v>957</c:v>
                </c:pt>
                <c:pt idx="11">
                  <c:v>957</c:v>
                </c:pt>
                <c:pt idx="12">
                  <c:v>957</c:v>
                </c:pt>
                <c:pt idx="13">
                  <c:v>957</c:v>
                </c:pt>
                <c:pt idx="14">
                  <c:v>957</c:v>
                </c:pt>
                <c:pt idx="15">
                  <c:v>957</c:v>
                </c:pt>
                <c:pt idx="16">
                  <c:v>957</c:v>
                </c:pt>
                <c:pt idx="17">
                  <c:v>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1A8-4CF3-9BD1-103F13036424}"/>
            </c:ext>
          </c:extLst>
        </c:ser>
        <c:ser>
          <c:idx val="13"/>
          <c:order val="14"/>
          <c:tx>
            <c:strRef>
              <c:f>IgG!$P$2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IgG!$P$3:$P$20</c:f>
              <c:numCache>
                <c:formatCode>0</c:formatCode>
                <c:ptCount val="18"/>
                <c:pt idx="0">
                  <c:v>1059</c:v>
                </c:pt>
                <c:pt idx="1">
                  <c:v>1059</c:v>
                </c:pt>
                <c:pt idx="2">
                  <c:v>1059</c:v>
                </c:pt>
                <c:pt idx="3">
                  <c:v>1059</c:v>
                </c:pt>
                <c:pt idx="4">
                  <c:v>1059</c:v>
                </c:pt>
                <c:pt idx="5">
                  <c:v>1059</c:v>
                </c:pt>
                <c:pt idx="6">
                  <c:v>1059</c:v>
                </c:pt>
                <c:pt idx="7">
                  <c:v>1059</c:v>
                </c:pt>
                <c:pt idx="8">
                  <c:v>1059</c:v>
                </c:pt>
                <c:pt idx="9">
                  <c:v>1059</c:v>
                </c:pt>
                <c:pt idx="10">
                  <c:v>1059</c:v>
                </c:pt>
                <c:pt idx="11">
                  <c:v>1059</c:v>
                </c:pt>
                <c:pt idx="12">
                  <c:v>1059</c:v>
                </c:pt>
                <c:pt idx="13">
                  <c:v>1059</c:v>
                </c:pt>
                <c:pt idx="14">
                  <c:v>1059</c:v>
                </c:pt>
                <c:pt idx="15">
                  <c:v>1059</c:v>
                </c:pt>
                <c:pt idx="16">
                  <c:v>1059</c:v>
                </c:pt>
                <c:pt idx="17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1A8-4CF3-9BD1-103F13036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43328"/>
        <c:axId val="126288640"/>
      </c:lineChart>
      <c:catAx>
        <c:axId val="127843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288640"/>
        <c:crosses val="autoZero"/>
        <c:auto val="0"/>
        <c:lblAlgn val="ctr"/>
        <c:lblOffset val="100"/>
        <c:tickLblSkip val="1"/>
        <c:noMultiLvlLbl val="0"/>
      </c:catAx>
      <c:valAx>
        <c:axId val="126288640"/>
        <c:scaling>
          <c:orientation val="minMax"/>
          <c:max val="1110"/>
          <c:min val="90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843328"/>
        <c:crosses val="autoZero"/>
        <c:crossBetween val="between"/>
        <c:majorUnit val="5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384176199"/>
          <c:y val="0.14098328763218201"/>
          <c:w val="0.161417647536334"/>
          <c:h val="0.859016593441525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11908276866"/>
          <c:y val="7.6923192492777195E-2"/>
          <c:w val="0.58572294272039505"/>
          <c:h val="0.78461656342632702"/>
        </c:manualLayout>
      </c:layout>
      <c:lineChart>
        <c:grouping val="standard"/>
        <c:varyColors val="0"/>
        <c:ser>
          <c:idx val="2"/>
          <c:order val="0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66CC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val>
            <c:numRef>
              <c:f>CL!$C$3:$C$20</c:f>
              <c:numCache>
                <c:formatCode>0.0</c:formatCode>
                <c:ptCount val="18"/>
                <c:pt idx="1">
                  <c:v>103.323376623377</c:v>
                </c:pt>
                <c:pt idx="2">
                  <c:v>103.563157894737</c:v>
                </c:pt>
                <c:pt idx="3">
                  <c:v>103.326966292135</c:v>
                </c:pt>
                <c:pt idx="4">
                  <c:v>102.991954022988</c:v>
                </c:pt>
                <c:pt idx="5">
                  <c:v>103.25049504950501</c:v>
                </c:pt>
                <c:pt idx="6">
                  <c:v>104.12588235294101</c:v>
                </c:pt>
                <c:pt idx="7">
                  <c:v>104.710576923077</c:v>
                </c:pt>
                <c:pt idx="8">
                  <c:v>104.217647058824</c:v>
                </c:pt>
                <c:pt idx="9">
                  <c:v>103.88023255813999</c:v>
                </c:pt>
                <c:pt idx="10">
                  <c:v>104.1333333333333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59-4FB5-BA52-EA4D9C34E7CB}"/>
            </c:ext>
          </c:extLst>
        </c:ser>
        <c:ser>
          <c:idx val="8"/>
          <c:order val="1"/>
          <c:tx>
            <c:strRef>
              <c:f>CL!$E$2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val>
            <c:numRef>
              <c:f>CL!$E$3:$E$20</c:f>
              <c:numCache>
                <c:formatCode>0.0</c:formatCode>
                <c:ptCount val="18"/>
                <c:pt idx="0">
                  <c:v>103.5</c:v>
                </c:pt>
                <c:pt idx="1">
                  <c:v>103.34</c:v>
                </c:pt>
                <c:pt idx="2">
                  <c:v>102.596</c:v>
                </c:pt>
                <c:pt idx="3">
                  <c:v>103.167</c:v>
                </c:pt>
                <c:pt idx="4">
                  <c:v>101.81699999999999</c:v>
                </c:pt>
                <c:pt idx="5">
                  <c:v>102.95099999999999</c:v>
                </c:pt>
                <c:pt idx="6">
                  <c:v>102.547</c:v>
                </c:pt>
                <c:pt idx="7">
                  <c:v>102.791</c:v>
                </c:pt>
                <c:pt idx="8">
                  <c:v>101.94</c:v>
                </c:pt>
                <c:pt idx="9">
                  <c:v>103.63800000000001</c:v>
                </c:pt>
                <c:pt idx="10">
                  <c:v>103.43600000000001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59-4FB5-BA52-EA4D9C34E7CB}"/>
            </c:ext>
          </c:extLst>
        </c:ser>
        <c:ser>
          <c:idx val="0"/>
          <c:order val="2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CL!$G$3:$G$20</c:f>
              <c:numCache>
                <c:formatCode>0.0</c:formatCode>
                <c:ptCount val="18"/>
                <c:pt idx="1">
                  <c:v>104.3</c:v>
                </c:pt>
                <c:pt idx="2">
                  <c:v>103.370833333333</c:v>
                </c:pt>
                <c:pt idx="3">
                  <c:v>103.83230769230801</c:v>
                </c:pt>
                <c:pt idx="4">
                  <c:v>104.164210526316</c:v>
                </c:pt>
                <c:pt idx="5">
                  <c:v>103.37962962963</c:v>
                </c:pt>
                <c:pt idx="6">
                  <c:v>103.110454545455</c:v>
                </c:pt>
                <c:pt idx="7">
                  <c:v>102.59</c:v>
                </c:pt>
                <c:pt idx="8">
                  <c:v>103.59444444444399</c:v>
                </c:pt>
                <c:pt idx="9">
                  <c:v>103.970909090909</c:v>
                </c:pt>
                <c:pt idx="10">
                  <c:v>103.23409090909091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59-4FB5-BA52-EA4D9C34E7CB}"/>
            </c:ext>
          </c:extLst>
        </c:ser>
        <c:ser>
          <c:idx val="3"/>
          <c:order val="3"/>
          <c:tx>
            <c:strRef>
              <c:f>CL!$O$2</c:f>
              <c:strCache>
                <c:ptCount val="1"/>
                <c:pt idx="0">
                  <c:v>日立認証値</c:v>
                </c:pt>
              </c:strCache>
            </c:strRef>
          </c:tx>
          <c:spPr>
            <a:ln w="28575" cap="rnd" cmpd="sng" algn="ctr">
              <a:solidFill>
                <a:srgbClr val="FF0000"/>
              </a:solidFill>
              <a:prstDash val="solid"/>
              <a:round/>
            </a:ln>
          </c:spPr>
          <c:marker>
            <c:spPr>
              <a:solidFill>
                <a:srgbClr val="FF0000"/>
              </a:solidFill>
              <a:ln w="9525" cap="sq" cmpd="sng" algn="ctr">
                <a:solidFill>
                  <a:srgbClr val="FF0000"/>
                </a:solidFill>
                <a:prstDash val="solid"/>
                <a:round/>
              </a:ln>
            </c:spPr>
          </c:marker>
          <c:val>
            <c:numRef>
              <c:f>CL!$O$3:$O$20</c:f>
              <c:numCache>
                <c:formatCode>0</c:formatCode>
                <c:ptCount val="18"/>
                <c:pt idx="0">
                  <c:v>104</c:v>
                </c:pt>
                <c:pt idx="1">
                  <c:v>104</c:v>
                </c:pt>
                <c:pt idx="2">
                  <c:v>104</c:v>
                </c:pt>
                <c:pt idx="3">
                  <c:v>104</c:v>
                </c:pt>
                <c:pt idx="4">
                  <c:v>104</c:v>
                </c:pt>
                <c:pt idx="5">
                  <c:v>104</c:v>
                </c:pt>
                <c:pt idx="6">
                  <c:v>104</c:v>
                </c:pt>
                <c:pt idx="7">
                  <c:v>104</c:v>
                </c:pt>
                <c:pt idx="8">
                  <c:v>104</c:v>
                </c:pt>
                <c:pt idx="9">
                  <c:v>104</c:v>
                </c:pt>
                <c:pt idx="10">
                  <c:v>104</c:v>
                </c:pt>
                <c:pt idx="11">
                  <c:v>104</c:v>
                </c:pt>
                <c:pt idx="12">
                  <c:v>104</c:v>
                </c:pt>
                <c:pt idx="13">
                  <c:v>104</c:v>
                </c:pt>
                <c:pt idx="14">
                  <c:v>104</c:v>
                </c:pt>
                <c:pt idx="15">
                  <c:v>104</c:v>
                </c:pt>
                <c:pt idx="16">
                  <c:v>104</c:v>
                </c:pt>
                <c:pt idx="17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59-4FB5-BA52-EA4D9C34E7CB}"/>
            </c:ext>
          </c:extLst>
        </c:ser>
        <c:ser>
          <c:idx val="4"/>
          <c:order val="4"/>
          <c:tx>
            <c:strRef>
              <c:f>CL!$P$2</c:f>
              <c:strCache>
                <c:ptCount val="1"/>
                <c:pt idx="0">
                  <c:v>日立平均</c:v>
                </c:pt>
              </c:strCache>
            </c:strRef>
          </c:tx>
          <c:spPr>
            <a:ln w="12700" cap="rnd" cmpd="sng" algn="ctr">
              <a:solidFill>
                <a:schemeClr val="tx1"/>
              </a:solidFill>
              <a:prstDash val="solid"/>
              <a:round/>
            </a:ln>
          </c:spPr>
          <c:marker>
            <c:symbol val="square"/>
            <c:size val="6"/>
            <c:spPr>
              <a:solidFill>
                <a:schemeClr val="tx1"/>
              </a:solidFill>
            </c:spPr>
          </c:marker>
          <c:val>
            <c:numRef>
              <c:f>CL!$P$3:$P$20</c:f>
              <c:numCache>
                <c:formatCode>0.0</c:formatCode>
                <c:ptCount val="18"/>
                <c:pt idx="0">
                  <c:v>103.5</c:v>
                </c:pt>
                <c:pt idx="1">
                  <c:v>103.65445887445901</c:v>
                </c:pt>
                <c:pt idx="2">
                  <c:v>103.17666374269</c:v>
                </c:pt>
                <c:pt idx="3">
                  <c:v>103.44209132814767</c:v>
                </c:pt>
                <c:pt idx="4">
                  <c:v>102.99105484976799</c:v>
                </c:pt>
                <c:pt idx="5">
                  <c:v>103.19370822637835</c:v>
                </c:pt>
                <c:pt idx="6">
                  <c:v>103.26111229946532</c:v>
                </c:pt>
                <c:pt idx="7">
                  <c:v>103.363858974359</c:v>
                </c:pt>
                <c:pt idx="8">
                  <c:v>103.250697167756</c:v>
                </c:pt>
                <c:pt idx="9">
                  <c:v>103.82971388301632</c:v>
                </c:pt>
                <c:pt idx="10">
                  <c:v>103.60114141414141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59-4FB5-BA52-EA4D9C34E7CB}"/>
            </c:ext>
          </c:extLst>
        </c:ser>
        <c:ser>
          <c:idx val="5"/>
          <c:order val="5"/>
          <c:tx>
            <c:strRef>
              <c:f>CL!$T$2</c:f>
              <c:strCache>
                <c:ptCount val="1"/>
                <c:pt idx="0">
                  <c:v>日立下限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diamond"/>
            <c:size val="6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val>
            <c:numRef>
              <c:f>CL!$T$3:$T$20</c:f>
              <c:numCache>
                <c:formatCode>General</c:formatCode>
                <c:ptCount val="18"/>
                <c:pt idx="0">
                  <c:v>101</c:v>
                </c:pt>
                <c:pt idx="1">
                  <c:v>101</c:v>
                </c:pt>
                <c:pt idx="2">
                  <c:v>101</c:v>
                </c:pt>
                <c:pt idx="3">
                  <c:v>101</c:v>
                </c:pt>
                <c:pt idx="4">
                  <c:v>101</c:v>
                </c:pt>
                <c:pt idx="5">
                  <c:v>101</c:v>
                </c:pt>
                <c:pt idx="6">
                  <c:v>101</c:v>
                </c:pt>
                <c:pt idx="7">
                  <c:v>101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101</c:v>
                </c:pt>
                <c:pt idx="14">
                  <c:v>101</c:v>
                </c:pt>
                <c:pt idx="15">
                  <c:v>101</c:v>
                </c:pt>
                <c:pt idx="16">
                  <c:v>101</c:v>
                </c:pt>
                <c:pt idx="17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59-4FB5-BA52-EA4D9C34E7CB}"/>
            </c:ext>
          </c:extLst>
        </c:ser>
        <c:ser>
          <c:idx val="6"/>
          <c:order val="6"/>
          <c:tx>
            <c:strRef>
              <c:f>CL!$U$2</c:f>
              <c:strCache>
                <c:ptCount val="1"/>
                <c:pt idx="0">
                  <c:v>日立上限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diamond"/>
            <c:size val="6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val>
            <c:numRef>
              <c:f>CL!$U$3:$U$20</c:f>
              <c:numCache>
                <c:formatCode>General</c:formatCode>
                <c:ptCount val="18"/>
                <c:pt idx="0">
                  <c:v>107</c:v>
                </c:pt>
                <c:pt idx="1">
                  <c:v>107</c:v>
                </c:pt>
                <c:pt idx="2">
                  <c:v>107</c:v>
                </c:pt>
                <c:pt idx="3">
                  <c:v>107</c:v>
                </c:pt>
                <c:pt idx="4">
                  <c:v>107</c:v>
                </c:pt>
                <c:pt idx="5">
                  <c:v>107</c:v>
                </c:pt>
                <c:pt idx="6">
                  <c:v>107</c:v>
                </c:pt>
                <c:pt idx="7">
                  <c:v>107</c:v>
                </c:pt>
                <c:pt idx="8">
                  <c:v>107</c:v>
                </c:pt>
                <c:pt idx="9">
                  <c:v>107</c:v>
                </c:pt>
                <c:pt idx="10">
                  <c:v>107</c:v>
                </c:pt>
                <c:pt idx="11">
                  <c:v>107</c:v>
                </c:pt>
                <c:pt idx="12">
                  <c:v>107</c:v>
                </c:pt>
                <c:pt idx="13">
                  <c:v>107</c:v>
                </c:pt>
                <c:pt idx="14">
                  <c:v>107</c:v>
                </c:pt>
                <c:pt idx="15">
                  <c:v>107</c:v>
                </c:pt>
                <c:pt idx="16">
                  <c:v>107</c:v>
                </c:pt>
                <c:pt idx="17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59-4FB5-BA52-EA4D9C34E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60512"/>
        <c:axId val="206966784"/>
      </c:lineChart>
      <c:catAx>
        <c:axId val="206960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6966784"/>
        <c:crosses val="autoZero"/>
        <c:auto val="0"/>
        <c:lblAlgn val="ctr"/>
        <c:lblOffset val="100"/>
        <c:noMultiLvlLbl val="0"/>
      </c:catAx>
      <c:valAx>
        <c:axId val="206966784"/>
        <c:scaling>
          <c:orientation val="minMax"/>
          <c:max val="110"/>
          <c:min val="98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6960512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008649001922301"/>
          <c:y val="0.10933023399012801"/>
          <c:w val="0.19592936600651201"/>
          <c:h val="0.692849136790827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95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6881993422096E-2"/>
          <c:y val="8.5245901639344202E-2"/>
          <c:w val="0.704725312609365"/>
          <c:h val="0.72459016393442599"/>
        </c:manualLayout>
      </c:layout>
      <c:lineChart>
        <c:grouping val="standard"/>
        <c:varyColors val="0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IgA!$B$3:$B$20</c:f>
              <c:numCache>
                <c:formatCode>0.0</c:formatCode>
                <c:ptCount val="18"/>
                <c:pt idx="1">
                  <c:v>215.65</c:v>
                </c:pt>
                <c:pt idx="2">
                  <c:v>214.6</c:v>
                </c:pt>
                <c:pt idx="3">
                  <c:v>216.61904761904799</c:v>
                </c:pt>
                <c:pt idx="4">
                  <c:v>216.2</c:v>
                </c:pt>
                <c:pt idx="5">
                  <c:v>215.68181818181799</c:v>
                </c:pt>
                <c:pt idx="6">
                  <c:v>215.75</c:v>
                </c:pt>
                <c:pt idx="7">
                  <c:v>216.8125</c:v>
                </c:pt>
                <c:pt idx="8">
                  <c:v>217</c:v>
                </c:pt>
                <c:pt idx="9">
                  <c:v>217.222222222222</c:v>
                </c:pt>
                <c:pt idx="10">
                  <c:v>212.1875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28-4508-BE89-2B9262EFA0A8}"/>
            </c:ext>
          </c:extLst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IgA!$C$3:$C$20</c:f>
              <c:numCache>
                <c:formatCode>0.0</c:formatCode>
                <c:ptCount val="18"/>
                <c:pt idx="1">
                  <c:v>219.56329113923999</c:v>
                </c:pt>
                <c:pt idx="2">
                  <c:v>219.557777777778</c:v>
                </c:pt>
                <c:pt idx="3">
                  <c:v>217.585714285714</c:v>
                </c:pt>
                <c:pt idx="4">
                  <c:v>216.63953488372101</c:v>
                </c:pt>
                <c:pt idx="5">
                  <c:v>219.774226804124</c:v>
                </c:pt>
                <c:pt idx="6">
                  <c:v>219.29411764705901</c:v>
                </c:pt>
                <c:pt idx="7">
                  <c:v>218.049532710281</c:v>
                </c:pt>
                <c:pt idx="8">
                  <c:v>220.043269230769</c:v>
                </c:pt>
                <c:pt idx="9">
                  <c:v>220.50465116279099</c:v>
                </c:pt>
                <c:pt idx="10">
                  <c:v>219.44193548387108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28-4508-BE89-2B9262EFA0A8}"/>
            </c:ext>
          </c:extLst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IgA!$D$3:$D$20</c:f>
              <c:numCache>
                <c:formatCode>0.0</c:formatCode>
                <c:ptCount val="18"/>
                <c:pt idx="1">
                  <c:v>218.24375000000001</c:v>
                </c:pt>
                <c:pt idx="2">
                  <c:v>222.9</c:v>
                </c:pt>
                <c:pt idx="3">
                  <c:v>217.044444444444</c:v>
                </c:pt>
                <c:pt idx="4">
                  <c:v>216.75</c:v>
                </c:pt>
                <c:pt idx="5">
                  <c:v>215.10909090909101</c:v>
                </c:pt>
                <c:pt idx="6">
                  <c:v>216.63529411764699</c:v>
                </c:pt>
                <c:pt idx="7">
                  <c:v>218.066666666667</c:v>
                </c:pt>
                <c:pt idx="8">
                  <c:v>218.9</c:v>
                </c:pt>
                <c:pt idx="9">
                  <c:v>217.41111111111101</c:v>
                </c:pt>
                <c:pt idx="10">
                  <c:v>217.46875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28-4508-BE89-2B9262EFA0A8}"/>
            </c:ext>
          </c:extLst>
        </c:ser>
        <c:ser>
          <c:idx val="4"/>
          <c:order val="3"/>
          <c:tx>
            <c:strRef>
              <c:f>IgA!$E$2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IgA!$E$3:$E$20</c:f>
              <c:numCache>
                <c:formatCode>0.0_ 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28-4508-BE89-2B9262EFA0A8}"/>
            </c:ext>
          </c:extLst>
        </c:ser>
        <c:ser>
          <c:idx val="5"/>
          <c:order val="4"/>
          <c:tx>
            <c:strRef>
              <c:f>IgA!$F$2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IgA!$F$3:$F$20</c:f>
              <c:numCache>
                <c:formatCode>0.0</c:formatCode>
                <c:ptCount val="18"/>
                <c:pt idx="1">
                  <c:v>215.833333333333</c:v>
                </c:pt>
                <c:pt idx="2">
                  <c:v>218.0625</c:v>
                </c:pt>
                <c:pt idx="3">
                  <c:v>215.65</c:v>
                </c:pt>
                <c:pt idx="4">
                  <c:v>215.55</c:v>
                </c:pt>
                <c:pt idx="5">
                  <c:v>216.95454545454501</c:v>
                </c:pt>
                <c:pt idx="6">
                  <c:v>214.45</c:v>
                </c:pt>
                <c:pt idx="7">
                  <c:v>217.47368421052599</c:v>
                </c:pt>
                <c:pt idx="8">
                  <c:v>215.73684210526301</c:v>
                </c:pt>
                <c:pt idx="9">
                  <c:v>223</c:v>
                </c:pt>
                <c:pt idx="10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28-4508-BE89-2B9262EFA0A8}"/>
            </c:ext>
          </c:extLst>
        </c:ser>
        <c:ser>
          <c:idx val="6"/>
          <c:order val="5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IgA!$G$3:$G$20</c:f>
              <c:numCache>
                <c:formatCode>0.0</c:formatCode>
                <c:ptCount val="18"/>
                <c:pt idx="1">
                  <c:v>217.9</c:v>
                </c:pt>
                <c:pt idx="2">
                  <c:v>212.613916666667</c:v>
                </c:pt>
                <c:pt idx="3">
                  <c:v>213.48699999999999</c:v>
                </c:pt>
                <c:pt idx="4">
                  <c:v>218.372842105263</c:v>
                </c:pt>
                <c:pt idx="5">
                  <c:v>217.59318518518501</c:v>
                </c:pt>
                <c:pt idx="6">
                  <c:v>214.83986956521699</c:v>
                </c:pt>
                <c:pt idx="7">
                  <c:v>213.97900000000001</c:v>
                </c:pt>
                <c:pt idx="8">
                  <c:v>215.54068000000001</c:v>
                </c:pt>
                <c:pt idx="9">
                  <c:v>216.82195454545499</c:v>
                </c:pt>
                <c:pt idx="10">
                  <c:v>215.08181818181819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828-4508-BE89-2B9262EFA0A8}"/>
            </c:ext>
          </c:extLst>
        </c:ser>
        <c:ser>
          <c:idx val="7"/>
          <c:order val="6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IgA!$H$3:$H$20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828-4508-BE89-2B9262EFA0A8}"/>
            </c:ext>
          </c:extLst>
        </c:ser>
        <c:ser>
          <c:idx val="8"/>
          <c:order val="7"/>
          <c:tx>
            <c:strRef>
              <c:f>IgA!$I$2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IgA!$I$3:$I$20</c:f>
              <c:numCache>
                <c:formatCode>0.0</c:formatCode>
                <c:ptCount val="18"/>
                <c:pt idx="1">
                  <c:v>218.7</c:v>
                </c:pt>
                <c:pt idx="2">
                  <c:v>215.89</c:v>
                </c:pt>
                <c:pt idx="3">
                  <c:v>216.25</c:v>
                </c:pt>
                <c:pt idx="4">
                  <c:v>217</c:v>
                </c:pt>
                <c:pt idx="5">
                  <c:v>217.1</c:v>
                </c:pt>
                <c:pt idx="6">
                  <c:v>216.93</c:v>
                </c:pt>
                <c:pt idx="7">
                  <c:v>213.11</c:v>
                </c:pt>
                <c:pt idx="8">
                  <c:v>215.47</c:v>
                </c:pt>
                <c:pt idx="9">
                  <c:v>214.47</c:v>
                </c:pt>
                <c:pt idx="10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828-4508-BE89-2B9262EFA0A8}"/>
            </c:ext>
          </c:extLst>
        </c:ser>
        <c:ser>
          <c:idx val="3"/>
          <c:order val="8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IgA!$J$3:$J$20</c:f>
              <c:numCache>
                <c:formatCode>0.0</c:formatCode>
                <c:ptCount val="18"/>
                <c:pt idx="0">
                  <c:v>210.7</c:v>
                </c:pt>
                <c:pt idx="1">
                  <c:v>219.56329113923999</c:v>
                </c:pt>
                <c:pt idx="2">
                  <c:v>206.72</c:v>
                </c:pt>
                <c:pt idx="3">
                  <c:v>209.96</c:v>
                </c:pt>
                <c:pt idx="4">
                  <c:v>204.04</c:v>
                </c:pt>
                <c:pt idx="5">
                  <c:v>204.35</c:v>
                </c:pt>
                <c:pt idx="6">
                  <c:v>214.92</c:v>
                </c:pt>
                <c:pt idx="7">
                  <c:v>207.04</c:v>
                </c:pt>
                <c:pt idx="8">
                  <c:v>204.42</c:v>
                </c:pt>
                <c:pt idx="9">
                  <c:v>202.32</c:v>
                </c:pt>
                <c:pt idx="10">
                  <c:v>203.28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828-4508-BE89-2B9262EFA0A8}"/>
            </c:ext>
          </c:extLst>
        </c:ser>
        <c:ser>
          <c:idx val="14"/>
          <c:order val="9"/>
          <c:tx>
            <c:strRef>
              <c:f>IgA!$K$2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IgA!$K$3:$K$20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828-4508-BE89-2B9262EFA0A8}"/>
            </c:ext>
          </c:extLst>
        </c:ser>
        <c:ser>
          <c:idx val="9"/>
          <c:order val="10"/>
          <c:tx>
            <c:strRef>
              <c:f>IgA!$L$2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IgA!$L$3:$L$20</c:f>
              <c:numCache>
                <c:formatCode>0</c:formatCode>
                <c:ptCount val="18"/>
                <c:pt idx="0">
                  <c:v>215</c:v>
                </c:pt>
                <c:pt idx="1">
                  <c:v>215</c:v>
                </c:pt>
                <c:pt idx="2">
                  <c:v>215</c:v>
                </c:pt>
                <c:pt idx="3">
                  <c:v>215</c:v>
                </c:pt>
                <c:pt idx="4">
                  <c:v>215</c:v>
                </c:pt>
                <c:pt idx="5">
                  <c:v>215</c:v>
                </c:pt>
                <c:pt idx="6">
                  <c:v>215</c:v>
                </c:pt>
                <c:pt idx="7">
                  <c:v>215</c:v>
                </c:pt>
                <c:pt idx="8">
                  <c:v>215</c:v>
                </c:pt>
                <c:pt idx="9">
                  <c:v>215</c:v>
                </c:pt>
                <c:pt idx="10">
                  <c:v>215</c:v>
                </c:pt>
                <c:pt idx="11">
                  <c:v>215</c:v>
                </c:pt>
                <c:pt idx="12">
                  <c:v>215</c:v>
                </c:pt>
                <c:pt idx="13">
                  <c:v>215</c:v>
                </c:pt>
                <c:pt idx="14">
                  <c:v>215</c:v>
                </c:pt>
                <c:pt idx="15">
                  <c:v>215</c:v>
                </c:pt>
                <c:pt idx="16">
                  <c:v>215</c:v>
                </c:pt>
                <c:pt idx="17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828-4508-BE89-2B9262EFA0A8}"/>
            </c:ext>
          </c:extLst>
        </c:ser>
        <c:ser>
          <c:idx val="10"/>
          <c:order val="11"/>
          <c:tx>
            <c:strRef>
              <c:f>IgA!$M$2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IgA!$M$3:$M$20</c:f>
              <c:numCache>
                <c:formatCode>0.0</c:formatCode>
                <c:ptCount val="18"/>
                <c:pt idx="0">
                  <c:v>210.7</c:v>
                </c:pt>
                <c:pt idx="1">
                  <c:v>217.921952230259</c:v>
                </c:pt>
                <c:pt idx="2">
                  <c:v>215.76345634920645</c:v>
                </c:pt>
                <c:pt idx="3">
                  <c:v>215.22802947845801</c:v>
                </c:pt>
                <c:pt idx="4">
                  <c:v>214.93605385556913</c:v>
                </c:pt>
                <c:pt idx="5">
                  <c:v>215.22326664782327</c:v>
                </c:pt>
                <c:pt idx="6">
                  <c:v>216.11704018998901</c:v>
                </c:pt>
                <c:pt idx="7">
                  <c:v>214.93305479821058</c:v>
                </c:pt>
                <c:pt idx="8">
                  <c:v>215.30154161943318</c:v>
                </c:pt>
                <c:pt idx="9">
                  <c:v>215.96427700593986</c:v>
                </c:pt>
                <c:pt idx="10">
                  <c:v>214.78000052366988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828-4508-BE89-2B9262EFA0A8}"/>
            </c:ext>
          </c:extLst>
        </c:ser>
        <c:ser>
          <c:idx val="11"/>
          <c:order val="12"/>
          <c:tx>
            <c:strRef>
              <c:f>IgA!$N$2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IgA!$N$3:$N$20</c:f>
              <c:numCache>
                <c:formatCode>0.0</c:formatCode>
                <c:ptCount val="18"/>
                <c:pt idx="0">
                  <c:v>0</c:v>
                </c:pt>
                <c:pt idx="1">
                  <c:v>3.9132911392399876</c:v>
                </c:pt>
                <c:pt idx="2">
                  <c:v>16.180000000000007</c:v>
                </c:pt>
                <c:pt idx="3">
                  <c:v>7.6257142857139968</c:v>
                </c:pt>
                <c:pt idx="4">
                  <c:v>14.332842105263012</c:v>
                </c:pt>
                <c:pt idx="5">
                  <c:v>15.424226804124004</c:v>
                </c:pt>
                <c:pt idx="6">
                  <c:v>4.8441176470590221</c:v>
                </c:pt>
                <c:pt idx="7">
                  <c:v>11.026666666667012</c:v>
                </c:pt>
                <c:pt idx="8">
                  <c:v>15.623269230769012</c:v>
                </c:pt>
                <c:pt idx="9">
                  <c:v>20.680000000000007</c:v>
                </c:pt>
                <c:pt idx="10">
                  <c:v>16.72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828-4508-BE89-2B9262EFA0A8}"/>
            </c:ext>
          </c:extLst>
        </c:ser>
        <c:ser>
          <c:idx val="12"/>
          <c:order val="13"/>
          <c:tx>
            <c:strRef>
              <c:f>IgA!$O$2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IgA!$O$3:$O$20</c:f>
              <c:numCache>
                <c:formatCode>0</c:formatCode>
                <c:ptCount val="18"/>
                <c:pt idx="0">
                  <c:v>193</c:v>
                </c:pt>
                <c:pt idx="1">
                  <c:v>193</c:v>
                </c:pt>
                <c:pt idx="2">
                  <c:v>193</c:v>
                </c:pt>
                <c:pt idx="3">
                  <c:v>193</c:v>
                </c:pt>
                <c:pt idx="4">
                  <c:v>193</c:v>
                </c:pt>
                <c:pt idx="5">
                  <c:v>193</c:v>
                </c:pt>
                <c:pt idx="6">
                  <c:v>193</c:v>
                </c:pt>
                <c:pt idx="7">
                  <c:v>193</c:v>
                </c:pt>
                <c:pt idx="8">
                  <c:v>193</c:v>
                </c:pt>
                <c:pt idx="9">
                  <c:v>193</c:v>
                </c:pt>
                <c:pt idx="10">
                  <c:v>193</c:v>
                </c:pt>
                <c:pt idx="11">
                  <c:v>193</c:v>
                </c:pt>
                <c:pt idx="12">
                  <c:v>193</c:v>
                </c:pt>
                <c:pt idx="13">
                  <c:v>193</c:v>
                </c:pt>
                <c:pt idx="14">
                  <c:v>193</c:v>
                </c:pt>
                <c:pt idx="15">
                  <c:v>193</c:v>
                </c:pt>
                <c:pt idx="16">
                  <c:v>193</c:v>
                </c:pt>
                <c:pt idx="17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828-4508-BE89-2B9262EFA0A8}"/>
            </c:ext>
          </c:extLst>
        </c:ser>
        <c:ser>
          <c:idx val="13"/>
          <c:order val="14"/>
          <c:tx>
            <c:strRef>
              <c:f>IgA!$P$2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IgA!$P$3:$P$20</c:f>
              <c:numCache>
                <c:formatCode>0</c:formatCode>
                <c:ptCount val="18"/>
                <c:pt idx="0">
                  <c:v>237</c:v>
                </c:pt>
                <c:pt idx="1">
                  <c:v>237</c:v>
                </c:pt>
                <c:pt idx="2">
                  <c:v>237</c:v>
                </c:pt>
                <c:pt idx="3">
                  <c:v>237</c:v>
                </c:pt>
                <c:pt idx="4">
                  <c:v>237</c:v>
                </c:pt>
                <c:pt idx="5">
                  <c:v>237</c:v>
                </c:pt>
                <c:pt idx="6">
                  <c:v>237</c:v>
                </c:pt>
                <c:pt idx="7">
                  <c:v>237</c:v>
                </c:pt>
                <c:pt idx="8">
                  <c:v>237</c:v>
                </c:pt>
                <c:pt idx="9">
                  <c:v>237</c:v>
                </c:pt>
                <c:pt idx="10">
                  <c:v>237</c:v>
                </c:pt>
                <c:pt idx="11">
                  <c:v>237</c:v>
                </c:pt>
                <c:pt idx="12">
                  <c:v>237</c:v>
                </c:pt>
                <c:pt idx="13">
                  <c:v>237</c:v>
                </c:pt>
                <c:pt idx="14">
                  <c:v>237</c:v>
                </c:pt>
                <c:pt idx="15">
                  <c:v>237</c:v>
                </c:pt>
                <c:pt idx="16">
                  <c:v>237</c:v>
                </c:pt>
                <c:pt idx="17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828-4508-BE89-2B9262EFA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84576"/>
        <c:axId val="128986496"/>
      </c:lineChart>
      <c:catAx>
        <c:axId val="128984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986496"/>
        <c:crosses val="autoZero"/>
        <c:auto val="0"/>
        <c:lblAlgn val="ctr"/>
        <c:lblOffset val="100"/>
        <c:tickLblSkip val="1"/>
        <c:noMultiLvlLbl val="0"/>
      </c:catAx>
      <c:valAx>
        <c:axId val="128986496"/>
        <c:scaling>
          <c:orientation val="minMax"/>
          <c:max val="259"/>
          <c:min val="171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984576"/>
        <c:crosses val="autoZero"/>
        <c:crossBetween val="between"/>
        <c:majorUnit val="2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45132861996"/>
          <c:y val="0.117315069344142"/>
          <c:w val="0.161417596523066"/>
          <c:h val="0.876179161036823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6881993422096E-2"/>
          <c:y val="8.5245901639344202E-2"/>
          <c:w val="0.704725312609365"/>
          <c:h val="0.72459016393442599"/>
        </c:manualLayout>
      </c:layout>
      <c:lineChart>
        <c:grouping val="standard"/>
        <c:varyColors val="0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IgM!$B$3:$B$20</c:f>
              <c:numCache>
                <c:formatCode>0.0</c:formatCode>
                <c:ptCount val="18"/>
                <c:pt idx="1">
                  <c:v>89.9</c:v>
                </c:pt>
                <c:pt idx="2">
                  <c:v>88.35</c:v>
                </c:pt>
                <c:pt idx="3">
                  <c:v>89.904761904761898</c:v>
                </c:pt>
                <c:pt idx="4">
                  <c:v>90.4</c:v>
                </c:pt>
                <c:pt idx="5">
                  <c:v>89.681818181818201</c:v>
                </c:pt>
                <c:pt idx="6">
                  <c:v>90.7</c:v>
                </c:pt>
                <c:pt idx="7">
                  <c:v>91.125</c:v>
                </c:pt>
                <c:pt idx="8">
                  <c:v>92.15</c:v>
                </c:pt>
                <c:pt idx="9">
                  <c:v>90.3888888888889</c:v>
                </c:pt>
                <c:pt idx="10">
                  <c:v>89.875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D3-4E63-A053-8054CE086A6E}"/>
            </c:ext>
          </c:extLst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IgM!$C$3:$C$20</c:f>
              <c:numCache>
                <c:formatCode>0.0</c:formatCode>
                <c:ptCount val="18"/>
                <c:pt idx="1">
                  <c:v>91.988607594936695</c:v>
                </c:pt>
                <c:pt idx="2">
                  <c:v>91.146590909090904</c:v>
                </c:pt>
                <c:pt idx="3">
                  <c:v>90.971428571428604</c:v>
                </c:pt>
                <c:pt idx="4">
                  <c:v>88.710975609756105</c:v>
                </c:pt>
                <c:pt idx="5">
                  <c:v>89.891304347826093</c:v>
                </c:pt>
                <c:pt idx="6">
                  <c:v>91.646511627907003</c:v>
                </c:pt>
                <c:pt idx="7">
                  <c:v>90.529807692307699</c:v>
                </c:pt>
                <c:pt idx="8">
                  <c:v>91.736893203883497</c:v>
                </c:pt>
                <c:pt idx="9">
                  <c:v>92.127499999999998</c:v>
                </c:pt>
                <c:pt idx="10">
                  <c:v>91.376404494382029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D3-4E63-A053-8054CE086A6E}"/>
            </c:ext>
          </c:extLst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IgM!$D$3:$D$20</c:f>
              <c:numCache>
                <c:formatCode>0.0</c:formatCode>
                <c:ptCount val="18"/>
                <c:pt idx="1">
                  <c:v>87.5555555555556</c:v>
                </c:pt>
                <c:pt idx="2">
                  <c:v>87.3</c:v>
                </c:pt>
                <c:pt idx="3">
                  <c:v>87.7</c:v>
                </c:pt>
                <c:pt idx="4">
                  <c:v>88.683333333333294</c:v>
                </c:pt>
                <c:pt idx="5">
                  <c:v>88.571428571428598</c:v>
                </c:pt>
                <c:pt idx="6">
                  <c:v>89.978947368421004</c:v>
                </c:pt>
                <c:pt idx="7">
                  <c:v>90.486666666666693</c:v>
                </c:pt>
                <c:pt idx="8">
                  <c:v>93.146153846153894</c:v>
                </c:pt>
                <c:pt idx="9">
                  <c:v>89.883333333333297</c:v>
                </c:pt>
                <c:pt idx="10">
                  <c:v>89.862499999999997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D3-4E63-A053-8054CE086A6E}"/>
            </c:ext>
          </c:extLst>
        </c:ser>
        <c:ser>
          <c:idx val="4"/>
          <c:order val="3"/>
          <c:tx>
            <c:strRef>
              <c:f>IgM!$E$2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IgM!$E$3:$E$20</c:f>
              <c:numCache>
                <c:formatCode>0.0_ 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D3-4E63-A053-8054CE086A6E}"/>
            </c:ext>
          </c:extLst>
        </c:ser>
        <c:ser>
          <c:idx val="5"/>
          <c:order val="4"/>
          <c:tx>
            <c:strRef>
              <c:f>IgM!$F$2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IgM!$F$3:$F$20</c:f>
              <c:numCache>
                <c:formatCode>0.0</c:formatCode>
                <c:ptCount val="18"/>
                <c:pt idx="1">
                  <c:v>89.5</c:v>
                </c:pt>
                <c:pt idx="2">
                  <c:v>91.125</c:v>
                </c:pt>
                <c:pt idx="3">
                  <c:v>91.3</c:v>
                </c:pt>
                <c:pt idx="4">
                  <c:v>91.6</c:v>
                </c:pt>
                <c:pt idx="5">
                  <c:v>91.318181818181799</c:v>
                </c:pt>
                <c:pt idx="6">
                  <c:v>89.75</c:v>
                </c:pt>
                <c:pt idx="7">
                  <c:v>89.684210526315795</c:v>
                </c:pt>
                <c:pt idx="8">
                  <c:v>89.473684210526301</c:v>
                </c:pt>
                <c:pt idx="9">
                  <c:v>89.705882352941202</c:v>
                </c:pt>
                <c:pt idx="10">
                  <c:v>91.523809523809518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D3-4E63-A053-8054CE086A6E}"/>
            </c:ext>
          </c:extLst>
        </c:ser>
        <c:ser>
          <c:idx val="6"/>
          <c:order val="5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IgM!$G$3:$G$20</c:f>
              <c:numCache>
                <c:formatCode>0.0</c:formatCode>
                <c:ptCount val="18"/>
                <c:pt idx="1">
                  <c:v>88.2</c:v>
                </c:pt>
                <c:pt idx="2">
                  <c:v>85.920833333333306</c:v>
                </c:pt>
                <c:pt idx="3">
                  <c:v>86.454499999999996</c:v>
                </c:pt>
                <c:pt idx="4">
                  <c:v>88.394736842105303</c:v>
                </c:pt>
                <c:pt idx="5">
                  <c:v>89.393185185185203</c:v>
                </c:pt>
                <c:pt idx="6">
                  <c:v>90.644173913043502</c:v>
                </c:pt>
                <c:pt idx="7">
                  <c:v>91.239130434782595</c:v>
                </c:pt>
                <c:pt idx="8">
                  <c:v>91.258679999999998</c:v>
                </c:pt>
                <c:pt idx="9">
                  <c:v>91.374272727272697</c:v>
                </c:pt>
                <c:pt idx="10">
                  <c:v>91.415136363636364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D3-4E63-A053-8054CE086A6E}"/>
            </c:ext>
          </c:extLst>
        </c:ser>
        <c:ser>
          <c:idx val="7"/>
          <c:order val="6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IgM!$H$3:$H$20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DD3-4E63-A053-8054CE086A6E}"/>
            </c:ext>
          </c:extLst>
        </c:ser>
        <c:ser>
          <c:idx val="8"/>
          <c:order val="7"/>
          <c:tx>
            <c:strRef>
              <c:f>IgM!$I$2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IgM!$I$3:$I$20</c:f>
              <c:numCache>
                <c:formatCode>0.0</c:formatCode>
                <c:ptCount val="18"/>
                <c:pt idx="1">
                  <c:v>85.5</c:v>
                </c:pt>
                <c:pt idx="2">
                  <c:v>91.39</c:v>
                </c:pt>
                <c:pt idx="3">
                  <c:v>91.7</c:v>
                </c:pt>
                <c:pt idx="4">
                  <c:v>90.8</c:v>
                </c:pt>
                <c:pt idx="5">
                  <c:v>91</c:v>
                </c:pt>
                <c:pt idx="6">
                  <c:v>90</c:v>
                </c:pt>
                <c:pt idx="7">
                  <c:v>91.47</c:v>
                </c:pt>
                <c:pt idx="8">
                  <c:v>90.06</c:v>
                </c:pt>
                <c:pt idx="9">
                  <c:v>90.79</c:v>
                </c:pt>
                <c:pt idx="10">
                  <c:v>90.35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DD3-4E63-A053-8054CE086A6E}"/>
            </c:ext>
          </c:extLst>
        </c:ser>
        <c:ser>
          <c:idx val="3"/>
          <c:order val="8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IgM!$J$3:$J$20</c:f>
              <c:numCache>
                <c:formatCode>0.0</c:formatCode>
                <c:ptCount val="18"/>
                <c:pt idx="0">
                  <c:v>85.8</c:v>
                </c:pt>
                <c:pt idx="1">
                  <c:v>91.988607594936695</c:v>
                </c:pt>
                <c:pt idx="2">
                  <c:v>86.17</c:v>
                </c:pt>
                <c:pt idx="3">
                  <c:v>87.23</c:v>
                </c:pt>
                <c:pt idx="4">
                  <c:v>85.5</c:v>
                </c:pt>
                <c:pt idx="5">
                  <c:v>85.12</c:v>
                </c:pt>
                <c:pt idx="6">
                  <c:v>87.88</c:v>
                </c:pt>
                <c:pt idx="7">
                  <c:v>87.06</c:v>
                </c:pt>
                <c:pt idx="8">
                  <c:v>86.67</c:v>
                </c:pt>
                <c:pt idx="9">
                  <c:v>88.05</c:v>
                </c:pt>
                <c:pt idx="10">
                  <c:v>88.72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DD3-4E63-A053-8054CE086A6E}"/>
            </c:ext>
          </c:extLst>
        </c:ser>
        <c:ser>
          <c:idx val="14"/>
          <c:order val="9"/>
          <c:tx>
            <c:strRef>
              <c:f>IgM!$K$2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IgM!$K$3:$K$20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D3-4E63-A053-8054CE086A6E}"/>
            </c:ext>
          </c:extLst>
        </c:ser>
        <c:ser>
          <c:idx val="9"/>
          <c:order val="10"/>
          <c:tx>
            <c:strRef>
              <c:f>IgM!$L$2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IgM!$L$3:$L$20</c:f>
              <c:numCache>
                <c:formatCode>0</c:formatCode>
                <c:ptCount val="18"/>
                <c:pt idx="0">
                  <c:v>89</c:v>
                </c:pt>
                <c:pt idx="1">
                  <c:v>89</c:v>
                </c:pt>
                <c:pt idx="2">
                  <c:v>89</c:v>
                </c:pt>
                <c:pt idx="3">
                  <c:v>89</c:v>
                </c:pt>
                <c:pt idx="4">
                  <c:v>89</c:v>
                </c:pt>
                <c:pt idx="5">
                  <c:v>89</c:v>
                </c:pt>
                <c:pt idx="6">
                  <c:v>89</c:v>
                </c:pt>
                <c:pt idx="7">
                  <c:v>89</c:v>
                </c:pt>
                <c:pt idx="8">
                  <c:v>89</c:v>
                </c:pt>
                <c:pt idx="9">
                  <c:v>89</c:v>
                </c:pt>
                <c:pt idx="10">
                  <c:v>89</c:v>
                </c:pt>
                <c:pt idx="11">
                  <c:v>89</c:v>
                </c:pt>
                <c:pt idx="12">
                  <c:v>89</c:v>
                </c:pt>
                <c:pt idx="13">
                  <c:v>89</c:v>
                </c:pt>
                <c:pt idx="14">
                  <c:v>89</c:v>
                </c:pt>
                <c:pt idx="15">
                  <c:v>89</c:v>
                </c:pt>
                <c:pt idx="16">
                  <c:v>89</c:v>
                </c:pt>
                <c:pt idx="17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D3-4E63-A053-8054CE086A6E}"/>
            </c:ext>
          </c:extLst>
        </c:ser>
        <c:ser>
          <c:idx val="10"/>
          <c:order val="11"/>
          <c:tx>
            <c:strRef>
              <c:f>IgM!$M$2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IgM!$M$3:$M$20</c:f>
              <c:numCache>
                <c:formatCode>0.0</c:formatCode>
                <c:ptCount val="18"/>
                <c:pt idx="0">
                  <c:v>85.8</c:v>
                </c:pt>
                <c:pt idx="1">
                  <c:v>89.233252963632694</c:v>
                </c:pt>
                <c:pt idx="2">
                  <c:v>88.771774891774882</c:v>
                </c:pt>
                <c:pt idx="3">
                  <c:v>89.322955782312945</c:v>
                </c:pt>
                <c:pt idx="4">
                  <c:v>89.155577969313526</c:v>
                </c:pt>
                <c:pt idx="5">
                  <c:v>89.282274014919992</c:v>
                </c:pt>
                <c:pt idx="6">
                  <c:v>90.085661844195926</c:v>
                </c:pt>
                <c:pt idx="7">
                  <c:v>90.227830760010391</c:v>
                </c:pt>
                <c:pt idx="8">
                  <c:v>90.642201608651945</c:v>
                </c:pt>
                <c:pt idx="9">
                  <c:v>90.331411043205136</c:v>
                </c:pt>
                <c:pt idx="10">
                  <c:v>90.446121483118276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DD3-4E63-A053-8054CE086A6E}"/>
            </c:ext>
          </c:extLst>
        </c:ser>
        <c:ser>
          <c:idx val="11"/>
          <c:order val="12"/>
          <c:tx>
            <c:strRef>
              <c:f>IgM!$N$2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IgM!$N$3:$N$20</c:f>
              <c:numCache>
                <c:formatCode>0.0</c:formatCode>
                <c:ptCount val="18"/>
                <c:pt idx="0">
                  <c:v>0</c:v>
                </c:pt>
                <c:pt idx="1">
                  <c:v>6.4886075949366955</c:v>
                </c:pt>
                <c:pt idx="2">
                  <c:v>5.4691666666666947</c:v>
                </c:pt>
                <c:pt idx="3">
                  <c:v>5.2455000000000069</c:v>
                </c:pt>
                <c:pt idx="4">
                  <c:v>6.0999999999999943</c:v>
                </c:pt>
                <c:pt idx="5">
                  <c:v>6.1981818181817943</c:v>
                </c:pt>
                <c:pt idx="6">
                  <c:v>3.7665116279070077</c:v>
                </c:pt>
                <c:pt idx="7">
                  <c:v>4.4099999999999966</c:v>
                </c:pt>
                <c:pt idx="8">
                  <c:v>6.4761538461538919</c:v>
                </c:pt>
                <c:pt idx="9">
                  <c:v>4.0775000000000006</c:v>
                </c:pt>
                <c:pt idx="10">
                  <c:v>2.8038095238095195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DD3-4E63-A053-8054CE086A6E}"/>
            </c:ext>
          </c:extLst>
        </c:ser>
        <c:ser>
          <c:idx val="12"/>
          <c:order val="13"/>
          <c:tx>
            <c:strRef>
              <c:f>IgM!$O$2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IgM!$O$3:$O$20</c:f>
              <c:numCache>
                <c:formatCode>0</c:formatCode>
                <c:ptCount val="18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DD3-4E63-A053-8054CE086A6E}"/>
            </c:ext>
          </c:extLst>
        </c:ser>
        <c:ser>
          <c:idx val="13"/>
          <c:order val="14"/>
          <c:tx>
            <c:strRef>
              <c:f>IgM!$P$2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IgM!$P$3:$P$20</c:f>
              <c:numCache>
                <c:formatCode>0</c:formatCode>
                <c:ptCount val="18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98</c:v>
                </c:pt>
                <c:pt idx="4">
                  <c:v>98</c:v>
                </c:pt>
                <c:pt idx="5">
                  <c:v>98</c:v>
                </c:pt>
                <c:pt idx="6">
                  <c:v>98</c:v>
                </c:pt>
                <c:pt idx="7">
                  <c:v>98</c:v>
                </c:pt>
                <c:pt idx="8">
                  <c:v>98</c:v>
                </c:pt>
                <c:pt idx="9">
                  <c:v>98</c:v>
                </c:pt>
                <c:pt idx="10">
                  <c:v>98</c:v>
                </c:pt>
                <c:pt idx="11">
                  <c:v>98</c:v>
                </c:pt>
                <c:pt idx="12">
                  <c:v>98</c:v>
                </c:pt>
                <c:pt idx="13">
                  <c:v>98</c:v>
                </c:pt>
                <c:pt idx="14">
                  <c:v>98</c:v>
                </c:pt>
                <c:pt idx="15">
                  <c:v>98</c:v>
                </c:pt>
                <c:pt idx="16">
                  <c:v>98</c:v>
                </c:pt>
                <c:pt idx="17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DD3-4E63-A053-8054CE086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33664"/>
        <c:axId val="129235584"/>
      </c:lineChart>
      <c:catAx>
        <c:axId val="129233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9235584"/>
        <c:crosses val="autoZero"/>
        <c:auto val="0"/>
        <c:lblAlgn val="ctr"/>
        <c:lblOffset val="100"/>
        <c:tickLblSkip val="1"/>
        <c:noMultiLvlLbl val="0"/>
      </c:catAx>
      <c:valAx>
        <c:axId val="129235584"/>
        <c:scaling>
          <c:orientation val="minMax"/>
          <c:max val="107"/>
          <c:min val="71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9233664"/>
        <c:crosses val="autoZero"/>
        <c:crossBetween val="between"/>
        <c:majorUnit val="9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39773368602"/>
          <c:y val="0.12558008096345999"/>
          <c:w val="0.16141765160357099"/>
          <c:h val="0.848190026109539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212528780736"/>
          <c:y val="7.6923192492777195E-2"/>
          <c:w val="0.63126314275341999"/>
          <c:h val="0.78461656342632702"/>
        </c:manualLayout>
      </c:layout>
      <c:lineChart>
        <c:grouping val="standard"/>
        <c:varyColors val="0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LDL!$E$14:$E$20</c:f>
              <c:numCache>
                <c:formatCode>0.0_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C-4DA1-B03D-DB7C2575C569}"/>
            </c:ext>
          </c:extLst>
        </c:ser>
        <c:ser>
          <c:idx val="9"/>
          <c:order val="1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(LDL!$AB$3:$AB$12,LDL!$C$13:$C$20)</c:f>
              <c:numCache>
                <c:formatCode>General</c:formatCode>
                <c:ptCount val="18"/>
                <c:pt idx="10" formatCode="0.0">
                  <c:v>83.257142857142853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8C-4DA1-B03D-DB7C2575C569}"/>
            </c:ext>
          </c:extLst>
        </c:ser>
        <c:ser>
          <c:idx val="8"/>
          <c:order val="2"/>
          <c:tx>
            <c:strRef>
              <c:f>LDL!$E$2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LDL!$E$3:$E$20</c:f>
              <c:numCache>
                <c:formatCode>0.0</c:formatCode>
                <c:ptCount val="18"/>
                <c:pt idx="0">
                  <c:v>81.5</c:v>
                </c:pt>
                <c:pt idx="1">
                  <c:v>80.483000000000004</c:v>
                </c:pt>
                <c:pt idx="2">
                  <c:v>80.313000000000002</c:v>
                </c:pt>
                <c:pt idx="3">
                  <c:v>80.334000000000003</c:v>
                </c:pt>
                <c:pt idx="4">
                  <c:v>80.052000000000007</c:v>
                </c:pt>
                <c:pt idx="5">
                  <c:v>79.796000000000006</c:v>
                </c:pt>
                <c:pt idx="6">
                  <c:v>82.406000000000006</c:v>
                </c:pt>
                <c:pt idx="7">
                  <c:v>84.361999999999995</c:v>
                </c:pt>
                <c:pt idx="8">
                  <c:v>84.588999999999999</c:v>
                </c:pt>
                <c:pt idx="9">
                  <c:v>84.486999999999995</c:v>
                </c:pt>
                <c:pt idx="10">
                  <c:v>84.296000000000006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8C-4DA1-B03D-DB7C2575C569}"/>
            </c:ext>
          </c:extLst>
        </c:ser>
        <c:ser>
          <c:idx val="1"/>
          <c:order val="3"/>
          <c:tx>
            <c:strRef>
              <c:f>LDL!$D$2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LDL!$D$3:$D$20</c:f>
              <c:numCache>
                <c:formatCode>0.0</c:formatCode>
                <c:ptCount val="18"/>
                <c:pt idx="1">
                  <c:v>82.210526315789494</c:v>
                </c:pt>
                <c:pt idx="2">
                  <c:v>82.272727272727295</c:v>
                </c:pt>
                <c:pt idx="3">
                  <c:v>81.714285714285694</c:v>
                </c:pt>
                <c:pt idx="4">
                  <c:v>81.7222222222222</c:v>
                </c:pt>
                <c:pt idx="5">
                  <c:v>82</c:v>
                </c:pt>
                <c:pt idx="6">
                  <c:v>81.7</c:v>
                </c:pt>
                <c:pt idx="7">
                  <c:v>81.75</c:v>
                </c:pt>
                <c:pt idx="8">
                  <c:v>81.411764705882305</c:v>
                </c:pt>
                <c:pt idx="9">
                  <c:v>81.157894736842096</c:v>
                </c:pt>
                <c:pt idx="10">
                  <c:v>82.05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8C-4DA1-B03D-DB7C2575C569}"/>
            </c:ext>
          </c:extLst>
        </c:ser>
        <c:ser>
          <c:idx val="5"/>
          <c:order val="4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LDL!$AA$23</c:f>
              <c:numCache>
                <c:formatCode>General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8C-4DA1-B03D-DB7C2575C569}"/>
            </c:ext>
          </c:extLst>
        </c:ser>
        <c:ser>
          <c:idx val="7"/>
          <c:order val="5"/>
          <c:tx>
            <c:strRef>
              <c:f>LDL!$I$2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CC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CC"/>
              </a:solidFill>
              <a:ln w="9525" cap="flat" cmpd="sng" algn="ctr">
                <a:solidFill>
                  <a:srgbClr val="0000CC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LDL!$I$3:$I$20</c:f>
              <c:numCache>
                <c:formatCode>0.0</c:formatCode>
                <c:ptCount val="18"/>
                <c:pt idx="1">
                  <c:v>81.39</c:v>
                </c:pt>
                <c:pt idx="2">
                  <c:v>83.47</c:v>
                </c:pt>
                <c:pt idx="3">
                  <c:v>83.25</c:v>
                </c:pt>
                <c:pt idx="4">
                  <c:v>82.98</c:v>
                </c:pt>
                <c:pt idx="5">
                  <c:v>82.56</c:v>
                </c:pt>
                <c:pt idx="6">
                  <c:v>83.29</c:v>
                </c:pt>
                <c:pt idx="7">
                  <c:v>82.43</c:v>
                </c:pt>
                <c:pt idx="8">
                  <c:v>83.34</c:v>
                </c:pt>
                <c:pt idx="9">
                  <c:v>83.52</c:v>
                </c:pt>
                <c:pt idx="10">
                  <c:v>83.03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8C-4DA1-B03D-DB7C2575C569}"/>
            </c:ext>
          </c:extLst>
        </c:ser>
        <c:ser>
          <c:idx val="2"/>
          <c:order val="6"/>
          <c:tx>
            <c:strRef>
              <c:f>LDL!$L$2</c:f>
              <c:strCache>
                <c:ptCount val="1"/>
                <c:pt idx="0">
                  <c:v>キャノンMDS認証値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LDL!$L$3:$L$20</c:f>
              <c:numCache>
                <c:formatCode>General</c:formatCode>
                <c:ptCount val="18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  <c:pt idx="7">
                  <c:v>82</c:v>
                </c:pt>
                <c:pt idx="8">
                  <c:v>82</c:v>
                </c:pt>
                <c:pt idx="9">
                  <c:v>82</c:v>
                </c:pt>
                <c:pt idx="10">
                  <c:v>82</c:v>
                </c:pt>
                <c:pt idx="11">
                  <c:v>82</c:v>
                </c:pt>
                <c:pt idx="12">
                  <c:v>82</c:v>
                </c:pt>
                <c:pt idx="13">
                  <c:v>82</c:v>
                </c:pt>
                <c:pt idx="14">
                  <c:v>82</c:v>
                </c:pt>
                <c:pt idx="15">
                  <c:v>82</c:v>
                </c:pt>
                <c:pt idx="16">
                  <c:v>82</c:v>
                </c:pt>
                <c:pt idx="17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8C-4DA1-B03D-DB7C2575C569}"/>
            </c:ext>
          </c:extLst>
        </c:ser>
        <c:ser>
          <c:idx val="4"/>
          <c:order val="7"/>
          <c:tx>
            <c:strRef>
              <c:f>LDL!$M$2</c:f>
              <c:strCache>
                <c:ptCount val="1"/>
                <c:pt idx="0">
                  <c:v>キャノンMDS平均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LDL!$M$3:$M$20</c:f>
              <c:numCache>
                <c:formatCode>0.0</c:formatCode>
                <c:ptCount val="18"/>
                <c:pt idx="0">
                  <c:v>81.5</c:v>
                </c:pt>
                <c:pt idx="1">
                  <c:v>81.687816374269019</c:v>
                </c:pt>
                <c:pt idx="2">
                  <c:v>81.99614545454547</c:v>
                </c:pt>
                <c:pt idx="3">
                  <c:v>81.976323809523791</c:v>
                </c:pt>
                <c:pt idx="4">
                  <c:v>81.430844444444432</c:v>
                </c:pt>
                <c:pt idx="5">
                  <c:v>81.689381818181801</c:v>
                </c:pt>
                <c:pt idx="6">
                  <c:v>82.249200000000002</c:v>
                </c:pt>
                <c:pt idx="7">
                  <c:v>82.641952631578945</c:v>
                </c:pt>
                <c:pt idx="8">
                  <c:v>82.545521362229096</c:v>
                </c:pt>
                <c:pt idx="9">
                  <c:v>82.575462607499134</c:v>
                </c:pt>
                <c:pt idx="10">
                  <c:v>82.874373015873019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78C-4DA1-B03D-DB7C2575C569}"/>
            </c:ext>
          </c:extLst>
        </c:ser>
        <c:ser>
          <c:idx val="6"/>
          <c:order val="8"/>
          <c:tx>
            <c:strRef>
              <c:f>LDL!$R$2</c:f>
              <c:strCache>
                <c:ptCount val="1"/>
                <c:pt idx="0">
                  <c:v>キャノンMDS下限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LDL!$R$3:$R$20</c:f>
              <c:numCache>
                <c:formatCode>General</c:formatCode>
                <c:ptCount val="18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78C-4DA1-B03D-DB7C2575C569}"/>
            </c:ext>
          </c:extLst>
        </c:ser>
        <c:ser>
          <c:idx val="3"/>
          <c:order val="9"/>
          <c:tx>
            <c:strRef>
              <c:f>LDL!$S$2</c:f>
              <c:strCache>
                <c:ptCount val="1"/>
                <c:pt idx="0">
                  <c:v>キャノンMDS上限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LDL!$S$3:$S$20</c:f>
              <c:numCache>
                <c:formatCode>General</c:formatCode>
                <c:ptCount val="18"/>
                <c:pt idx="0">
                  <c:v>87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  <c:pt idx="4">
                  <c:v>87</c:v>
                </c:pt>
                <c:pt idx="5">
                  <c:v>87</c:v>
                </c:pt>
                <c:pt idx="6">
                  <c:v>87</c:v>
                </c:pt>
                <c:pt idx="7">
                  <c:v>87</c:v>
                </c:pt>
                <c:pt idx="8">
                  <c:v>87</c:v>
                </c:pt>
                <c:pt idx="9">
                  <c:v>87</c:v>
                </c:pt>
                <c:pt idx="10">
                  <c:v>87</c:v>
                </c:pt>
                <c:pt idx="11">
                  <c:v>87</c:v>
                </c:pt>
                <c:pt idx="12">
                  <c:v>87</c:v>
                </c:pt>
                <c:pt idx="13">
                  <c:v>87</c:v>
                </c:pt>
                <c:pt idx="14">
                  <c:v>87</c:v>
                </c:pt>
                <c:pt idx="15">
                  <c:v>87</c:v>
                </c:pt>
                <c:pt idx="16">
                  <c:v>87</c:v>
                </c:pt>
                <c:pt idx="17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78C-4DA1-B03D-DB7C2575C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24896"/>
        <c:axId val="128627072"/>
      </c:lineChart>
      <c:catAx>
        <c:axId val="128624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627072"/>
        <c:crosses val="autoZero"/>
        <c:auto val="0"/>
        <c:lblAlgn val="ctr"/>
        <c:lblOffset val="100"/>
        <c:tickLblSkip val="1"/>
        <c:noMultiLvlLbl val="0"/>
      </c:catAx>
      <c:valAx>
        <c:axId val="128627072"/>
        <c:scaling>
          <c:orientation val="minMax"/>
          <c:max val="92"/>
          <c:min val="7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624896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487514342133"/>
          <c:y val="0.23129961549021999"/>
          <c:w val="0.24460416756271999"/>
          <c:h val="0.619057687784323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95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168895508523201E-2"/>
          <c:y val="7.6923192492777195E-2"/>
          <c:w val="0.683442100181752"/>
          <c:h val="0.78461656342632702"/>
        </c:manualLayout>
      </c:layout>
      <c:lineChart>
        <c:grouping val="standard"/>
        <c:varyColors val="0"/>
        <c:ser>
          <c:idx val="3"/>
          <c:order val="0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val>
            <c:numRef>
              <c:f>LDL!$C$3:$C$12</c:f>
              <c:numCache>
                <c:formatCode>0.0</c:formatCode>
                <c:ptCount val="10"/>
                <c:pt idx="1">
                  <c:v>60.977631578947303</c:v>
                </c:pt>
                <c:pt idx="2">
                  <c:v>60.056382978723398</c:v>
                </c:pt>
                <c:pt idx="3">
                  <c:v>59.6593023255814</c:v>
                </c:pt>
                <c:pt idx="4">
                  <c:v>59.3642857142857</c:v>
                </c:pt>
                <c:pt idx="5">
                  <c:v>59.710526315789501</c:v>
                </c:pt>
                <c:pt idx="6">
                  <c:v>60.629268292682902</c:v>
                </c:pt>
                <c:pt idx="7">
                  <c:v>61.4860215053763</c:v>
                </c:pt>
                <c:pt idx="8">
                  <c:v>61.612048192771098</c:v>
                </c:pt>
                <c:pt idx="9">
                  <c:v>61.9375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6B-4F9C-BFAF-AB1D840080D9}"/>
            </c:ext>
          </c:extLst>
        </c:ser>
        <c:ser>
          <c:idx val="2"/>
          <c:order val="1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LDL!$G$3:$G$20</c:f>
              <c:numCache>
                <c:formatCode>0.0</c:formatCode>
                <c:ptCount val="18"/>
                <c:pt idx="1">
                  <c:v>65.599999999999994</c:v>
                </c:pt>
                <c:pt idx="2">
                  <c:v>63.516666666666701</c:v>
                </c:pt>
                <c:pt idx="3">
                  <c:v>63.615384615384599</c:v>
                </c:pt>
                <c:pt idx="4">
                  <c:v>64.34</c:v>
                </c:pt>
                <c:pt idx="5">
                  <c:v>64.681481481481498</c:v>
                </c:pt>
                <c:pt idx="6">
                  <c:v>64.9991304347826</c:v>
                </c:pt>
                <c:pt idx="7">
                  <c:v>65.153478260869605</c:v>
                </c:pt>
                <c:pt idx="8">
                  <c:v>64.461600000000004</c:v>
                </c:pt>
                <c:pt idx="9">
                  <c:v>63.197619047619</c:v>
                </c:pt>
                <c:pt idx="10">
                  <c:v>65.268181818181816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6B-4F9C-BFAF-AB1D840080D9}"/>
            </c:ext>
          </c:extLst>
        </c:ser>
        <c:ser>
          <c:idx val="9"/>
          <c:order val="2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LDL!$H$3:$H$20</c:f>
              <c:numCache>
                <c:formatCode>0.0</c:formatCode>
                <c:ptCount val="18"/>
                <c:pt idx="1">
                  <c:v>62.805</c:v>
                </c:pt>
                <c:pt idx="2">
                  <c:v>62.969000000000001</c:v>
                </c:pt>
                <c:pt idx="3">
                  <c:v>63.140999999999998</c:v>
                </c:pt>
                <c:pt idx="4">
                  <c:v>64.028999999999996</c:v>
                </c:pt>
                <c:pt idx="5">
                  <c:v>64.59</c:v>
                </c:pt>
                <c:pt idx="6">
                  <c:v>65.067999999999998</c:v>
                </c:pt>
                <c:pt idx="7">
                  <c:v>65.296000000000006</c:v>
                </c:pt>
                <c:pt idx="8">
                  <c:v>65.123000000000005</c:v>
                </c:pt>
                <c:pt idx="9">
                  <c:v>64.361000000000004</c:v>
                </c:pt>
                <c:pt idx="10">
                  <c:v>63.22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6B-4F9C-BFAF-AB1D840080D9}"/>
            </c:ext>
          </c:extLst>
        </c:ser>
        <c:ser>
          <c:idx val="8"/>
          <c:order val="3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LDL!$J$3:$J$20</c:f>
              <c:numCache>
                <c:formatCode>0.0</c:formatCode>
                <c:ptCount val="18"/>
                <c:pt idx="0">
                  <c:v>64.7</c:v>
                </c:pt>
                <c:pt idx="1">
                  <c:v>60.977631578947303</c:v>
                </c:pt>
                <c:pt idx="2">
                  <c:v>63.5</c:v>
                </c:pt>
                <c:pt idx="3">
                  <c:v>63.72</c:v>
                </c:pt>
                <c:pt idx="4">
                  <c:v>62.67</c:v>
                </c:pt>
                <c:pt idx="5">
                  <c:v>62.54</c:v>
                </c:pt>
                <c:pt idx="6">
                  <c:v>64.17</c:v>
                </c:pt>
                <c:pt idx="7">
                  <c:v>64.739999999999995</c:v>
                </c:pt>
                <c:pt idx="8">
                  <c:v>64.16</c:v>
                </c:pt>
                <c:pt idx="9">
                  <c:v>62.37</c:v>
                </c:pt>
                <c:pt idx="10">
                  <c:v>62.07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6B-4F9C-BFAF-AB1D840080D9}"/>
            </c:ext>
          </c:extLst>
        </c:ser>
        <c:ser>
          <c:idx val="0"/>
          <c:order val="4"/>
          <c:tx>
            <c:strRef>
              <c:f>LDL!$K$2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val>
            <c:numRef>
              <c:f>LDL!$K$3:$K$20</c:f>
              <c:numCache>
                <c:formatCode>0.0</c:formatCode>
                <c:ptCount val="18"/>
                <c:pt idx="1">
                  <c:v>65.0555555555556</c:v>
                </c:pt>
                <c:pt idx="2">
                  <c:v>65.05</c:v>
                </c:pt>
                <c:pt idx="3">
                  <c:v>65.55</c:v>
                </c:pt>
                <c:pt idx="4">
                  <c:v>65.2</c:v>
                </c:pt>
                <c:pt idx="5">
                  <c:v>63.0555555555556</c:v>
                </c:pt>
                <c:pt idx="6">
                  <c:v>63.9</c:v>
                </c:pt>
                <c:pt idx="7">
                  <c:v>63.2</c:v>
                </c:pt>
                <c:pt idx="8">
                  <c:v>63.5</c:v>
                </c:pt>
                <c:pt idx="9">
                  <c:v>63.266666666666701</c:v>
                </c:pt>
                <c:pt idx="10">
                  <c:v>62.533333333333331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6B-4F9C-BFAF-AB1D840080D9}"/>
            </c:ext>
          </c:extLst>
        </c:ser>
        <c:ser>
          <c:idx val="4"/>
          <c:order val="5"/>
          <c:tx>
            <c:strRef>
              <c:f>LDL!$O$2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LDL!$O$3:$O$20</c:f>
              <c:numCache>
                <c:formatCode>0</c:formatCode>
                <c:ptCount val="1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  <c:pt idx="10">
                  <c:v>64</c:v>
                </c:pt>
                <c:pt idx="11">
                  <c:v>64</c:v>
                </c:pt>
                <c:pt idx="12">
                  <c:v>64</c:v>
                </c:pt>
                <c:pt idx="13">
                  <c:v>64</c:v>
                </c:pt>
                <c:pt idx="14">
                  <c:v>64</c:v>
                </c:pt>
                <c:pt idx="15">
                  <c:v>64</c:v>
                </c:pt>
                <c:pt idx="16">
                  <c:v>64</c:v>
                </c:pt>
                <c:pt idx="17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56B-4F9C-BFAF-AB1D840080D9}"/>
            </c:ext>
          </c:extLst>
        </c:ser>
        <c:ser>
          <c:idx val="5"/>
          <c:order val="6"/>
          <c:tx>
            <c:strRef>
              <c:f>LDL!$P$2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LDL!$P$3:$P$17</c:f>
              <c:numCache>
                <c:formatCode>0.0</c:formatCode>
                <c:ptCount val="15"/>
                <c:pt idx="0">
                  <c:v>64.7</c:v>
                </c:pt>
                <c:pt idx="1">
                  <c:v>63.083163742690047</c:v>
                </c:pt>
                <c:pt idx="2">
                  <c:v>63.018409929078018</c:v>
                </c:pt>
                <c:pt idx="3">
                  <c:v>63.137137388193196</c:v>
                </c:pt>
                <c:pt idx="4">
                  <c:v>63.120657142857134</c:v>
                </c:pt>
                <c:pt idx="5">
                  <c:v>62.91551267056532</c:v>
                </c:pt>
                <c:pt idx="6">
                  <c:v>63.753279745493103</c:v>
                </c:pt>
                <c:pt idx="7">
                  <c:v>63.975099953249185</c:v>
                </c:pt>
                <c:pt idx="8">
                  <c:v>63.771329638554221</c:v>
                </c:pt>
                <c:pt idx="9">
                  <c:v>63.026557142857143</c:v>
                </c:pt>
                <c:pt idx="10">
                  <c:v>63.272878787878788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6B-4F9C-BFAF-AB1D840080D9}"/>
            </c:ext>
          </c:extLst>
        </c:ser>
        <c:ser>
          <c:idx val="6"/>
          <c:order val="7"/>
          <c:tx>
            <c:strRef>
              <c:f>LDL!$T$2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LDL!$T$3:$T$20</c:f>
              <c:numCache>
                <c:formatCode>General</c:formatCode>
                <c:ptCount val="18"/>
                <c:pt idx="0">
                  <c:v>59</c:v>
                </c:pt>
                <c:pt idx="1">
                  <c:v>59</c:v>
                </c:pt>
                <c:pt idx="2">
                  <c:v>59</c:v>
                </c:pt>
                <c:pt idx="3">
                  <c:v>59</c:v>
                </c:pt>
                <c:pt idx="4">
                  <c:v>59</c:v>
                </c:pt>
                <c:pt idx="5">
                  <c:v>59</c:v>
                </c:pt>
                <c:pt idx="6">
                  <c:v>59</c:v>
                </c:pt>
                <c:pt idx="7">
                  <c:v>59</c:v>
                </c:pt>
                <c:pt idx="8">
                  <c:v>59</c:v>
                </c:pt>
                <c:pt idx="9">
                  <c:v>59</c:v>
                </c:pt>
                <c:pt idx="10">
                  <c:v>59</c:v>
                </c:pt>
                <c:pt idx="11">
                  <c:v>59</c:v>
                </c:pt>
                <c:pt idx="12">
                  <c:v>59</c:v>
                </c:pt>
                <c:pt idx="13">
                  <c:v>59</c:v>
                </c:pt>
                <c:pt idx="14">
                  <c:v>59</c:v>
                </c:pt>
                <c:pt idx="15">
                  <c:v>59</c:v>
                </c:pt>
                <c:pt idx="16">
                  <c:v>59</c:v>
                </c:pt>
                <c:pt idx="17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56B-4F9C-BFAF-AB1D840080D9}"/>
            </c:ext>
          </c:extLst>
        </c:ser>
        <c:ser>
          <c:idx val="7"/>
          <c:order val="8"/>
          <c:tx>
            <c:strRef>
              <c:f>LDL!$U$2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LDL!$U$3:$U$20</c:f>
              <c:numCache>
                <c:formatCode>General</c:formatCode>
                <c:ptCount val="18"/>
                <c:pt idx="0">
                  <c:v>69</c:v>
                </c:pt>
                <c:pt idx="1">
                  <c:v>69</c:v>
                </c:pt>
                <c:pt idx="2">
                  <c:v>69</c:v>
                </c:pt>
                <c:pt idx="3">
                  <c:v>69</c:v>
                </c:pt>
                <c:pt idx="4">
                  <c:v>69</c:v>
                </c:pt>
                <c:pt idx="5">
                  <c:v>69</c:v>
                </c:pt>
                <c:pt idx="6">
                  <c:v>69</c:v>
                </c:pt>
                <c:pt idx="7">
                  <c:v>69</c:v>
                </c:pt>
                <c:pt idx="8">
                  <c:v>69</c:v>
                </c:pt>
                <c:pt idx="9">
                  <c:v>69</c:v>
                </c:pt>
                <c:pt idx="10">
                  <c:v>69</c:v>
                </c:pt>
                <c:pt idx="11">
                  <c:v>69</c:v>
                </c:pt>
                <c:pt idx="12">
                  <c:v>69</c:v>
                </c:pt>
                <c:pt idx="13">
                  <c:v>69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56B-4F9C-BFAF-AB1D84008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47168"/>
        <c:axId val="129063552"/>
      </c:lineChart>
      <c:catAx>
        <c:axId val="128647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9063552"/>
        <c:crosses val="autoZero"/>
        <c:auto val="0"/>
        <c:lblAlgn val="ctr"/>
        <c:lblOffset val="100"/>
        <c:tickLblSkip val="1"/>
        <c:noMultiLvlLbl val="0"/>
      </c:catAx>
      <c:valAx>
        <c:axId val="129063552"/>
        <c:scaling>
          <c:orientation val="minMax"/>
          <c:max val="74"/>
          <c:min val="5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647168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870198043426399"/>
          <c:y val="0.19692322243503299"/>
          <c:w val="0.19065484639979399"/>
          <c:h val="0.678974837780626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5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80015148993203E-2"/>
          <c:y val="5.4129223762859301E-2"/>
          <c:w val="0.82132630883199398"/>
          <c:h val="0.80569267677794498"/>
        </c:manualLayout>
      </c:layout>
      <c:lineChart>
        <c:grouping val="standard"/>
        <c:varyColors val="0"/>
        <c:ser>
          <c:idx val="18"/>
          <c:order val="0"/>
          <c:tx>
            <c:strRef>
              <c:f>'2024.5月を100％とした時の活性変化率'!$B$1</c:f>
              <c:strCache>
                <c:ptCount val="1"/>
                <c:pt idx="0">
                  <c:v>Na</c:v>
                </c:pt>
              </c:strCache>
            </c:strRef>
          </c:tx>
          <c:spPr>
            <a:ln w="12700" cap="rnd" cmpd="sng" algn="ctr">
              <a:solidFill>
                <a:srgbClr val="99CC0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99CC00"/>
              </a:solidFill>
              <a:ln w="9525" cap="flat" cmpd="sng" algn="ctr">
                <a:solidFill>
                  <a:srgbClr val="99CC0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'2024.5月を100％とした時の活性変化率'!$B$2:$B$19</c:f>
              <c:numCache>
                <c:formatCode>0.0</c:formatCode>
                <c:ptCount val="18"/>
                <c:pt idx="0">
                  <c:v>100</c:v>
                </c:pt>
                <c:pt idx="1">
                  <c:v>99.46393875716565</c:v>
                </c:pt>
                <c:pt idx="2">
                  <c:v>99.553086057762812</c:v>
                </c:pt>
                <c:pt idx="3">
                  <c:v>99.514762392382778</c:v>
                </c:pt>
                <c:pt idx="4">
                  <c:v>99.474776521564948</c:v>
                </c:pt>
                <c:pt idx="5">
                  <c:v>99.54167862468698</c:v>
                </c:pt>
                <c:pt idx="6">
                  <c:v>99.480591015844212</c:v>
                </c:pt>
                <c:pt idx="7">
                  <c:v>99.563338159970812</c:v>
                </c:pt>
                <c:pt idx="8">
                  <c:v>99.448629202450618</c:v>
                </c:pt>
                <c:pt idx="9">
                  <c:v>99.381311600355488</c:v>
                </c:pt>
                <c:pt idx="10">
                  <c:v>99.433458574065881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7E-422E-A264-7F63BBCE2F51}"/>
            </c:ext>
          </c:extLst>
        </c:ser>
        <c:ser>
          <c:idx val="19"/>
          <c:order val="1"/>
          <c:tx>
            <c:strRef>
              <c:f>'2024.5月を100％とした時の活性変化率'!$C$1</c:f>
              <c:strCache>
                <c:ptCount val="1"/>
                <c:pt idx="0">
                  <c:v>K</c:v>
                </c:pt>
              </c:strCache>
            </c:strRef>
          </c:tx>
          <c:spPr>
            <a:ln w="12700" cap="rnd" cmpd="sng" algn="ctr">
              <a:solidFill>
                <a:srgbClr val="FFCC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CC00"/>
              </a:solidFill>
              <a:ln w="9525" cap="flat" cmpd="sng" algn="ctr">
                <a:solidFill>
                  <a:srgbClr val="FFCC0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'2024.5月を100％とした時の活性変化率'!$C$2:$C$19</c:f>
              <c:numCache>
                <c:formatCode>0.0</c:formatCode>
                <c:ptCount val="18"/>
                <c:pt idx="0">
                  <c:v>100</c:v>
                </c:pt>
                <c:pt idx="1">
                  <c:v>100.17245038464033</c:v>
                </c:pt>
                <c:pt idx="2">
                  <c:v>100.15032992762877</c:v>
                </c:pt>
                <c:pt idx="3">
                  <c:v>100.12815528748256</c:v>
                </c:pt>
                <c:pt idx="4">
                  <c:v>100.16370753589395</c:v>
                </c:pt>
                <c:pt idx="5">
                  <c:v>100.11481914566205</c:v>
                </c:pt>
                <c:pt idx="6">
                  <c:v>100.07971704878398</c:v>
                </c:pt>
                <c:pt idx="7">
                  <c:v>100.16634045990023</c:v>
                </c:pt>
                <c:pt idx="8">
                  <c:v>100.07779495504596</c:v>
                </c:pt>
                <c:pt idx="9">
                  <c:v>100.04490745912118</c:v>
                </c:pt>
                <c:pt idx="10">
                  <c:v>100.21305762036205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7E-422E-A264-7F63BBCE2F51}"/>
            </c:ext>
          </c:extLst>
        </c:ser>
        <c:ser>
          <c:idx val="20"/>
          <c:order val="2"/>
          <c:tx>
            <c:strRef>
              <c:f>'2024.5月を100％とした時の活性変化率'!$D$1</c:f>
              <c:strCache>
                <c:ptCount val="1"/>
                <c:pt idx="0">
                  <c:v>CL</c:v>
                </c:pt>
              </c:strCache>
            </c:strRef>
          </c:tx>
          <c:spPr>
            <a:ln w="12700" cap="rnd" cmpd="sng" algn="ctr">
              <a:solidFill>
                <a:srgbClr val="FF9900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FF9900"/>
              </a:solidFill>
              <a:ln w="9525" cap="flat" cmpd="sng" algn="ctr">
                <a:solidFill>
                  <a:srgbClr val="FF990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'2024.5月を100％とした時の活性変化率'!$D$2:$D$19</c:f>
              <c:numCache>
                <c:formatCode>0.0</c:formatCode>
                <c:ptCount val="18"/>
                <c:pt idx="0">
                  <c:v>100</c:v>
                </c:pt>
                <c:pt idx="1">
                  <c:v>100.14923562749662</c:v>
                </c:pt>
                <c:pt idx="2">
                  <c:v>99.687597819024148</c:v>
                </c:pt>
                <c:pt idx="3">
                  <c:v>99.944049592413208</c:v>
                </c:pt>
                <c:pt idx="4">
                  <c:v>99.508265555331391</c:v>
                </c:pt>
                <c:pt idx="5">
                  <c:v>99.70406591920613</c:v>
                </c:pt>
                <c:pt idx="6">
                  <c:v>99.769190627502724</c:v>
                </c:pt>
                <c:pt idx="7">
                  <c:v>99.868462777158456</c:v>
                </c:pt>
                <c:pt idx="8">
                  <c:v>99.75912769831497</c:v>
                </c:pt>
                <c:pt idx="9">
                  <c:v>100.31856413818004</c:v>
                </c:pt>
                <c:pt idx="10">
                  <c:v>100.09772117308349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7E-422E-A264-7F63BBCE2F51}"/>
            </c:ext>
          </c:extLst>
        </c:ser>
        <c:ser>
          <c:idx val="21"/>
          <c:order val="3"/>
          <c:tx>
            <c:strRef>
              <c:f>'2024.5月を100％とした時の活性変化率'!$E$1</c:f>
              <c:strCache>
                <c:ptCount val="1"/>
                <c:pt idx="0">
                  <c:v>Ca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x"/>
            <c:size val="5"/>
            <c:spPr>
              <a:noFill/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'2024.5月を100％とした時の活性変化率'!$E$2:$E$19</c:f>
              <c:numCache>
                <c:formatCode>0.0</c:formatCode>
                <c:ptCount val="18"/>
                <c:pt idx="0">
                  <c:v>100</c:v>
                </c:pt>
                <c:pt idx="1">
                  <c:v>100.01492467536693</c:v>
                </c:pt>
                <c:pt idx="2">
                  <c:v>99.995538870334684</c:v>
                </c:pt>
                <c:pt idx="3">
                  <c:v>99.833696718597025</c:v>
                </c:pt>
                <c:pt idx="4">
                  <c:v>100.03766009853385</c:v>
                </c:pt>
                <c:pt idx="5">
                  <c:v>100.55003132939777</c:v>
                </c:pt>
                <c:pt idx="6">
                  <c:v>100.62324055385197</c:v>
                </c:pt>
                <c:pt idx="7">
                  <c:v>100.30548185777286</c:v>
                </c:pt>
                <c:pt idx="8">
                  <c:v>99.8479815126841</c:v>
                </c:pt>
                <c:pt idx="9">
                  <c:v>99.609871303411296</c:v>
                </c:pt>
                <c:pt idx="10">
                  <c:v>99.921231159489892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E-422E-A264-7F63BBCE2F51}"/>
            </c:ext>
          </c:extLst>
        </c:ser>
        <c:ser>
          <c:idx val="17"/>
          <c:order val="4"/>
          <c:tx>
            <c:strRef>
              <c:f>'2024.5月を100％とした時の活性変化率'!$F$1</c:f>
              <c:strCache>
                <c:ptCount val="1"/>
                <c:pt idx="0">
                  <c:v>GLU</c:v>
                </c:pt>
              </c:strCache>
            </c:strRef>
          </c:tx>
          <c:spPr>
            <a:ln w="12700" cap="rnd" cmpd="sng" algn="ctr">
              <a:solidFill>
                <a:srgbClr val="33CCCC"/>
              </a:solidFill>
              <a:prstDash val="solid"/>
              <a:round/>
            </a:ln>
          </c:spPr>
          <c:marker>
            <c:symbol val="dash"/>
            <c:size val="5"/>
            <c:spPr>
              <a:noFill/>
              <a:ln w="9525" cap="flat" cmpd="sng" algn="ctr">
                <a:solidFill>
                  <a:srgbClr val="33CCCC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'2024.5月を100％とした時の活性変化率'!$F$2:$F$19</c:f>
              <c:numCache>
                <c:formatCode>0.0</c:formatCode>
                <c:ptCount val="18"/>
                <c:pt idx="0">
                  <c:v>100</c:v>
                </c:pt>
                <c:pt idx="1">
                  <c:v>99.549683386987837</c:v>
                </c:pt>
                <c:pt idx="2">
                  <c:v>99.234115651522629</c:v>
                </c:pt>
                <c:pt idx="3">
                  <c:v>99.035343851419483</c:v>
                </c:pt>
                <c:pt idx="4">
                  <c:v>99.177875108332998</c:v>
                </c:pt>
                <c:pt idx="5">
                  <c:v>99.321409312172548</c:v>
                </c:pt>
                <c:pt idx="6">
                  <c:v>99.488834304426376</c:v>
                </c:pt>
                <c:pt idx="7">
                  <c:v>99.42635381592595</c:v>
                </c:pt>
                <c:pt idx="8">
                  <c:v>99.258163234542664</c:v>
                </c:pt>
                <c:pt idx="9">
                  <c:v>99.230515810373547</c:v>
                </c:pt>
                <c:pt idx="10">
                  <c:v>99.561795738690989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7E-422E-A264-7F63BBCE2F51}"/>
            </c:ext>
          </c:extLst>
        </c:ser>
        <c:ser>
          <c:idx val="8"/>
          <c:order val="5"/>
          <c:tx>
            <c:strRef>
              <c:f>'2024.5月を100％とした時の活性変化率'!$G$1</c:f>
              <c:strCache>
                <c:ptCount val="1"/>
                <c:pt idx="0">
                  <c:v>TCH</c:v>
                </c:pt>
              </c:strCache>
            </c:strRef>
          </c:tx>
          <c:spPr>
            <a:ln w="12700" cap="rnd" cmpd="sng" algn="ctr">
              <a:solidFill>
                <a:srgbClr val="00CCFF"/>
              </a:solidFill>
              <a:prstDash val="solid"/>
              <a:round/>
            </a:ln>
          </c:spPr>
          <c:marker>
            <c:symbol val="dash"/>
            <c:size val="5"/>
            <c:spPr>
              <a:noFill/>
              <a:ln w="9525" cap="flat" cmpd="sng" algn="ctr">
                <a:solidFill>
                  <a:srgbClr val="00CCFF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'2024.5月を100％とした時の活性変化率'!$G$2:$G$19</c:f>
              <c:numCache>
                <c:formatCode>0.0</c:formatCode>
                <c:ptCount val="18"/>
                <c:pt idx="0">
                  <c:v>100</c:v>
                </c:pt>
                <c:pt idx="1">
                  <c:v>99.0652630856477</c:v>
                </c:pt>
                <c:pt idx="2">
                  <c:v>99.46411047328634</c:v>
                </c:pt>
                <c:pt idx="3">
                  <c:v>99.472039873187384</c:v>
                </c:pt>
                <c:pt idx="4">
                  <c:v>99.338757828088916</c:v>
                </c:pt>
                <c:pt idx="5">
                  <c:v>99.184971183061649</c:v>
                </c:pt>
                <c:pt idx="6">
                  <c:v>99.206170894499095</c:v>
                </c:pt>
                <c:pt idx="7">
                  <c:v>99.309810618690079</c:v>
                </c:pt>
                <c:pt idx="8">
                  <c:v>99.205457811823422</c:v>
                </c:pt>
                <c:pt idx="9">
                  <c:v>99.362674878212047</c:v>
                </c:pt>
                <c:pt idx="10">
                  <c:v>99.687147668284709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7E-422E-A264-7F63BBCE2F51}"/>
            </c:ext>
          </c:extLst>
        </c:ser>
        <c:ser>
          <c:idx val="9"/>
          <c:order val="6"/>
          <c:tx>
            <c:strRef>
              <c:f>'2024.5月を100％とした時の活性変化率'!$H$1</c:f>
              <c:strCache>
                <c:ptCount val="1"/>
                <c:pt idx="0">
                  <c:v>TG</c:v>
                </c:pt>
              </c:strCache>
            </c:strRef>
          </c:tx>
          <c:spPr>
            <a:ln w="12700" cap="rnd" cmpd="sng" algn="ctr">
              <a:solidFill>
                <a:srgbClr val="CCFFFF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CCFFFF"/>
              </a:solidFill>
              <a:ln w="9525" cap="flat" cmpd="sng" algn="ctr">
                <a:solidFill>
                  <a:srgbClr val="CCFFFF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'2024.5月を100％とした時の活性変化率'!$H$2:$H$19</c:f>
              <c:numCache>
                <c:formatCode>0.0</c:formatCode>
                <c:ptCount val="18"/>
                <c:pt idx="0">
                  <c:v>100</c:v>
                </c:pt>
                <c:pt idx="1">
                  <c:v>101.5017846170531</c:v>
                </c:pt>
                <c:pt idx="2">
                  <c:v>101.26795683790758</c:v>
                </c:pt>
                <c:pt idx="3">
                  <c:v>101.01248322380638</c:v>
                </c:pt>
                <c:pt idx="4">
                  <c:v>101.06782473424943</c:v>
                </c:pt>
                <c:pt idx="5">
                  <c:v>100.71062134156588</c:v>
                </c:pt>
                <c:pt idx="6">
                  <c:v>100.72778753480402</c:v>
                </c:pt>
                <c:pt idx="7">
                  <c:v>100.81645181047605</c:v>
                </c:pt>
                <c:pt idx="8">
                  <c:v>100.94903338620109</c:v>
                </c:pt>
                <c:pt idx="9">
                  <c:v>101.05956786982514</c:v>
                </c:pt>
                <c:pt idx="10">
                  <c:v>101.32868611045953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7E-422E-A264-7F63BBCE2F51}"/>
            </c:ext>
          </c:extLst>
        </c:ser>
        <c:ser>
          <c:idx val="10"/>
          <c:order val="7"/>
          <c:tx>
            <c:strRef>
              <c:f>'2024.5月を100％とした時の活性変化率'!$I$1</c:f>
              <c:strCache>
                <c:ptCount val="1"/>
                <c:pt idx="0">
                  <c:v>HDL</c:v>
                </c:pt>
              </c:strCache>
            </c:strRef>
          </c:tx>
          <c:spPr>
            <a:ln w="12700" cap="rnd" cmpd="sng" algn="ctr">
              <a:solidFill>
                <a:srgbClr val="CCFFC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CCFFCC"/>
              </a:solidFill>
              <a:ln w="9525" cap="flat" cmpd="sng" algn="ctr">
                <a:solidFill>
                  <a:srgbClr val="CCFFCC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'2024.5月を100％とした時の活性変化率'!$I$2:$I$19</c:f>
              <c:numCache>
                <c:formatCode>0.0</c:formatCode>
                <c:ptCount val="18"/>
                <c:pt idx="0">
                  <c:v>100</c:v>
                </c:pt>
                <c:pt idx="1">
                  <c:v>100.19116675033469</c:v>
                </c:pt>
                <c:pt idx="2">
                  <c:v>99.99697548838617</c:v>
                </c:pt>
                <c:pt idx="3">
                  <c:v>100.36934420916161</c:v>
                </c:pt>
                <c:pt idx="4">
                  <c:v>100.34996371904022</c:v>
                </c:pt>
                <c:pt idx="5">
                  <c:v>100.03723225559165</c:v>
                </c:pt>
                <c:pt idx="6">
                  <c:v>99.781332338676378</c:v>
                </c:pt>
                <c:pt idx="7">
                  <c:v>100.18979984874899</c:v>
                </c:pt>
                <c:pt idx="8">
                  <c:v>100.10064493758668</c:v>
                </c:pt>
                <c:pt idx="9">
                  <c:v>99.848239263873666</c:v>
                </c:pt>
                <c:pt idx="10">
                  <c:v>99.48009883996211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7E-422E-A264-7F63BBCE2F51}"/>
            </c:ext>
          </c:extLst>
        </c:ser>
        <c:ser>
          <c:idx val="12"/>
          <c:order val="8"/>
          <c:tx>
            <c:strRef>
              <c:f>'2024.5月を100％とした時の活性変化率'!$J$1</c:f>
              <c:strCache>
                <c:ptCount val="1"/>
                <c:pt idx="0">
                  <c:v>TP</c:v>
                </c:pt>
              </c:strCache>
            </c:strRef>
          </c:tx>
          <c:spPr>
            <a:ln w="12700" cap="rnd" cmpd="sng" algn="ctr">
              <a:solidFill>
                <a:srgbClr val="99CCFF"/>
              </a:solidFill>
              <a:prstDash val="solid"/>
              <a:round/>
            </a:ln>
          </c:spPr>
          <c:marker>
            <c:symbol val="x"/>
            <c:size val="5"/>
            <c:spPr>
              <a:noFill/>
              <a:ln w="9525" cap="flat" cmpd="sng" algn="ctr">
                <a:solidFill>
                  <a:srgbClr val="99CCFF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'2024.5月を100％とした時の活性変化率'!$J$2:$J$19</c:f>
              <c:numCache>
                <c:formatCode>0.0</c:formatCode>
                <c:ptCount val="18"/>
                <c:pt idx="0">
                  <c:v>100</c:v>
                </c:pt>
                <c:pt idx="1">
                  <c:v>100.10018764049222</c:v>
                </c:pt>
                <c:pt idx="2">
                  <c:v>100.07238398139026</c:v>
                </c:pt>
                <c:pt idx="3">
                  <c:v>100.04725635076097</c:v>
                </c:pt>
                <c:pt idx="4">
                  <c:v>100.21103758658785</c:v>
                </c:pt>
                <c:pt idx="5">
                  <c:v>100.19160396676622</c:v>
                </c:pt>
                <c:pt idx="6">
                  <c:v>100.16126972786658</c:v>
                </c:pt>
                <c:pt idx="7">
                  <c:v>100.28490580314369</c:v>
                </c:pt>
                <c:pt idx="8">
                  <c:v>100.23434030842337</c:v>
                </c:pt>
                <c:pt idx="9">
                  <c:v>100.14908032043772</c:v>
                </c:pt>
                <c:pt idx="10">
                  <c:v>100.26370193941867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A7E-422E-A264-7F63BBCE2F51}"/>
            </c:ext>
          </c:extLst>
        </c:ser>
        <c:ser>
          <c:idx val="13"/>
          <c:order val="9"/>
          <c:tx>
            <c:strRef>
              <c:f>'2024.5月を100％とした時の活性変化率'!$K$1</c:f>
              <c:strCache>
                <c:ptCount val="1"/>
                <c:pt idx="0">
                  <c:v>ALB</c:v>
                </c:pt>
              </c:strCache>
            </c:strRef>
          </c:tx>
          <c:spPr>
            <a:ln w="12700" cap="rnd" cmpd="sng" algn="ctr">
              <a:solidFill>
                <a:srgbClr val="FF99CC"/>
              </a:solidFill>
              <a:prstDash val="solid"/>
              <a:round/>
            </a:ln>
          </c:spPr>
          <c:marker>
            <c:symbol val="star"/>
            <c:size val="5"/>
            <c:spPr>
              <a:noFill/>
              <a:ln w="9525" cap="flat" cmpd="sng" algn="ctr">
                <a:solidFill>
                  <a:srgbClr val="FF99CC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'2024.5月を100％とした時の活性変化率'!$K$2:$K$19</c:f>
              <c:numCache>
                <c:formatCode>0.0</c:formatCode>
                <c:ptCount val="18"/>
                <c:pt idx="0">
                  <c:v>100</c:v>
                </c:pt>
                <c:pt idx="1">
                  <c:v>99.083812432926038</c:v>
                </c:pt>
                <c:pt idx="2">
                  <c:v>99.327120719953101</c:v>
                </c:pt>
                <c:pt idx="3">
                  <c:v>99.501036492572808</c:v>
                </c:pt>
                <c:pt idx="4">
                  <c:v>99.38350842956288</c:v>
                </c:pt>
                <c:pt idx="5">
                  <c:v>99.23353007216329</c:v>
                </c:pt>
                <c:pt idx="6">
                  <c:v>99.663588556380901</c:v>
                </c:pt>
                <c:pt idx="7">
                  <c:v>99.90553037156171</c:v>
                </c:pt>
                <c:pt idx="8">
                  <c:v>99.898690252127494</c:v>
                </c:pt>
                <c:pt idx="9">
                  <c:v>99.97254412679905</c:v>
                </c:pt>
                <c:pt idx="10">
                  <c:v>99.881374153136775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A7E-422E-A264-7F63BBCE2F51}"/>
            </c:ext>
          </c:extLst>
        </c:ser>
        <c:ser>
          <c:idx val="11"/>
          <c:order val="10"/>
          <c:tx>
            <c:strRef>
              <c:f>'2024.5月を100％とした時の活性変化率'!$L$1</c:f>
              <c:strCache>
                <c:ptCount val="1"/>
                <c:pt idx="0">
                  <c:v>TBIL</c:v>
                </c:pt>
              </c:strCache>
            </c:strRef>
          </c:tx>
          <c:spPr>
            <a:ln w="12700" cap="rnd" cmpd="sng" algn="ctr">
              <a:solidFill>
                <a:srgbClr val="FFFF99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FFFF99"/>
              </a:solidFill>
              <a:ln w="9525" cap="flat" cmpd="sng" algn="ctr">
                <a:solidFill>
                  <a:srgbClr val="FFFF99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'2024.5月を100％とした時の活性変化率'!$L$2:$L$19</c:f>
              <c:numCache>
                <c:formatCode>0.0</c:formatCode>
                <c:ptCount val="18"/>
                <c:pt idx="0">
                  <c:v>100</c:v>
                </c:pt>
                <c:pt idx="1">
                  <c:v>97.473869589633154</c:v>
                </c:pt>
                <c:pt idx="2">
                  <c:v>97.689153156725467</c:v>
                </c:pt>
                <c:pt idx="3">
                  <c:v>97.384124863124072</c:v>
                </c:pt>
                <c:pt idx="4">
                  <c:v>97.143370233755945</c:v>
                </c:pt>
                <c:pt idx="5">
                  <c:v>97.451985097015509</c:v>
                </c:pt>
                <c:pt idx="6">
                  <c:v>97.191864741786432</c:v>
                </c:pt>
                <c:pt idx="7">
                  <c:v>97.060496681965546</c:v>
                </c:pt>
                <c:pt idx="8">
                  <c:v>97.118313270861861</c:v>
                </c:pt>
                <c:pt idx="9">
                  <c:v>97.587121577993827</c:v>
                </c:pt>
                <c:pt idx="10">
                  <c:v>97.65428297755885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A7E-422E-A264-7F63BBCE2F51}"/>
            </c:ext>
          </c:extLst>
        </c:ser>
        <c:ser>
          <c:idx val="24"/>
          <c:order val="11"/>
          <c:tx>
            <c:strRef>
              <c:f>'2024.5月を100％とした時の活性変化率'!$M$1</c:f>
              <c:strCache>
                <c:ptCount val="1"/>
                <c:pt idx="0">
                  <c:v>CRP</c:v>
                </c:pt>
              </c:strCache>
            </c:strRef>
          </c:tx>
          <c:spPr>
            <a:ln w="12700" cap="rnd" cmpd="sng" algn="ctr">
              <a:solidFill>
                <a:srgbClr val="003366"/>
              </a:solidFill>
              <a:prstDash val="solid"/>
              <a:round/>
            </a:ln>
          </c:spPr>
          <c:marker>
            <c:symbol val="plus"/>
            <c:size val="5"/>
            <c:spPr>
              <a:noFill/>
              <a:ln w="9525" cap="flat" cmpd="sng" algn="ctr">
                <a:solidFill>
                  <a:srgbClr val="003366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'2024.5月を100％とした時の活性変化率'!$M$2:$M$19</c:f>
              <c:numCache>
                <c:formatCode>0.0</c:formatCode>
                <c:ptCount val="18"/>
                <c:pt idx="0">
                  <c:v>100</c:v>
                </c:pt>
                <c:pt idx="1">
                  <c:v>100.10693339328587</c:v>
                </c:pt>
                <c:pt idx="2">
                  <c:v>100.46248265192365</c:v>
                </c:pt>
                <c:pt idx="3">
                  <c:v>99.99895682548744</c:v>
                </c:pt>
                <c:pt idx="4">
                  <c:v>99.487100017000301</c:v>
                </c:pt>
                <c:pt idx="5">
                  <c:v>99.314262519612868</c:v>
                </c:pt>
                <c:pt idx="6">
                  <c:v>99.393477620953945</c:v>
                </c:pt>
                <c:pt idx="7">
                  <c:v>99.23148073405271</c:v>
                </c:pt>
                <c:pt idx="8">
                  <c:v>100.06236359499479</c:v>
                </c:pt>
                <c:pt idx="9">
                  <c:v>99.985635739353839</c:v>
                </c:pt>
                <c:pt idx="10">
                  <c:v>100.36069481162035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A7E-422E-A264-7F63BBCE2F51}"/>
            </c:ext>
          </c:extLst>
        </c:ser>
        <c:ser>
          <c:idx val="16"/>
          <c:order val="12"/>
          <c:tx>
            <c:strRef>
              <c:f>'2024.5月を100％とした時の活性変化率'!$N$1</c:f>
              <c:strCache>
                <c:ptCount val="1"/>
                <c:pt idx="0">
                  <c:v>UA</c:v>
                </c:pt>
              </c:strCache>
            </c:strRef>
          </c:tx>
          <c:spPr>
            <a:ln w="12700" cap="rnd" cmpd="sng" algn="ctr">
              <a:solidFill>
                <a:srgbClr val="3366FF"/>
              </a:solidFill>
              <a:prstDash val="solid"/>
              <a:round/>
            </a:ln>
          </c:spPr>
          <c:marker>
            <c:symbol val="dot"/>
            <c:size val="5"/>
            <c:spPr>
              <a:noFill/>
              <a:ln w="9525" cap="flat" cmpd="sng" algn="ctr">
                <a:solidFill>
                  <a:srgbClr val="3366FF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'2024.5月を100％とした時の活性変化率'!$N$2:$N$19</c:f>
              <c:numCache>
                <c:formatCode>0.0</c:formatCode>
                <c:ptCount val="18"/>
                <c:pt idx="0">
                  <c:v>100</c:v>
                </c:pt>
                <c:pt idx="1">
                  <c:v>99.035912657460628</c:v>
                </c:pt>
                <c:pt idx="2">
                  <c:v>99.076866492416343</c:v>
                </c:pt>
                <c:pt idx="3">
                  <c:v>99.003450009535214</c:v>
                </c:pt>
                <c:pt idx="4">
                  <c:v>98.858880724134934</c:v>
                </c:pt>
                <c:pt idx="5">
                  <c:v>99.07643724830001</c:v>
                </c:pt>
                <c:pt idx="6">
                  <c:v>99.375873795356426</c:v>
                </c:pt>
                <c:pt idx="7">
                  <c:v>99.444650262851127</c:v>
                </c:pt>
                <c:pt idx="8">
                  <c:v>99.14327437131152</c:v>
                </c:pt>
                <c:pt idx="9">
                  <c:v>99.370442664556265</c:v>
                </c:pt>
                <c:pt idx="10">
                  <c:v>99.527598598628657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A7E-422E-A264-7F63BBCE2F51}"/>
            </c:ext>
          </c:extLst>
        </c:ser>
        <c:ser>
          <c:idx val="14"/>
          <c:order val="13"/>
          <c:tx>
            <c:strRef>
              <c:f>'2024.5月を100％とした時の活性変化率'!$O$1</c:f>
              <c:strCache>
                <c:ptCount val="1"/>
                <c:pt idx="0">
                  <c:v>BUN</c:v>
                </c:pt>
              </c:strCache>
            </c:strRef>
          </c:tx>
          <c:spPr>
            <a:ln w="12700" cap="rnd" cmpd="sng" algn="ctr">
              <a:solidFill>
                <a:srgbClr val="CC99FF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CC99FF"/>
              </a:solidFill>
              <a:ln w="9525" cap="flat" cmpd="sng" algn="ctr">
                <a:solidFill>
                  <a:srgbClr val="CC99FF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'2024.5月を100％とした時の活性変化率'!$O$2:$O$19</c:f>
              <c:numCache>
                <c:formatCode>0.0</c:formatCode>
                <c:ptCount val="18"/>
                <c:pt idx="0">
                  <c:v>100</c:v>
                </c:pt>
                <c:pt idx="1">
                  <c:v>99.199445606881625</c:v>
                </c:pt>
                <c:pt idx="2">
                  <c:v>99.173061180952743</c:v>
                </c:pt>
                <c:pt idx="3">
                  <c:v>98.990176687856092</c:v>
                </c:pt>
                <c:pt idx="4">
                  <c:v>98.897061269381439</c:v>
                </c:pt>
                <c:pt idx="5">
                  <c:v>99.458882889737566</c:v>
                </c:pt>
                <c:pt idx="6">
                  <c:v>99.073219283195812</c:v>
                </c:pt>
                <c:pt idx="7">
                  <c:v>99.435561228907773</c:v>
                </c:pt>
                <c:pt idx="8">
                  <c:v>99.527747288478835</c:v>
                </c:pt>
                <c:pt idx="9">
                  <c:v>99.41503561298488</c:v>
                </c:pt>
                <c:pt idx="10">
                  <c:v>99.546160898876181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A7E-422E-A264-7F63BBCE2F51}"/>
            </c:ext>
          </c:extLst>
        </c:ser>
        <c:ser>
          <c:idx val="15"/>
          <c:order val="14"/>
          <c:tx>
            <c:strRef>
              <c:f>'2024.5月を100％とした時の活性変化率'!$P$1</c:f>
              <c:strCache>
                <c:ptCount val="1"/>
                <c:pt idx="0">
                  <c:v>CRE</c:v>
                </c:pt>
              </c:strCache>
            </c:strRef>
          </c:tx>
          <c:spPr>
            <a:ln w="12700" cap="rnd" cmpd="sng" algn="ctr">
              <a:solidFill>
                <a:srgbClr val="E3E3E3"/>
              </a:solidFill>
              <a:prstDash val="solid"/>
              <a:round/>
            </a:ln>
          </c:spPr>
          <c:marker>
            <c:symbol val="plus"/>
            <c:size val="5"/>
            <c:spPr>
              <a:noFill/>
              <a:ln w="9525" cap="flat" cmpd="sng" algn="ctr">
                <a:solidFill>
                  <a:srgbClr val="E3E3E3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'2024.5月を100％とした時の活性変化率'!$P$2:$P$19</c:f>
              <c:numCache>
                <c:formatCode>0.0</c:formatCode>
                <c:ptCount val="18"/>
                <c:pt idx="0">
                  <c:v>100</c:v>
                </c:pt>
                <c:pt idx="1">
                  <c:v>99.360583999681765</c:v>
                </c:pt>
                <c:pt idx="2">
                  <c:v>99.434125710209159</c:v>
                </c:pt>
                <c:pt idx="3">
                  <c:v>99.480356091965731</c:v>
                </c:pt>
                <c:pt idx="4">
                  <c:v>99.232573276224073</c:v>
                </c:pt>
                <c:pt idx="5">
                  <c:v>99.059238520142827</c:v>
                </c:pt>
                <c:pt idx="6">
                  <c:v>99.020345225570566</c:v>
                </c:pt>
                <c:pt idx="7">
                  <c:v>99.090656042067806</c:v>
                </c:pt>
                <c:pt idx="8">
                  <c:v>99.20916306801989</c:v>
                </c:pt>
                <c:pt idx="9">
                  <c:v>99.30252050315076</c:v>
                </c:pt>
                <c:pt idx="10">
                  <c:v>99.710917472928145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A7E-422E-A264-7F63BBCE2F51}"/>
            </c:ext>
          </c:extLst>
        </c:ser>
        <c:ser>
          <c:idx val="0"/>
          <c:order val="15"/>
          <c:tx>
            <c:strRef>
              <c:f>'2024.5月を100％とした時の活性変化率'!$Q$1</c:f>
              <c:strCache>
                <c:ptCount val="1"/>
                <c:pt idx="0">
                  <c:v>AST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'2024.5月を100％とした時の活性変化率'!$Q$2:$Q$19</c:f>
              <c:numCache>
                <c:formatCode>0.0</c:formatCode>
                <c:ptCount val="18"/>
                <c:pt idx="0">
                  <c:v>100</c:v>
                </c:pt>
                <c:pt idx="1">
                  <c:v>99.601609117167129</c:v>
                </c:pt>
                <c:pt idx="2">
                  <c:v>99.53475936812201</c:v>
                </c:pt>
                <c:pt idx="3">
                  <c:v>99.441173535401134</c:v>
                </c:pt>
                <c:pt idx="4">
                  <c:v>99.681918464326358</c:v>
                </c:pt>
                <c:pt idx="5">
                  <c:v>99.749130229306843</c:v>
                </c:pt>
                <c:pt idx="6">
                  <c:v>99.762490824600263</c:v>
                </c:pt>
                <c:pt idx="7">
                  <c:v>99.54596355693873</c:v>
                </c:pt>
                <c:pt idx="8">
                  <c:v>99.486417466751988</c:v>
                </c:pt>
                <c:pt idx="9">
                  <c:v>99.598085704795452</c:v>
                </c:pt>
                <c:pt idx="10">
                  <c:v>99.552870325591016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A7E-422E-A264-7F63BBCE2F51}"/>
            </c:ext>
          </c:extLst>
        </c:ser>
        <c:ser>
          <c:idx val="1"/>
          <c:order val="16"/>
          <c:tx>
            <c:strRef>
              <c:f>'2024.5月を100％とした時の活性変化率'!$R$1</c:f>
              <c:strCache>
                <c:ptCount val="1"/>
                <c:pt idx="0">
                  <c:v>ALT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'2024.5月を100％とした時の活性変化率'!$R$2:$R$19</c:f>
              <c:numCache>
                <c:formatCode>0.0</c:formatCode>
                <c:ptCount val="18"/>
                <c:pt idx="0">
                  <c:v>100</c:v>
                </c:pt>
                <c:pt idx="1">
                  <c:v>99.41897034819938</c:v>
                </c:pt>
                <c:pt idx="2">
                  <c:v>99.562644514755519</c:v>
                </c:pt>
                <c:pt idx="3">
                  <c:v>99.591199134230948</c:v>
                </c:pt>
                <c:pt idx="4">
                  <c:v>99.336087577104237</c:v>
                </c:pt>
                <c:pt idx="5">
                  <c:v>99.342990262832174</c:v>
                </c:pt>
                <c:pt idx="6">
                  <c:v>99.144731498771762</c:v>
                </c:pt>
                <c:pt idx="7">
                  <c:v>99.323846429978531</c:v>
                </c:pt>
                <c:pt idx="8">
                  <c:v>99.07464347068354</c:v>
                </c:pt>
                <c:pt idx="9">
                  <c:v>99.161827184598323</c:v>
                </c:pt>
                <c:pt idx="10">
                  <c:v>99.710308618609844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A7E-422E-A264-7F63BBCE2F51}"/>
            </c:ext>
          </c:extLst>
        </c:ser>
        <c:ser>
          <c:idx val="2"/>
          <c:order val="17"/>
          <c:tx>
            <c:strRef>
              <c:f>'2024.5月を100％とした時の活性変化率'!$S$1</c:f>
              <c:strCache>
                <c:ptCount val="1"/>
                <c:pt idx="0">
                  <c:v>ALP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'2024.5月を100％とした時の活性変化率'!$S$2:$S$19</c:f>
              <c:numCache>
                <c:formatCode>0.0</c:formatCode>
                <c:ptCount val="18"/>
                <c:pt idx="0">
                  <c:v>100</c:v>
                </c:pt>
                <c:pt idx="1">
                  <c:v>100.14111323413044</c:v>
                </c:pt>
                <c:pt idx="2">
                  <c:v>99.979904555552523</c:v>
                </c:pt>
                <c:pt idx="3">
                  <c:v>99.745080261884539</c:v>
                </c:pt>
                <c:pt idx="4">
                  <c:v>100.27748918936217</c:v>
                </c:pt>
                <c:pt idx="5">
                  <c:v>99.958492487128254</c:v>
                </c:pt>
                <c:pt idx="6">
                  <c:v>100.0399606039484</c:v>
                </c:pt>
                <c:pt idx="7">
                  <c:v>100.14425232599136</c:v>
                </c:pt>
                <c:pt idx="8">
                  <c:v>100.08090749381171</c:v>
                </c:pt>
                <c:pt idx="9">
                  <c:v>100.17123989488735</c:v>
                </c:pt>
                <c:pt idx="10">
                  <c:v>100.36365170351624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A7E-422E-A264-7F63BBCE2F51}"/>
            </c:ext>
          </c:extLst>
        </c:ser>
        <c:ser>
          <c:idx val="3"/>
          <c:order val="18"/>
          <c:tx>
            <c:strRef>
              <c:f>'2024.5月を100％とした時の活性変化率'!$T$1</c:f>
              <c:strCache>
                <c:ptCount val="1"/>
                <c:pt idx="0">
                  <c:v>LD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x"/>
            <c:size val="5"/>
            <c:spPr>
              <a:noFill/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'2024.5月を100％とした時の活性変化率'!$T$2:$T$19</c:f>
              <c:numCache>
                <c:formatCode>0.0</c:formatCode>
                <c:ptCount val="18"/>
                <c:pt idx="0">
                  <c:v>100</c:v>
                </c:pt>
                <c:pt idx="1">
                  <c:v>100.41223703022872</c:v>
                </c:pt>
                <c:pt idx="2">
                  <c:v>100.19721184883103</c:v>
                </c:pt>
                <c:pt idx="3">
                  <c:v>99.875949748361677</c:v>
                </c:pt>
                <c:pt idx="4">
                  <c:v>100.00310355856952</c:v>
                </c:pt>
                <c:pt idx="5">
                  <c:v>100.06517714103398</c:v>
                </c:pt>
                <c:pt idx="6">
                  <c:v>100.02203059832075</c:v>
                </c:pt>
                <c:pt idx="7">
                  <c:v>99.937308707743</c:v>
                </c:pt>
                <c:pt idx="8">
                  <c:v>99.861135125429698</c:v>
                </c:pt>
                <c:pt idx="9">
                  <c:v>100.02510451984882</c:v>
                </c:pt>
                <c:pt idx="10">
                  <c:v>100.08207309168368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3A7E-422E-A264-7F63BBCE2F51}"/>
            </c:ext>
          </c:extLst>
        </c:ser>
        <c:ser>
          <c:idx val="4"/>
          <c:order val="19"/>
          <c:tx>
            <c:strRef>
              <c:f>'2024.5月を100％とした時の活性変化率'!$U$1</c:f>
              <c:strCache>
                <c:ptCount val="1"/>
                <c:pt idx="0">
                  <c:v>CPK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star"/>
            <c:size val="5"/>
            <c:spPr>
              <a:noFill/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'2024.5月を100％とした時の活性変化率'!$U$2:$U$19</c:f>
              <c:numCache>
                <c:formatCode>0.0</c:formatCode>
                <c:ptCount val="18"/>
                <c:pt idx="0">
                  <c:v>100</c:v>
                </c:pt>
                <c:pt idx="1">
                  <c:v>100.09100273065974</c:v>
                </c:pt>
                <c:pt idx="2">
                  <c:v>99.685142785367304</c:v>
                </c:pt>
                <c:pt idx="3">
                  <c:v>99.673281877693796</c:v>
                </c:pt>
                <c:pt idx="4">
                  <c:v>99.656827110747642</c:v>
                </c:pt>
                <c:pt idx="5">
                  <c:v>99.892195670860545</c:v>
                </c:pt>
                <c:pt idx="6">
                  <c:v>100.21872440105936</c:v>
                </c:pt>
                <c:pt idx="7">
                  <c:v>100.17278444335977</c:v>
                </c:pt>
                <c:pt idx="8">
                  <c:v>100.0506308514144</c:v>
                </c:pt>
                <c:pt idx="9">
                  <c:v>100.36501434801208</c:v>
                </c:pt>
                <c:pt idx="10">
                  <c:v>100.27873820148596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A7E-422E-A264-7F63BBCE2F51}"/>
            </c:ext>
          </c:extLst>
        </c:ser>
        <c:ser>
          <c:idx val="5"/>
          <c:order val="20"/>
          <c:tx>
            <c:strRef>
              <c:f>'2024.5月を100％とした時の活性変化率'!$V$1</c:f>
              <c:strCache>
                <c:ptCount val="1"/>
                <c:pt idx="0">
                  <c:v>rGT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'2024.5月を100％とした時の活性変化率'!$V$2:$V$19</c:f>
              <c:numCache>
                <c:formatCode>0.0</c:formatCode>
                <c:ptCount val="18"/>
                <c:pt idx="0">
                  <c:v>100</c:v>
                </c:pt>
                <c:pt idx="1">
                  <c:v>99.658944855967064</c:v>
                </c:pt>
                <c:pt idx="2">
                  <c:v>99.978895720361521</c:v>
                </c:pt>
                <c:pt idx="3">
                  <c:v>99.963828216228194</c:v>
                </c:pt>
                <c:pt idx="4">
                  <c:v>100.05174577352471</c:v>
                </c:pt>
                <c:pt idx="5">
                  <c:v>100.12705558717856</c:v>
                </c:pt>
                <c:pt idx="6">
                  <c:v>100.10600587337912</c:v>
                </c:pt>
                <c:pt idx="7">
                  <c:v>100.01537511687097</c:v>
                </c:pt>
                <c:pt idx="8">
                  <c:v>99.90803384877286</c:v>
                </c:pt>
                <c:pt idx="9">
                  <c:v>99.87282867894632</c:v>
                </c:pt>
                <c:pt idx="10">
                  <c:v>99.767739099735195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3A7E-422E-A264-7F63BBCE2F51}"/>
            </c:ext>
          </c:extLst>
        </c:ser>
        <c:ser>
          <c:idx val="6"/>
          <c:order val="21"/>
          <c:tx>
            <c:strRef>
              <c:f>'2024.5月を100％とした時の活性変化率'!$W$1</c:f>
              <c:strCache>
                <c:ptCount val="1"/>
                <c:pt idx="0">
                  <c:v>AMY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plus"/>
            <c:size val="5"/>
            <c:spPr>
              <a:noFill/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'2024.5月を100％とした時の活性変化率'!$W$2:$W$19</c:f>
              <c:numCache>
                <c:formatCode>0.0</c:formatCode>
                <c:ptCount val="18"/>
                <c:pt idx="0">
                  <c:v>100</c:v>
                </c:pt>
                <c:pt idx="1">
                  <c:v>99.467567147958462</c:v>
                </c:pt>
                <c:pt idx="2">
                  <c:v>99.047575509347425</c:v>
                </c:pt>
                <c:pt idx="3">
                  <c:v>98.991608475651105</c:v>
                </c:pt>
                <c:pt idx="4">
                  <c:v>99.174607863393945</c:v>
                </c:pt>
                <c:pt idx="5">
                  <c:v>99.681730941224657</c:v>
                </c:pt>
                <c:pt idx="6">
                  <c:v>99.839988017602195</c:v>
                </c:pt>
                <c:pt idx="7">
                  <c:v>100.10763788205728</c:v>
                </c:pt>
                <c:pt idx="8">
                  <c:v>99.965854902743544</c:v>
                </c:pt>
                <c:pt idx="9">
                  <c:v>99.845641517472899</c:v>
                </c:pt>
                <c:pt idx="10">
                  <c:v>99.759361881069211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3A7E-422E-A264-7F63BBCE2F51}"/>
            </c:ext>
          </c:extLst>
        </c:ser>
        <c:ser>
          <c:idx val="7"/>
          <c:order val="22"/>
          <c:tx>
            <c:strRef>
              <c:f>'2024.5月を100％とした時の活性変化率'!$X$1</c:f>
              <c:strCache>
                <c:ptCount val="1"/>
                <c:pt idx="0">
                  <c:v>CHE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dot"/>
            <c:size val="5"/>
            <c:spPr>
              <a:noFill/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'2024.5月を100％とした時の活性変化率'!$X$2:$X$19</c:f>
              <c:numCache>
                <c:formatCode>0.0</c:formatCode>
                <c:ptCount val="18"/>
                <c:pt idx="0">
                  <c:v>100</c:v>
                </c:pt>
                <c:pt idx="1">
                  <c:v>99.710625365098423</c:v>
                </c:pt>
                <c:pt idx="2">
                  <c:v>99.707489752143772</c:v>
                </c:pt>
                <c:pt idx="3">
                  <c:v>99.575272771989063</c:v>
                </c:pt>
                <c:pt idx="4">
                  <c:v>99.619959194689528</c:v>
                </c:pt>
                <c:pt idx="5">
                  <c:v>99.887703943335481</c:v>
                </c:pt>
                <c:pt idx="6">
                  <c:v>99.824520761863596</c:v>
                </c:pt>
                <c:pt idx="7">
                  <c:v>99.746918582592855</c:v>
                </c:pt>
                <c:pt idx="8">
                  <c:v>99.519440181290932</c:v>
                </c:pt>
                <c:pt idx="9">
                  <c:v>99.717703424304943</c:v>
                </c:pt>
                <c:pt idx="10">
                  <c:v>99.800787432797478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3A7E-422E-A264-7F63BBCE2F51}"/>
            </c:ext>
          </c:extLst>
        </c:ser>
        <c:ser>
          <c:idx val="23"/>
          <c:order val="23"/>
          <c:tx>
            <c:strRef>
              <c:f>'2024.5月を100％とした時の活性変化率'!$Y$1</c:f>
              <c:strCache>
                <c:ptCount val="1"/>
                <c:pt idx="0">
                  <c:v>Fe</c:v>
                </c:pt>
              </c:strCache>
            </c:strRef>
          </c:tx>
          <c:spPr>
            <a:ln w="12700" cap="rnd" cmpd="sng" algn="ctr">
              <a:solidFill>
                <a:srgbClr val="969696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969696"/>
              </a:solidFill>
              <a:ln w="9525" cap="flat" cmpd="sng" algn="ctr">
                <a:solidFill>
                  <a:srgbClr val="969696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'2024.5月を100％とした時の活性変化率'!$Y$2:$Y$19</c:f>
              <c:numCache>
                <c:formatCode>0.0</c:formatCode>
                <c:ptCount val="18"/>
                <c:pt idx="0">
                  <c:v>100</c:v>
                </c:pt>
                <c:pt idx="1">
                  <c:v>100.17125571701277</c:v>
                </c:pt>
                <c:pt idx="2">
                  <c:v>99.645752968761812</c:v>
                </c:pt>
                <c:pt idx="3">
                  <c:v>99.488075634579047</c:v>
                </c:pt>
                <c:pt idx="4">
                  <c:v>99.489208232159072</c:v>
                </c:pt>
                <c:pt idx="5">
                  <c:v>99.371284016500937</c:v>
                </c:pt>
                <c:pt idx="6">
                  <c:v>99.627931284930952</c:v>
                </c:pt>
                <c:pt idx="7">
                  <c:v>99.586481039949248</c:v>
                </c:pt>
                <c:pt idx="8">
                  <c:v>99.332379905970953</c:v>
                </c:pt>
                <c:pt idx="9">
                  <c:v>99.545214272820587</c:v>
                </c:pt>
                <c:pt idx="10">
                  <c:v>99.385046064008648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3A7E-422E-A264-7F63BBCE2F51}"/>
            </c:ext>
          </c:extLst>
        </c:ser>
        <c:ser>
          <c:idx val="29"/>
          <c:order val="24"/>
          <c:tx>
            <c:strRef>
              <c:f>'2024.5月を100％とした時の活性変化率'!$Z$1</c:f>
              <c:strCache>
                <c:ptCount val="1"/>
                <c:pt idx="0">
                  <c:v>Mg</c:v>
                </c:pt>
              </c:strCache>
            </c:strRef>
          </c:tx>
          <c:spPr>
            <a:ln w="12700" cap="rnd" cmpd="sng" algn="ctr">
              <a:solidFill>
                <a:srgbClr val="993366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993366"/>
              </a:solidFill>
              <a:ln w="9525" cap="flat" cmpd="sng" algn="ctr">
                <a:solidFill>
                  <a:srgbClr val="993366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'2024.5月を100％とした時の活性変化率'!$Z$2:$Z$19</c:f>
              <c:numCache>
                <c:formatCode>0.0</c:formatCode>
                <c:ptCount val="18"/>
                <c:pt idx="0">
                  <c:v>100</c:v>
                </c:pt>
                <c:pt idx="1">
                  <c:v>96.138843695951678</c:v>
                </c:pt>
                <c:pt idx="2">
                  <c:v>97.428114461945626</c:v>
                </c:pt>
                <c:pt idx="3">
                  <c:v>97.595172467435248</c:v>
                </c:pt>
                <c:pt idx="4">
                  <c:v>96.910205772185932</c:v>
                </c:pt>
                <c:pt idx="5">
                  <c:v>97.482959954992651</c:v>
                </c:pt>
                <c:pt idx="6">
                  <c:v>97.416037890592975</c:v>
                </c:pt>
                <c:pt idx="7">
                  <c:v>97.719658406966275</c:v>
                </c:pt>
                <c:pt idx="8">
                  <c:v>97.357346659598633</c:v>
                </c:pt>
                <c:pt idx="9">
                  <c:v>97.560453506429837</c:v>
                </c:pt>
                <c:pt idx="10">
                  <c:v>97.364687703072335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A7E-422E-A264-7F63BBCE2F51}"/>
            </c:ext>
          </c:extLst>
        </c:ser>
        <c:ser>
          <c:idx val="22"/>
          <c:order val="25"/>
          <c:tx>
            <c:strRef>
              <c:f>'2024.5月を100％とした時の活性変化率'!$AA$1</c:f>
              <c:strCache>
                <c:ptCount val="1"/>
                <c:pt idx="0">
                  <c:v>IP</c:v>
                </c:pt>
              </c:strCache>
            </c:strRef>
          </c:tx>
          <c:spPr>
            <a:ln w="12700" cap="rnd" cmpd="sng" algn="ctr">
              <a:solidFill>
                <a:srgbClr val="666699"/>
              </a:solidFill>
              <a:prstDash val="solid"/>
              <a:round/>
            </a:ln>
          </c:spPr>
          <c:marker>
            <c:symbol val="star"/>
            <c:size val="5"/>
            <c:spPr>
              <a:noFill/>
              <a:ln w="9525" cap="flat" cmpd="sng" algn="ctr">
                <a:solidFill>
                  <a:srgbClr val="666699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'2024.5月を100％とした時の活性変化率'!$AA$2:$AA$19</c:f>
              <c:numCache>
                <c:formatCode>0.0</c:formatCode>
                <c:ptCount val="18"/>
                <c:pt idx="0">
                  <c:v>100</c:v>
                </c:pt>
                <c:pt idx="1">
                  <c:v>98.346422290913438</c:v>
                </c:pt>
                <c:pt idx="2">
                  <c:v>98.322712199740963</c:v>
                </c:pt>
                <c:pt idx="3">
                  <c:v>98.113855396798527</c:v>
                </c:pt>
                <c:pt idx="4">
                  <c:v>98.130105772749971</c:v>
                </c:pt>
                <c:pt idx="5">
                  <c:v>98.094926644395414</c:v>
                </c:pt>
                <c:pt idx="6">
                  <c:v>98.006502940545161</c:v>
                </c:pt>
                <c:pt idx="7">
                  <c:v>97.975918612436715</c:v>
                </c:pt>
                <c:pt idx="8">
                  <c:v>98.008351976273318</c:v>
                </c:pt>
                <c:pt idx="9">
                  <c:v>98.172875877403669</c:v>
                </c:pt>
                <c:pt idx="10">
                  <c:v>98.221302480343681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A7E-422E-A264-7F63BBCE2F51}"/>
            </c:ext>
          </c:extLst>
        </c:ser>
        <c:ser>
          <c:idx val="25"/>
          <c:order val="26"/>
          <c:tx>
            <c:strRef>
              <c:f>'2024.5月を100％とした時の活性変化率'!$AB$1</c:f>
              <c:strCache>
                <c:ptCount val="1"/>
                <c:pt idx="0">
                  <c:v>IgG</c:v>
                </c:pt>
              </c:strCache>
            </c:strRef>
          </c:tx>
          <c:spPr>
            <a:ln w="12700" cap="rnd" cmpd="sng" algn="ctr">
              <a:solidFill>
                <a:srgbClr val="339966"/>
              </a:solidFill>
              <a:prstDash val="solid"/>
              <a:round/>
            </a:ln>
          </c:spPr>
          <c:marker>
            <c:symbol val="dot"/>
            <c:size val="5"/>
            <c:spPr>
              <a:noFill/>
              <a:ln w="9525" cap="flat" cmpd="sng" algn="ctr">
                <a:solidFill>
                  <a:srgbClr val="339966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'2024.5月を100％とした時の活性変化率'!$AB$2:$AB$19</c:f>
              <c:numCache>
                <c:formatCode>0.0</c:formatCode>
                <c:ptCount val="18"/>
                <c:pt idx="0">
                  <c:v>100</c:v>
                </c:pt>
                <c:pt idx="1">
                  <c:v>99.570942874191573</c:v>
                </c:pt>
                <c:pt idx="2">
                  <c:v>99.978305754340695</c:v>
                </c:pt>
                <c:pt idx="3">
                  <c:v>99.526712859311758</c:v>
                </c:pt>
                <c:pt idx="4">
                  <c:v>99.713092933775044</c:v>
                </c:pt>
                <c:pt idx="5">
                  <c:v>100.16813580169153</c:v>
                </c:pt>
                <c:pt idx="6">
                  <c:v>100.21969364818482</c:v>
                </c:pt>
                <c:pt idx="7">
                  <c:v>100.23613623492949</c:v>
                </c:pt>
                <c:pt idx="8">
                  <c:v>100.29740719165143</c:v>
                </c:pt>
                <c:pt idx="9">
                  <c:v>99.89109291335609</c:v>
                </c:pt>
                <c:pt idx="10">
                  <c:v>99.442124922418984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3A7E-422E-A264-7F63BBCE2F51}"/>
            </c:ext>
          </c:extLst>
        </c:ser>
        <c:ser>
          <c:idx val="26"/>
          <c:order val="27"/>
          <c:tx>
            <c:strRef>
              <c:f>'2024.5月を100％とした時の活性変化率'!$AC$1</c:f>
              <c:strCache>
                <c:ptCount val="1"/>
                <c:pt idx="0">
                  <c:v>IgA</c:v>
                </c:pt>
              </c:strCache>
            </c:strRef>
          </c:tx>
          <c:spPr>
            <a:ln w="12700" cap="rnd" cmpd="sng" algn="ctr">
              <a:solidFill>
                <a:srgbClr val="003300"/>
              </a:solidFill>
              <a:prstDash val="solid"/>
              <a:round/>
            </a:ln>
          </c:spPr>
          <c:marker>
            <c:symbol val="dash"/>
            <c:size val="5"/>
            <c:spPr>
              <a:noFill/>
              <a:ln w="9525" cap="flat" cmpd="sng" algn="ctr">
                <a:solidFill>
                  <a:srgbClr val="00330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'2024.5月を100％とした時の活性変化率'!$AC$2:$AC$19</c:f>
              <c:numCache>
                <c:formatCode>0.0</c:formatCode>
                <c:ptCount val="18"/>
                <c:pt idx="0">
                  <c:v>100</c:v>
                </c:pt>
                <c:pt idx="1">
                  <c:v>103.42759953975273</c:v>
                </c:pt>
                <c:pt idx="2">
                  <c:v>102.40315915956644</c:v>
                </c:pt>
                <c:pt idx="3">
                  <c:v>102.14904104340674</c:v>
                </c:pt>
                <c:pt idx="4">
                  <c:v>102.01046694616475</c:v>
                </c:pt>
                <c:pt idx="5">
                  <c:v>102.14678056375097</c:v>
                </c:pt>
                <c:pt idx="6">
                  <c:v>102.57097303748886</c:v>
                </c:pt>
                <c:pt idx="7">
                  <c:v>102.00904356820627</c:v>
                </c:pt>
                <c:pt idx="8">
                  <c:v>102.18393052654638</c:v>
                </c:pt>
                <c:pt idx="9">
                  <c:v>102.49847033979111</c:v>
                </c:pt>
                <c:pt idx="10">
                  <c:v>101.93640271650209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A7E-422E-A264-7F63BBCE2F51}"/>
            </c:ext>
          </c:extLst>
        </c:ser>
        <c:ser>
          <c:idx val="27"/>
          <c:order val="28"/>
          <c:tx>
            <c:strRef>
              <c:f>'2024.5月を100％とした時の活性変化率'!$AD$1</c:f>
              <c:strCache>
                <c:ptCount val="1"/>
                <c:pt idx="0">
                  <c:v>IgM</c:v>
                </c:pt>
              </c:strCache>
            </c:strRef>
          </c:tx>
          <c:spPr>
            <a:ln w="12700" cap="rnd" cmpd="sng" algn="ctr">
              <a:solidFill>
                <a:srgbClr val="33330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333300"/>
              </a:solidFill>
              <a:ln w="9525" cap="flat" cmpd="sng" algn="ctr">
                <a:solidFill>
                  <a:srgbClr val="33330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'2024.5月を100％とした時の活性変化率'!$AD$2:$AD$19</c:f>
              <c:numCache>
                <c:formatCode>0.0</c:formatCode>
                <c:ptCount val="18"/>
                <c:pt idx="0">
                  <c:v>100</c:v>
                </c:pt>
                <c:pt idx="1">
                  <c:v>104.00146033057425</c:v>
                </c:pt>
                <c:pt idx="2">
                  <c:v>103.46360709997073</c:v>
                </c:pt>
                <c:pt idx="3">
                  <c:v>104.10600907029482</c:v>
                </c:pt>
                <c:pt idx="4">
                  <c:v>103.91093003416496</c:v>
                </c:pt>
                <c:pt idx="5">
                  <c:v>104.05859442298369</c:v>
                </c:pt>
                <c:pt idx="6">
                  <c:v>104.99494387435422</c:v>
                </c:pt>
                <c:pt idx="7">
                  <c:v>105.16064191143401</c:v>
                </c:pt>
                <c:pt idx="8">
                  <c:v>105.64359161847547</c:v>
                </c:pt>
                <c:pt idx="9">
                  <c:v>105.28136485222043</c:v>
                </c:pt>
                <c:pt idx="10">
                  <c:v>105.41506000363437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3A7E-422E-A264-7F63BBCE2F51}"/>
            </c:ext>
          </c:extLst>
        </c:ser>
        <c:ser>
          <c:idx val="28"/>
          <c:order val="29"/>
          <c:tx>
            <c:strRef>
              <c:f>'2024.5月を100％とした時の活性変化率'!$AE$1</c:f>
              <c:strCache>
                <c:ptCount val="1"/>
                <c:pt idx="0">
                  <c:v>LDL</c:v>
                </c:pt>
              </c:strCache>
            </c:strRef>
          </c:tx>
          <c:spPr>
            <a:ln w="12700" cap="rnd" cmpd="sng" algn="ctr">
              <a:solidFill>
                <a:srgbClr val="9933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  <a:ln w="9525" cap="flat" cmpd="sng" algn="ctr">
                <a:solidFill>
                  <a:srgbClr val="99330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'2024.5月を100％とした時の活性変化率'!$AE$2:$AE$19</c:f>
              <c:numCache>
                <c:formatCode>0.0</c:formatCode>
                <c:ptCount val="18"/>
                <c:pt idx="0">
                  <c:v>100</c:v>
                </c:pt>
                <c:pt idx="1">
                  <c:v>97.501025877418925</c:v>
                </c:pt>
                <c:pt idx="2">
                  <c:v>97.40094270336634</c:v>
                </c:pt>
                <c:pt idx="3">
                  <c:v>97.58444727696012</c:v>
                </c:pt>
                <c:pt idx="4">
                  <c:v>97.558975491278403</c:v>
                </c:pt>
                <c:pt idx="5">
                  <c:v>97.241905209529094</c:v>
                </c:pt>
                <c:pt idx="6">
                  <c:v>98.536753857021793</c:v>
                </c:pt>
                <c:pt idx="7">
                  <c:v>98.879598073028092</c:v>
                </c:pt>
                <c:pt idx="8">
                  <c:v>98.564651682464017</c:v>
                </c:pt>
                <c:pt idx="9">
                  <c:v>97.413534996688014</c:v>
                </c:pt>
                <c:pt idx="10">
                  <c:v>97.794248512950205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3A7E-422E-A264-7F63BBCE2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46496"/>
        <c:axId val="129552768"/>
      </c:lineChart>
      <c:catAx>
        <c:axId val="129546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270000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9552768"/>
        <c:crosses val="autoZero"/>
        <c:auto val="1"/>
        <c:lblAlgn val="ctr"/>
        <c:lblOffset val="100"/>
        <c:tickLblSkip val="1"/>
        <c:noMultiLvlLbl val="0"/>
      </c:catAx>
      <c:valAx>
        <c:axId val="129552768"/>
        <c:scaling>
          <c:orientation val="minMax"/>
          <c:max val="108"/>
          <c:min val="9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9546496"/>
        <c:crosses val="autoZero"/>
        <c:crossBetween val="between"/>
        <c:majorUnit val="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489409448820902"/>
          <c:y val="6.4784143361390203E-3"/>
          <c:w val="7.3842257217847096E-2"/>
          <c:h val="0.99352158566386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0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2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84385382064695E-2"/>
          <c:y val="7.6923192492777195E-2"/>
          <c:w val="0.62251560550315799"/>
          <c:h val="0.78461656342632702"/>
        </c:manualLayout>
      </c:layout>
      <c:lineChart>
        <c:grouping val="standard"/>
        <c:varyColors val="0"/>
        <c:ser>
          <c:idx val="1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CL!$B$3:$B$17</c:f>
              <c:numCache>
                <c:formatCode>0.0</c:formatCode>
                <c:ptCount val="15"/>
                <c:pt idx="1">
                  <c:v>105.965</c:v>
                </c:pt>
                <c:pt idx="2">
                  <c:v>106.03</c:v>
                </c:pt>
                <c:pt idx="3">
                  <c:v>106.019047619048</c:v>
                </c:pt>
                <c:pt idx="4">
                  <c:v>105.91</c:v>
                </c:pt>
                <c:pt idx="5">
                  <c:v>106.022727272727</c:v>
                </c:pt>
                <c:pt idx="6">
                  <c:v>105.98</c:v>
                </c:pt>
                <c:pt idx="7">
                  <c:v>106.03749999999999</c:v>
                </c:pt>
                <c:pt idx="8">
                  <c:v>106.035</c:v>
                </c:pt>
                <c:pt idx="9">
                  <c:v>106.005555555556</c:v>
                </c:pt>
                <c:pt idx="10">
                  <c:v>106.08750000000001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4B-4FA8-B218-AC19D60582B0}"/>
            </c:ext>
          </c:extLst>
        </c:ser>
        <c:ser>
          <c:idx val="1"/>
          <c:order val="1"/>
          <c:tx>
            <c:strRef>
              <c:f>CL!$D$2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CL!$D$3:$D$20</c:f>
              <c:numCache>
                <c:formatCode>0.0</c:formatCode>
                <c:ptCount val="18"/>
                <c:pt idx="1">
                  <c:v>105.55</c:v>
                </c:pt>
                <c:pt idx="2">
                  <c:v>105.55</c:v>
                </c:pt>
                <c:pt idx="3">
                  <c:v>105.35555555555599</c:v>
                </c:pt>
                <c:pt idx="4">
                  <c:v>105.472222222222</c:v>
                </c:pt>
                <c:pt idx="5">
                  <c:v>105.789473684211</c:v>
                </c:pt>
                <c:pt idx="6">
                  <c:v>106.01666666666701</c:v>
                </c:pt>
                <c:pt idx="7">
                  <c:v>106.1125</c:v>
                </c:pt>
                <c:pt idx="8">
                  <c:v>105.793333333333</c:v>
                </c:pt>
                <c:pt idx="9">
                  <c:v>105.470588235294</c:v>
                </c:pt>
                <c:pt idx="10">
                  <c:v>105.526666666667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4B-4FA8-B218-AC19D60582B0}"/>
            </c:ext>
          </c:extLst>
        </c:ser>
        <c:ser>
          <c:idx val="3"/>
          <c:order val="2"/>
          <c:tx>
            <c:strRef>
              <c:f>CL!$F$2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CL!$F$3:$F$20</c:f>
              <c:numCache>
                <c:formatCode>0.0</c:formatCode>
                <c:ptCount val="18"/>
                <c:pt idx="1">
                  <c:v>106</c:v>
                </c:pt>
                <c:pt idx="2">
                  <c:v>105.6875</c:v>
                </c:pt>
                <c:pt idx="3">
                  <c:v>105.65</c:v>
                </c:pt>
                <c:pt idx="4">
                  <c:v>106.05</c:v>
                </c:pt>
                <c:pt idx="5">
                  <c:v>106.181818181818</c:v>
                </c:pt>
                <c:pt idx="6">
                  <c:v>106</c:v>
                </c:pt>
                <c:pt idx="7">
                  <c:v>105.947368421053</c:v>
                </c:pt>
                <c:pt idx="8">
                  <c:v>105.947368421053</c:v>
                </c:pt>
                <c:pt idx="9">
                  <c:v>105.88235294117599</c:v>
                </c:pt>
                <c:pt idx="10">
                  <c:v>105.95238095238095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4B-4FA8-B218-AC19D60582B0}"/>
            </c:ext>
          </c:extLst>
        </c:ser>
        <c:ser>
          <c:idx val="2"/>
          <c:order val="3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val>
            <c:numRef>
              <c:f>(CL!$AB$3:$AB$10,CL!$H$11:$H$20)</c:f>
              <c:numCache>
                <c:formatCode>General</c:formatCode>
                <c:ptCount val="18"/>
                <c:pt idx="8" formatCode="0.0">
                  <c:v>105.925</c:v>
                </c:pt>
                <c:pt idx="9" formatCode="0.0">
                  <c:v>105.91200000000001</c:v>
                </c:pt>
                <c:pt idx="10" formatCode="0.0">
                  <c:v>105.379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4B-4FA8-B218-AC19D60582B0}"/>
            </c:ext>
          </c:extLst>
        </c:ser>
        <c:ser>
          <c:idx val="9"/>
          <c:order val="4"/>
          <c:tx>
            <c:strRef>
              <c:f>CL!$I$2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val>
            <c:numRef>
              <c:f>(CL!$AB$3,CL!$I$4:$I$20)</c:f>
              <c:numCache>
                <c:formatCode>0.0</c:formatCode>
                <c:ptCount val="18"/>
                <c:pt idx="1">
                  <c:v>105.97</c:v>
                </c:pt>
                <c:pt idx="2">
                  <c:v>106.06</c:v>
                </c:pt>
                <c:pt idx="3">
                  <c:v>105.95</c:v>
                </c:pt>
                <c:pt idx="4">
                  <c:v>105.98</c:v>
                </c:pt>
                <c:pt idx="5">
                  <c:v>106.08</c:v>
                </c:pt>
                <c:pt idx="6">
                  <c:v>106.02</c:v>
                </c:pt>
                <c:pt idx="7">
                  <c:v>106.02</c:v>
                </c:pt>
                <c:pt idx="8">
                  <c:v>106</c:v>
                </c:pt>
                <c:pt idx="9">
                  <c:v>106.02</c:v>
                </c:pt>
                <c:pt idx="10">
                  <c:v>105.96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4B-4FA8-B218-AC19D60582B0}"/>
            </c:ext>
          </c:extLst>
        </c:ser>
        <c:ser>
          <c:idx val="4"/>
          <c:order val="5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CL!$J$3:$J$20</c:f>
              <c:numCache>
                <c:formatCode>0.0</c:formatCode>
                <c:ptCount val="18"/>
                <c:pt idx="0">
                  <c:v>105.7</c:v>
                </c:pt>
                <c:pt idx="1">
                  <c:v>103.323376623377</c:v>
                </c:pt>
                <c:pt idx="2">
                  <c:v>105.47</c:v>
                </c:pt>
                <c:pt idx="3">
                  <c:v>105.53</c:v>
                </c:pt>
                <c:pt idx="4">
                  <c:v>105.2</c:v>
                </c:pt>
                <c:pt idx="5">
                  <c:v>105.16</c:v>
                </c:pt>
                <c:pt idx="6">
                  <c:v>105.07</c:v>
                </c:pt>
                <c:pt idx="7">
                  <c:v>105.88</c:v>
                </c:pt>
                <c:pt idx="8">
                  <c:v>105.49</c:v>
                </c:pt>
                <c:pt idx="9">
                  <c:v>105.04</c:v>
                </c:pt>
                <c:pt idx="10">
                  <c:v>105.21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4B-4FA8-B218-AC19D60582B0}"/>
            </c:ext>
          </c:extLst>
        </c:ser>
        <c:ser>
          <c:idx val="5"/>
          <c:order val="6"/>
          <c:tx>
            <c:strRef>
              <c:f>CL!$K$2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</c:spPr>
          </c:marker>
          <c:val>
            <c:numRef>
              <c:f>CL!$K$3:$K$20</c:f>
              <c:numCache>
                <c:formatCode>0.0</c:formatCode>
                <c:ptCount val="18"/>
                <c:pt idx="1">
                  <c:v>106</c:v>
                </c:pt>
                <c:pt idx="2">
                  <c:v>105.9</c:v>
                </c:pt>
                <c:pt idx="3">
                  <c:v>105.9</c:v>
                </c:pt>
                <c:pt idx="4">
                  <c:v>105.95</c:v>
                </c:pt>
                <c:pt idx="5">
                  <c:v>106.15</c:v>
                </c:pt>
                <c:pt idx="6">
                  <c:v>105.95</c:v>
                </c:pt>
                <c:pt idx="7">
                  <c:v>105.55</c:v>
                </c:pt>
                <c:pt idx="8">
                  <c:v>106</c:v>
                </c:pt>
                <c:pt idx="9">
                  <c:v>105.866666666667</c:v>
                </c:pt>
                <c:pt idx="10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4B-4FA8-B218-AC19D60582B0}"/>
            </c:ext>
          </c:extLst>
        </c:ser>
        <c:ser>
          <c:idx val="6"/>
          <c:order val="7"/>
          <c:tx>
            <c:strRef>
              <c:f>CL!$L$2</c:f>
              <c:strCache>
                <c:ptCount val="1"/>
                <c:pt idx="0">
                  <c:v>日立以外認証値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CL!$L$3:$L$20</c:f>
              <c:numCache>
                <c:formatCode>0</c:formatCode>
                <c:ptCount val="18"/>
                <c:pt idx="0">
                  <c:v>106</c:v>
                </c:pt>
                <c:pt idx="1">
                  <c:v>106</c:v>
                </c:pt>
                <c:pt idx="2">
                  <c:v>106</c:v>
                </c:pt>
                <c:pt idx="3">
                  <c:v>106</c:v>
                </c:pt>
                <c:pt idx="4">
                  <c:v>106</c:v>
                </c:pt>
                <c:pt idx="5">
                  <c:v>106</c:v>
                </c:pt>
                <c:pt idx="6">
                  <c:v>106</c:v>
                </c:pt>
                <c:pt idx="7">
                  <c:v>106</c:v>
                </c:pt>
                <c:pt idx="8">
                  <c:v>106</c:v>
                </c:pt>
                <c:pt idx="9">
                  <c:v>106</c:v>
                </c:pt>
                <c:pt idx="10">
                  <c:v>106</c:v>
                </c:pt>
                <c:pt idx="11">
                  <c:v>106</c:v>
                </c:pt>
                <c:pt idx="12">
                  <c:v>106</c:v>
                </c:pt>
                <c:pt idx="13">
                  <c:v>106</c:v>
                </c:pt>
                <c:pt idx="14">
                  <c:v>106</c:v>
                </c:pt>
                <c:pt idx="15">
                  <c:v>106</c:v>
                </c:pt>
                <c:pt idx="16">
                  <c:v>106</c:v>
                </c:pt>
                <c:pt idx="17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D4B-4FA8-B218-AC19D60582B0}"/>
            </c:ext>
          </c:extLst>
        </c:ser>
        <c:ser>
          <c:idx val="0"/>
          <c:order val="8"/>
          <c:tx>
            <c:strRef>
              <c:f>CL!$M$2</c:f>
              <c:strCache>
                <c:ptCount val="1"/>
                <c:pt idx="0">
                  <c:v>日立以外平均</c:v>
                </c:pt>
              </c:strCache>
            </c:strRef>
          </c:tx>
          <c:spPr>
            <a:ln w="12700" cap="rnd" cmpd="sng" algn="ctr">
              <a:solidFill>
                <a:schemeClr val="tx1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chemeClr val="tx1"/>
              </a:solidFill>
            </c:spPr>
          </c:marker>
          <c:val>
            <c:numRef>
              <c:f>CL!$M$3:$M$20</c:f>
              <c:numCache>
                <c:formatCode>0.0</c:formatCode>
                <c:ptCount val="18"/>
                <c:pt idx="0">
                  <c:v>105.7</c:v>
                </c:pt>
                <c:pt idx="1">
                  <c:v>105.56291094619671</c:v>
                </c:pt>
                <c:pt idx="2">
                  <c:v>105.72507142857144</c:v>
                </c:pt>
                <c:pt idx="3">
                  <c:v>105.71994331065771</c:v>
                </c:pt>
                <c:pt idx="4">
                  <c:v>105.83403174603173</c:v>
                </c:pt>
                <c:pt idx="5">
                  <c:v>105.90743130553656</c:v>
                </c:pt>
                <c:pt idx="6">
                  <c:v>105.77666666666671</c:v>
                </c:pt>
                <c:pt idx="7">
                  <c:v>105.88133834586471</c:v>
                </c:pt>
                <c:pt idx="8">
                  <c:v>105.8843859649123</c:v>
                </c:pt>
                <c:pt idx="9">
                  <c:v>105.74245191409899</c:v>
                </c:pt>
                <c:pt idx="10">
                  <c:v>105.73079251700686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D4B-4FA8-B218-AC19D60582B0}"/>
            </c:ext>
          </c:extLst>
        </c:ser>
        <c:ser>
          <c:idx val="11"/>
          <c:order val="9"/>
          <c:tx>
            <c:strRef>
              <c:f>CL!$R$2</c:f>
              <c:strCache>
                <c:ptCount val="1"/>
                <c:pt idx="0">
                  <c:v>日立以外下限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6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CL!$R$3:$R$20</c:f>
              <c:numCache>
                <c:formatCode>General</c:formatCode>
                <c:ptCount val="18"/>
                <c:pt idx="0">
                  <c:v>103</c:v>
                </c:pt>
                <c:pt idx="1">
                  <c:v>103</c:v>
                </c:pt>
                <c:pt idx="2">
                  <c:v>103</c:v>
                </c:pt>
                <c:pt idx="3">
                  <c:v>103</c:v>
                </c:pt>
                <c:pt idx="4">
                  <c:v>103</c:v>
                </c:pt>
                <c:pt idx="5">
                  <c:v>103</c:v>
                </c:pt>
                <c:pt idx="6">
                  <c:v>103</c:v>
                </c:pt>
                <c:pt idx="7">
                  <c:v>103</c:v>
                </c:pt>
                <c:pt idx="8">
                  <c:v>103</c:v>
                </c:pt>
                <c:pt idx="9">
                  <c:v>103</c:v>
                </c:pt>
                <c:pt idx="10">
                  <c:v>103</c:v>
                </c:pt>
                <c:pt idx="11">
                  <c:v>103</c:v>
                </c:pt>
                <c:pt idx="12">
                  <c:v>103</c:v>
                </c:pt>
                <c:pt idx="13">
                  <c:v>103</c:v>
                </c:pt>
                <c:pt idx="14">
                  <c:v>103</c:v>
                </c:pt>
                <c:pt idx="15">
                  <c:v>103</c:v>
                </c:pt>
                <c:pt idx="16">
                  <c:v>103</c:v>
                </c:pt>
                <c:pt idx="17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D4B-4FA8-B218-AC19D60582B0}"/>
            </c:ext>
          </c:extLst>
        </c:ser>
        <c:ser>
          <c:idx val="7"/>
          <c:order val="10"/>
          <c:tx>
            <c:strRef>
              <c:f>CL!$S$2</c:f>
              <c:strCache>
                <c:ptCount val="1"/>
                <c:pt idx="0">
                  <c:v>日立以外下限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CL!$S$3:$S$20</c:f>
              <c:numCache>
                <c:formatCode>General</c:formatCode>
                <c:ptCount val="18"/>
                <c:pt idx="0">
                  <c:v>109</c:v>
                </c:pt>
                <c:pt idx="1">
                  <c:v>109</c:v>
                </c:pt>
                <c:pt idx="2">
                  <c:v>109</c:v>
                </c:pt>
                <c:pt idx="3">
                  <c:v>109</c:v>
                </c:pt>
                <c:pt idx="4">
                  <c:v>109</c:v>
                </c:pt>
                <c:pt idx="5">
                  <c:v>109</c:v>
                </c:pt>
                <c:pt idx="6">
                  <c:v>109</c:v>
                </c:pt>
                <c:pt idx="7">
                  <c:v>109</c:v>
                </c:pt>
                <c:pt idx="8">
                  <c:v>109</c:v>
                </c:pt>
                <c:pt idx="9">
                  <c:v>109</c:v>
                </c:pt>
                <c:pt idx="10">
                  <c:v>109</c:v>
                </c:pt>
                <c:pt idx="11">
                  <c:v>109</c:v>
                </c:pt>
                <c:pt idx="12">
                  <c:v>109</c:v>
                </c:pt>
                <c:pt idx="13">
                  <c:v>109</c:v>
                </c:pt>
                <c:pt idx="14">
                  <c:v>109</c:v>
                </c:pt>
                <c:pt idx="15">
                  <c:v>109</c:v>
                </c:pt>
                <c:pt idx="16">
                  <c:v>109</c:v>
                </c:pt>
                <c:pt idx="17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D4B-4FA8-B218-AC19D6058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41280"/>
        <c:axId val="207042816"/>
      </c:lineChart>
      <c:catAx>
        <c:axId val="20704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042816"/>
        <c:crosses val="autoZero"/>
        <c:auto val="0"/>
        <c:lblAlgn val="ctr"/>
        <c:lblOffset val="100"/>
        <c:tickLblSkip val="1"/>
        <c:noMultiLvlLbl val="0"/>
      </c:catAx>
      <c:valAx>
        <c:axId val="207042816"/>
        <c:scaling>
          <c:orientation val="minMax"/>
          <c:max val="112"/>
          <c:min val="10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041280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881251985819196"/>
          <c:y val="0.12595117780461301"/>
          <c:w val="0.25044467502569701"/>
          <c:h val="0.864820528718149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5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24238449031702E-2"/>
          <c:y val="7.2368537290133303E-2"/>
          <c:w val="0.69440876341583802"/>
          <c:h val="0.72697485186904498"/>
        </c:manualLayout>
      </c:layout>
      <c:lineChart>
        <c:grouping val="standard"/>
        <c:varyColors val="0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Ca!$B$3:$B$20</c:f>
              <c:numCache>
                <c:formatCode>0.00</c:formatCode>
                <c:ptCount val="18"/>
                <c:pt idx="1">
                  <c:v>10.715</c:v>
                </c:pt>
                <c:pt idx="2">
                  <c:v>10.734999999999999</c:v>
                </c:pt>
                <c:pt idx="3">
                  <c:v>10.7238095238095</c:v>
                </c:pt>
                <c:pt idx="4">
                  <c:v>10.715</c:v>
                </c:pt>
                <c:pt idx="5">
                  <c:v>10.736363636363601</c:v>
                </c:pt>
                <c:pt idx="6">
                  <c:v>10.75</c:v>
                </c:pt>
                <c:pt idx="7">
                  <c:v>10.8</c:v>
                </c:pt>
                <c:pt idx="8">
                  <c:v>10.78</c:v>
                </c:pt>
                <c:pt idx="9">
                  <c:v>10.744444444444399</c:v>
                </c:pt>
                <c:pt idx="10">
                  <c:v>10.762499999999999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2E-47C5-8FB8-D60AD58D7678}"/>
            </c:ext>
          </c:extLst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CC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Ca!$C$3:$C$20</c:f>
              <c:numCache>
                <c:formatCode>0.00</c:formatCode>
                <c:ptCount val="18"/>
                <c:pt idx="1">
                  <c:v>10.728441558441601</c:v>
                </c:pt>
                <c:pt idx="2">
                  <c:v>10.749684210526301</c:v>
                </c:pt>
                <c:pt idx="3">
                  <c:v>10.824204545454499</c:v>
                </c:pt>
                <c:pt idx="4">
                  <c:v>10.908200000000001</c:v>
                </c:pt>
                <c:pt idx="5">
                  <c:v>10.772065217391299</c:v>
                </c:pt>
                <c:pt idx="6">
                  <c:v>10.816746987951801</c:v>
                </c:pt>
                <c:pt idx="7">
                  <c:v>10.8160824742268</c:v>
                </c:pt>
                <c:pt idx="8">
                  <c:v>10.7856701030928</c:v>
                </c:pt>
                <c:pt idx="9">
                  <c:v>10.7701282051282</c:v>
                </c:pt>
                <c:pt idx="10">
                  <c:v>10.893300970873785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E-47C5-8FB8-D60AD58D7678}"/>
            </c:ext>
          </c:extLst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Ca!$D$3:$D$20</c:f>
              <c:numCache>
                <c:formatCode>0.00</c:formatCode>
                <c:ptCount val="18"/>
                <c:pt idx="1">
                  <c:v>10.8578947368421</c:v>
                </c:pt>
                <c:pt idx="2">
                  <c:v>10.85</c:v>
                </c:pt>
                <c:pt idx="3">
                  <c:v>10.77</c:v>
                </c:pt>
                <c:pt idx="4">
                  <c:v>10.8176470588235</c:v>
                </c:pt>
                <c:pt idx="5">
                  <c:v>10.855</c:v>
                </c:pt>
                <c:pt idx="6">
                  <c:v>10.7947368421053</c:v>
                </c:pt>
                <c:pt idx="7">
                  <c:v>10.757142857142901</c:v>
                </c:pt>
                <c:pt idx="8">
                  <c:v>10.731249999999999</c:v>
                </c:pt>
                <c:pt idx="9">
                  <c:v>10.65</c:v>
                </c:pt>
                <c:pt idx="10">
                  <c:v>10.657894736842101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2E-47C5-8FB8-D60AD58D7678}"/>
            </c:ext>
          </c:extLst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Ca!$E$3:$E$20</c:f>
              <c:numCache>
                <c:formatCode>0.00</c:formatCode>
                <c:ptCount val="18"/>
                <c:pt idx="0">
                  <c:v>10.86</c:v>
                </c:pt>
                <c:pt idx="1">
                  <c:v>10.760999999999999</c:v>
                </c:pt>
                <c:pt idx="2">
                  <c:v>10.695</c:v>
                </c:pt>
                <c:pt idx="3">
                  <c:v>10.760999999999999</c:v>
                </c:pt>
                <c:pt idx="4">
                  <c:v>10.941000000000001</c:v>
                </c:pt>
                <c:pt idx="5">
                  <c:v>10.935</c:v>
                </c:pt>
                <c:pt idx="6">
                  <c:v>10.961</c:v>
                </c:pt>
                <c:pt idx="7">
                  <c:v>10.981999999999999</c:v>
                </c:pt>
                <c:pt idx="8">
                  <c:v>10.925000000000001</c:v>
                </c:pt>
                <c:pt idx="9">
                  <c:v>10.914999999999999</c:v>
                </c:pt>
                <c:pt idx="10">
                  <c:v>10.801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2E-47C5-8FB8-D60AD58D7678}"/>
            </c:ext>
          </c:extLst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Ca!$F$3:$F$20</c:f>
              <c:numCache>
                <c:formatCode>0.00</c:formatCode>
                <c:ptCount val="18"/>
                <c:pt idx="1">
                  <c:v>10.7944444444444</c:v>
                </c:pt>
                <c:pt idx="2">
                  <c:v>10.8125</c:v>
                </c:pt>
                <c:pt idx="3">
                  <c:v>10.765000000000001</c:v>
                </c:pt>
                <c:pt idx="4">
                  <c:v>10.79</c:v>
                </c:pt>
                <c:pt idx="5">
                  <c:v>10.804545454545501</c:v>
                </c:pt>
                <c:pt idx="6">
                  <c:v>10.85</c:v>
                </c:pt>
                <c:pt idx="7">
                  <c:v>10.747368421052601</c:v>
                </c:pt>
                <c:pt idx="8">
                  <c:v>10.7789473684211</c:v>
                </c:pt>
                <c:pt idx="9">
                  <c:v>10.8176470588235</c:v>
                </c:pt>
                <c:pt idx="10">
                  <c:v>10.814285714285715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2E-47C5-8FB8-D60AD58D7678}"/>
            </c:ext>
          </c:extLst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Ca!$G$3:$G$20</c:f>
              <c:numCache>
                <c:formatCode>0.00</c:formatCode>
                <c:ptCount val="18"/>
                <c:pt idx="1">
                  <c:v>10.9</c:v>
                </c:pt>
                <c:pt idx="2">
                  <c:v>10.81</c:v>
                </c:pt>
                <c:pt idx="3">
                  <c:v>10.8034615384615</c:v>
                </c:pt>
                <c:pt idx="4">
                  <c:v>10.8194736842105</c:v>
                </c:pt>
                <c:pt idx="5">
                  <c:v>10.878148148148099</c:v>
                </c:pt>
                <c:pt idx="6">
                  <c:v>10.941304347826099</c:v>
                </c:pt>
                <c:pt idx="7">
                  <c:v>10.9621739130435</c:v>
                </c:pt>
                <c:pt idx="8">
                  <c:v>10.867599999999999</c:v>
                </c:pt>
                <c:pt idx="9">
                  <c:v>10.8386363636364</c:v>
                </c:pt>
                <c:pt idx="10">
                  <c:v>10.927727272727275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A2E-47C5-8FB8-D60AD58D7678}"/>
            </c:ext>
          </c:extLst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Ca!$H$3:$H$20</c:f>
              <c:numCache>
                <c:formatCode>0.00</c:formatCode>
                <c:ptCount val="18"/>
                <c:pt idx="1">
                  <c:v>10.672000000000001</c:v>
                </c:pt>
                <c:pt idx="2">
                  <c:v>10.712999999999999</c:v>
                </c:pt>
                <c:pt idx="3">
                  <c:v>10.678000000000001</c:v>
                </c:pt>
                <c:pt idx="4">
                  <c:v>10.661</c:v>
                </c:pt>
                <c:pt idx="5">
                  <c:v>11.029</c:v>
                </c:pt>
                <c:pt idx="6">
                  <c:v>10.929</c:v>
                </c:pt>
                <c:pt idx="7">
                  <c:v>10.885</c:v>
                </c:pt>
                <c:pt idx="8">
                  <c:v>10.846</c:v>
                </c:pt>
                <c:pt idx="9">
                  <c:v>10.733000000000001</c:v>
                </c:pt>
                <c:pt idx="10">
                  <c:v>10.73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A2E-47C5-8FB8-D60AD58D7678}"/>
            </c:ext>
          </c:extLst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Ca!$I$3:$I$20</c:f>
              <c:numCache>
                <c:formatCode>0.00</c:formatCode>
                <c:ptCount val="18"/>
                <c:pt idx="1">
                  <c:v>10.72</c:v>
                </c:pt>
                <c:pt idx="2">
                  <c:v>10.76</c:v>
                </c:pt>
                <c:pt idx="3">
                  <c:v>10.74</c:v>
                </c:pt>
                <c:pt idx="4">
                  <c:v>10.79</c:v>
                </c:pt>
                <c:pt idx="5">
                  <c:v>10.79</c:v>
                </c:pt>
                <c:pt idx="6">
                  <c:v>10.77</c:v>
                </c:pt>
                <c:pt idx="7">
                  <c:v>10.78</c:v>
                </c:pt>
                <c:pt idx="8">
                  <c:v>10.82</c:v>
                </c:pt>
                <c:pt idx="9">
                  <c:v>10.8</c:v>
                </c:pt>
                <c:pt idx="10">
                  <c:v>10.79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A2E-47C5-8FB8-D60AD58D7678}"/>
            </c:ext>
          </c:extLst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Ca!$J$3:$J$20</c:f>
              <c:numCache>
                <c:formatCode>0.00</c:formatCode>
                <c:ptCount val="18"/>
                <c:pt idx="0">
                  <c:v>10.73</c:v>
                </c:pt>
                <c:pt idx="1">
                  <c:v>10.728441558441601</c:v>
                </c:pt>
                <c:pt idx="2">
                  <c:v>10.75</c:v>
                </c:pt>
                <c:pt idx="3">
                  <c:v>10.78</c:v>
                </c:pt>
                <c:pt idx="4">
                  <c:v>10.79</c:v>
                </c:pt>
                <c:pt idx="5">
                  <c:v>10.88</c:v>
                </c:pt>
                <c:pt idx="6">
                  <c:v>10.88</c:v>
                </c:pt>
                <c:pt idx="7">
                  <c:v>10.62</c:v>
                </c:pt>
                <c:pt idx="8">
                  <c:v>10.63</c:v>
                </c:pt>
                <c:pt idx="9">
                  <c:v>10.58</c:v>
                </c:pt>
                <c:pt idx="10">
                  <c:v>10.75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A2E-47C5-8FB8-D60AD58D7678}"/>
            </c:ext>
          </c:extLst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Ca!$K$3:$K$20</c:f>
              <c:numCache>
                <c:formatCode>0.00</c:formatCode>
                <c:ptCount val="18"/>
                <c:pt idx="1">
                  <c:v>11.088888888888899</c:v>
                </c:pt>
                <c:pt idx="2">
                  <c:v>11.07</c:v>
                </c:pt>
                <c:pt idx="3">
                  <c:v>10.925000000000001</c:v>
                </c:pt>
                <c:pt idx="4">
                  <c:v>10.758333333333301</c:v>
                </c:pt>
                <c:pt idx="5">
                  <c:v>10.863636363636401</c:v>
                </c:pt>
                <c:pt idx="6">
                  <c:v>10.93</c:v>
                </c:pt>
                <c:pt idx="7">
                  <c:v>10.93</c:v>
                </c:pt>
                <c:pt idx="8">
                  <c:v>10.6214285714286</c:v>
                </c:pt>
                <c:pt idx="9">
                  <c:v>10.68</c:v>
                </c:pt>
                <c:pt idx="10">
                  <c:v>10.653333333333332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A2E-47C5-8FB8-D60AD58D7678}"/>
            </c:ext>
          </c:extLst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Ca!$L$3:$L$20</c:f>
              <c:numCache>
                <c:formatCode>0.0</c:formatCode>
                <c:ptCount val="18"/>
                <c:pt idx="0">
                  <c:v>10.8</c:v>
                </c:pt>
                <c:pt idx="1">
                  <c:v>10.8</c:v>
                </c:pt>
                <c:pt idx="2">
                  <c:v>10.8</c:v>
                </c:pt>
                <c:pt idx="3">
                  <c:v>10.8</c:v>
                </c:pt>
                <c:pt idx="4">
                  <c:v>10.8</c:v>
                </c:pt>
                <c:pt idx="5">
                  <c:v>10.8</c:v>
                </c:pt>
                <c:pt idx="6">
                  <c:v>10.8</c:v>
                </c:pt>
                <c:pt idx="7">
                  <c:v>10.8</c:v>
                </c:pt>
                <c:pt idx="8">
                  <c:v>10.8</c:v>
                </c:pt>
                <c:pt idx="9">
                  <c:v>10.8</c:v>
                </c:pt>
                <c:pt idx="10">
                  <c:v>10.8</c:v>
                </c:pt>
                <c:pt idx="11">
                  <c:v>10.8</c:v>
                </c:pt>
                <c:pt idx="12">
                  <c:v>10.8</c:v>
                </c:pt>
                <c:pt idx="13">
                  <c:v>10.8</c:v>
                </c:pt>
                <c:pt idx="14">
                  <c:v>10.8</c:v>
                </c:pt>
                <c:pt idx="15">
                  <c:v>10.8</c:v>
                </c:pt>
                <c:pt idx="16">
                  <c:v>10.8</c:v>
                </c:pt>
                <c:pt idx="17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A2E-47C5-8FB8-D60AD58D7678}"/>
            </c:ext>
          </c:extLst>
        </c:ser>
        <c:ser>
          <c:idx val="10"/>
          <c:order val="11"/>
          <c:tx>
            <c:strRef>
              <c:f>Ca!$M$2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Ca!$M$3:$M$20</c:f>
              <c:numCache>
                <c:formatCode>0.00</c:formatCode>
                <c:ptCount val="18"/>
                <c:pt idx="0">
                  <c:v>10.795</c:v>
                </c:pt>
                <c:pt idx="1">
                  <c:v>10.79661111870586</c:v>
                </c:pt>
                <c:pt idx="2">
                  <c:v>10.794518421052629</c:v>
                </c:pt>
                <c:pt idx="3">
                  <c:v>10.777047560772548</c:v>
                </c:pt>
                <c:pt idx="4">
                  <c:v>10.799065407636729</c:v>
                </c:pt>
                <c:pt idx="5">
                  <c:v>10.854375882008489</c:v>
                </c:pt>
                <c:pt idx="6">
                  <c:v>10.862278817788319</c:v>
                </c:pt>
                <c:pt idx="7">
                  <c:v>10.82797676654658</c:v>
                </c:pt>
                <c:pt idx="8">
                  <c:v>10.778589604294249</c:v>
                </c:pt>
                <c:pt idx="9">
                  <c:v>10.752885607203249</c:v>
                </c:pt>
                <c:pt idx="10">
                  <c:v>10.786496903666935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A2E-47C5-8FB8-D60AD58D7678}"/>
            </c:ext>
          </c:extLst>
        </c:ser>
        <c:ser>
          <c:idx val="11"/>
          <c:order val="12"/>
          <c:tx>
            <c:strRef>
              <c:f>Ca!$N$2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Ca!$N$3:$N$20</c:f>
              <c:numCache>
                <c:formatCode>0.00</c:formatCode>
                <c:ptCount val="18"/>
                <c:pt idx="0">
                  <c:v>0.12999999999999901</c:v>
                </c:pt>
                <c:pt idx="1">
                  <c:v>0.41688888888889863</c:v>
                </c:pt>
                <c:pt idx="2">
                  <c:v>0.375</c:v>
                </c:pt>
                <c:pt idx="3">
                  <c:v>0.24699999999999989</c:v>
                </c:pt>
                <c:pt idx="4">
                  <c:v>0.28000000000000114</c:v>
                </c:pt>
                <c:pt idx="5">
                  <c:v>0.29263636363639911</c:v>
                </c:pt>
                <c:pt idx="6">
                  <c:v>0.2110000000000003</c:v>
                </c:pt>
                <c:pt idx="7">
                  <c:v>0.3620000000000001</c:v>
                </c:pt>
                <c:pt idx="8">
                  <c:v>0.3035714285714004</c:v>
                </c:pt>
                <c:pt idx="9">
                  <c:v>0.33499999999999908</c:v>
                </c:pt>
                <c:pt idx="10">
                  <c:v>0.27439393939394208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A2E-47C5-8FB8-D60AD58D7678}"/>
            </c:ext>
          </c:extLst>
        </c:ser>
        <c:ser>
          <c:idx val="12"/>
          <c:order val="13"/>
          <c:tx>
            <c:strRef>
              <c:f>Ca!$O$2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Ca!$O$3:$O$20</c:f>
              <c:numCache>
                <c:formatCode>0.0</c:formatCode>
                <c:ptCount val="18"/>
                <c:pt idx="0">
                  <c:v>10.3</c:v>
                </c:pt>
                <c:pt idx="1">
                  <c:v>10.3</c:v>
                </c:pt>
                <c:pt idx="2">
                  <c:v>10.3</c:v>
                </c:pt>
                <c:pt idx="3">
                  <c:v>10.3</c:v>
                </c:pt>
                <c:pt idx="4">
                  <c:v>10.3</c:v>
                </c:pt>
                <c:pt idx="5">
                  <c:v>10.3</c:v>
                </c:pt>
                <c:pt idx="6">
                  <c:v>10.3</c:v>
                </c:pt>
                <c:pt idx="7">
                  <c:v>10.3</c:v>
                </c:pt>
                <c:pt idx="8">
                  <c:v>10.3</c:v>
                </c:pt>
                <c:pt idx="9">
                  <c:v>10.3</c:v>
                </c:pt>
                <c:pt idx="10">
                  <c:v>10.3</c:v>
                </c:pt>
                <c:pt idx="11">
                  <c:v>10.3</c:v>
                </c:pt>
                <c:pt idx="12">
                  <c:v>10.3</c:v>
                </c:pt>
                <c:pt idx="13">
                  <c:v>10.3</c:v>
                </c:pt>
                <c:pt idx="14">
                  <c:v>10.3</c:v>
                </c:pt>
                <c:pt idx="15">
                  <c:v>10.3</c:v>
                </c:pt>
                <c:pt idx="16">
                  <c:v>10.3</c:v>
                </c:pt>
                <c:pt idx="17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A2E-47C5-8FB8-D60AD58D7678}"/>
            </c:ext>
          </c:extLst>
        </c:ser>
        <c:ser>
          <c:idx val="13"/>
          <c:order val="14"/>
          <c:tx>
            <c:strRef>
              <c:f>Ca!$P$2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Ca!$P$3:$P$20</c:f>
              <c:numCache>
                <c:formatCode>0.0</c:formatCode>
                <c:ptCount val="18"/>
                <c:pt idx="0">
                  <c:v>11.3</c:v>
                </c:pt>
                <c:pt idx="1">
                  <c:v>11.3</c:v>
                </c:pt>
                <c:pt idx="2">
                  <c:v>11.3</c:v>
                </c:pt>
                <c:pt idx="3">
                  <c:v>11.3</c:v>
                </c:pt>
                <c:pt idx="4">
                  <c:v>11.3</c:v>
                </c:pt>
                <c:pt idx="5">
                  <c:v>11.3</c:v>
                </c:pt>
                <c:pt idx="6">
                  <c:v>11.3</c:v>
                </c:pt>
                <c:pt idx="7">
                  <c:v>11.3</c:v>
                </c:pt>
                <c:pt idx="8">
                  <c:v>11.3</c:v>
                </c:pt>
                <c:pt idx="9">
                  <c:v>11.3</c:v>
                </c:pt>
                <c:pt idx="10">
                  <c:v>11.3</c:v>
                </c:pt>
                <c:pt idx="11">
                  <c:v>11.3</c:v>
                </c:pt>
                <c:pt idx="12">
                  <c:v>11.3</c:v>
                </c:pt>
                <c:pt idx="13">
                  <c:v>11.3</c:v>
                </c:pt>
                <c:pt idx="14">
                  <c:v>11.3</c:v>
                </c:pt>
                <c:pt idx="15">
                  <c:v>11.3</c:v>
                </c:pt>
                <c:pt idx="16">
                  <c:v>11.3</c:v>
                </c:pt>
                <c:pt idx="17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A2E-47C5-8FB8-D60AD58D7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58208"/>
        <c:axId val="207364096"/>
      </c:lineChart>
      <c:catAx>
        <c:axId val="207358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364096"/>
        <c:crosses val="autoZero"/>
        <c:auto val="0"/>
        <c:lblAlgn val="ctr"/>
        <c:lblOffset val="100"/>
        <c:tickLblSkip val="1"/>
        <c:noMultiLvlLbl val="0"/>
      </c:catAx>
      <c:valAx>
        <c:axId val="207364096"/>
        <c:scaling>
          <c:orientation val="minMax"/>
          <c:max val="11.8"/>
          <c:min val="9.8000000000000007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358208"/>
        <c:crosses val="autoZero"/>
        <c:crossBetween val="between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664554260205002"/>
          <c:y val="0.12828993819862"/>
          <c:w val="0.15994800230244899"/>
          <c:h val="0.86938406869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14575943246697E-2"/>
          <c:y val="8.5763293310463201E-2"/>
          <c:w val="0.69912931312482096"/>
          <c:h val="0.73413379073756402"/>
        </c:manualLayout>
      </c:layout>
      <c:lineChart>
        <c:grouping val="standard"/>
        <c:varyColors val="0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GLU!$B$3:$B$20</c:f>
              <c:numCache>
                <c:formatCode>0.0</c:formatCode>
                <c:ptCount val="18"/>
                <c:pt idx="1">
                  <c:v>177.65</c:v>
                </c:pt>
                <c:pt idx="2">
                  <c:v>177.5</c:v>
                </c:pt>
                <c:pt idx="3">
                  <c:v>177.61904761904799</c:v>
                </c:pt>
                <c:pt idx="4">
                  <c:v>177.85</c:v>
                </c:pt>
                <c:pt idx="5">
                  <c:v>177.5</c:v>
                </c:pt>
                <c:pt idx="6">
                  <c:v>177.3</c:v>
                </c:pt>
                <c:pt idx="7">
                  <c:v>177.8125</c:v>
                </c:pt>
                <c:pt idx="8">
                  <c:v>177.75</c:v>
                </c:pt>
                <c:pt idx="9">
                  <c:v>178.166666666667</c:v>
                </c:pt>
                <c:pt idx="10">
                  <c:v>178.375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FB-4F9B-AEFF-9654D9408037}"/>
            </c:ext>
          </c:extLst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GLU!$C$3:$C$20</c:f>
              <c:numCache>
                <c:formatCode>0.0</c:formatCode>
                <c:ptCount val="18"/>
                <c:pt idx="1">
                  <c:v>179.26913580246901</c:v>
                </c:pt>
                <c:pt idx="2">
                  <c:v>179.434782608696</c:v>
                </c:pt>
                <c:pt idx="3">
                  <c:v>179.53139534883701</c:v>
                </c:pt>
                <c:pt idx="4">
                  <c:v>179.751851851852</c:v>
                </c:pt>
                <c:pt idx="5">
                  <c:v>179.96568627451001</c:v>
                </c:pt>
                <c:pt idx="6">
                  <c:v>178.774157303371</c:v>
                </c:pt>
                <c:pt idx="7">
                  <c:v>179.26698113207499</c:v>
                </c:pt>
                <c:pt idx="8">
                  <c:v>179.127722772277</c:v>
                </c:pt>
                <c:pt idx="9">
                  <c:v>179.26625000000001</c:v>
                </c:pt>
                <c:pt idx="10">
                  <c:v>178.94777777777776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FB-4F9B-AEFF-9654D9408037}"/>
            </c:ext>
          </c:extLst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GLU!$D$3:$D$20</c:f>
              <c:numCache>
                <c:formatCode>0.0</c:formatCode>
                <c:ptCount val="18"/>
                <c:pt idx="1">
                  <c:v>181.055555555556</c:v>
                </c:pt>
                <c:pt idx="2">
                  <c:v>181.863636363636</c:v>
                </c:pt>
                <c:pt idx="3">
                  <c:v>181.7</c:v>
                </c:pt>
                <c:pt idx="4">
                  <c:v>182.1</c:v>
                </c:pt>
                <c:pt idx="5">
                  <c:v>181.65217391304299</c:v>
                </c:pt>
                <c:pt idx="6">
                  <c:v>180.35</c:v>
                </c:pt>
                <c:pt idx="7">
                  <c:v>180.388888888889</c:v>
                </c:pt>
                <c:pt idx="8">
                  <c:v>179.53333333333299</c:v>
                </c:pt>
                <c:pt idx="9">
                  <c:v>179.333333333333</c:v>
                </c:pt>
                <c:pt idx="10">
                  <c:v>181.444444444444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FB-4F9B-AEFF-9654D9408037}"/>
            </c:ext>
          </c:extLst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GLU!$E$3:$E$20</c:f>
              <c:numCache>
                <c:formatCode>0.0</c:formatCode>
                <c:ptCount val="18"/>
                <c:pt idx="0">
                  <c:v>181.3</c:v>
                </c:pt>
                <c:pt idx="1">
                  <c:v>180.36699999999999</c:v>
                </c:pt>
                <c:pt idx="2">
                  <c:v>180.25800000000001</c:v>
                </c:pt>
                <c:pt idx="3">
                  <c:v>181.01599999999999</c:v>
                </c:pt>
                <c:pt idx="4">
                  <c:v>180.756</c:v>
                </c:pt>
                <c:pt idx="5">
                  <c:v>180.613</c:v>
                </c:pt>
                <c:pt idx="6">
                  <c:v>180.14699999999999</c:v>
                </c:pt>
                <c:pt idx="7">
                  <c:v>180.215</c:v>
                </c:pt>
                <c:pt idx="8">
                  <c:v>179.66399999999999</c:v>
                </c:pt>
                <c:pt idx="9">
                  <c:v>180.304</c:v>
                </c:pt>
                <c:pt idx="10">
                  <c:v>180.626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FB-4F9B-AEFF-9654D9408037}"/>
            </c:ext>
          </c:extLst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GLU!$F$3:$F$20</c:f>
              <c:numCache>
                <c:formatCode>0.0</c:formatCode>
                <c:ptCount val="18"/>
                <c:pt idx="1">
                  <c:v>177.611111111111</c:v>
                </c:pt>
                <c:pt idx="2">
                  <c:v>177.8125</c:v>
                </c:pt>
                <c:pt idx="3">
                  <c:v>176.65</c:v>
                </c:pt>
                <c:pt idx="4">
                  <c:v>178.25</c:v>
                </c:pt>
                <c:pt idx="5">
                  <c:v>177.68181818181799</c:v>
                </c:pt>
                <c:pt idx="6">
                  <c:v>178</c:v>
                </c:pt>
                <c:pt idx="7">
                  <c:v>178</c:v>
                </c:pt>
                <c:pt idx="8">
                  <c:v>177.52631578947401</c:v>
                </c:pt>
                <c:pt idx="9">
                  <c:v>178.058823529412</c:v>
                </c:pt>
                <c:pt idx="10">
                  <c:v>177.14285714285714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FB-4F9B-AEFF-9654D9408037}"/>
            </c:ext>
          </c:extLst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GLU!$G$3:$G$20</c:f>
              <c:numCache>
                <c:formatCode>0.0</c:formatCode>
                <c:ptCount val="18"/>
                <c:pt idx="1">
                  <c:v>179.7</c:v>
                </c:pt>
                <c:pt idx="2">
                  <c:v>175.808333333333</c:v>
                </c:pt>
                <c:pt idx="3">
                  <c:v>175.176923076923</c:v>
                </c:pt>
                <c:pt idx="4">
                  <c:v>174.81578947368399</c:v>
                </c:pt>
                <c:pt idx="5">
                  <c:v>176.374074074074</c:v>
                </c:pt>
                <c:pt idx="6">
                  <c:v>177.89130434782601</c:v>
                </c:pt>
                <c:pt idx="7">
                  <c:v>178.039130434783</c:v>
                </c:pt>
                <c:pt idx="8">
                  <c:v>177.83600000000001</c:v>
                </c:pt>
                <c:pt idx="9">
                  <c:v>177.73636363636399</c:v>
                </c:pt>
                <c:pt idx="10">
                  <c:v>177.77272727272725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FB-4F9B-AEFF-9654D9408037}"/>
            </c:ext>
          </c:extLst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GLU!$H$3:$H$20</c:f>
              <c:numCache>
                <c:formatCode>0.0</c:formatCode>
                <c:ptCount val="18"/>
                <c:pt idx="1">
                  <c:v>179.12899999999999</c:v>
                </c:pt>
                <c:pt idx="2">
                  <c:v>179.523</c:v>
                </c:pt>
                <c:pt idx="3">
                  <c:v>179.18799999999999</c:v>
                </c:pt>
                <c:pt idx="4">
                  <c:v>179.07400000000001</c:v>
                </c:pt>
                <c:pt idx="5">
                  <c:v>179.143</c:v>
                </c:pt>
                <c:pt idx="6">
                  <c:v>180.04400000000001</c:v>
                </c:pt>
                <c:pt idx="7">
                  <c:v>179.84899999999999</c:v>
                </c:pt>
                <c:pt idx="8">
                  <c:v>179.363</c:v>
                </c:pt>
                <c:pt idx="9">
                  <c:v>179.52</c:v>
                </c:pt>
                <c:pt idx="10">
                  <c:v>179.339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9FB-4F9B-AEFF-9654D9408037}"/>
            </c:ext>
          </c:extLst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GLU!$I$3:$I$20</c:f>
              <c:numCache>
                <c:formatCode>0.0</c:formatCode>
                <c:ptCount val="18"/>
                <c:pt idx="1">
                  <c:v>180.23</c:v>
                </c:pt>
                <c:pt idx="2">
                  <c:v>179</c:v>
                </c:pt>
                <c:pt idx="3">
                  <c:v>178.56</c:v>
                </c:pt>
                <c:pt idx="4">
                  <c:v>178.94</c:v>
                </c:pt>
                <c:pt idx="5">
                  <c:v>179.07</c:v>
                </c:pt>
                <c:pt idx="6">
                  <c:v>179.89</c:v>
                </c:pt>
                <c:pt idx="7">
                  <c:v>179.46</c:v>
                </c:pt>
                <c:pt idx="8">
                  <c:v>179.82</c:v>
                </c:pt>
                <c:pt idx="9">
                  <c:v>179.45</c:v>
                </c:pt>
                <c:pt idx="10">
                  <c:v>179.03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9FB-4F9B-AEFF-9654D9408037}"/>
            </c:ext>
          </c:extLst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GLU!$J$3:$J$20</c:f>
              <c:numCache>
                <c:formatCode>0.0</c:formatCode>
                <c:ptCount val="18"/>
                <c:pt idx="0">
                  <c:v>178.8</c:v>
                </c:pt>
                <c:pt idx="1">
                  <c:v>179.26913580246901</c:v>
                </c:pt>
                <c:pt idx="2">
                  <c:v>177.81</c:v>
                </c:pt>
                <c:pt idx="3">
                  <c:v>176.89</c:v>
                </c:pt>
                <c:pt idx="4">
                  <c:v>175.81</c:v>
                </c:pt>
                <c:pt idx="5">
                  <c:v>177.56</c:v>
                </c:pt>
                <c:pt idx="6">
                  <c:v>179</c:v>
                </c:pt>
                <c:pt idx="7">
                  <c:v>179.04</c:v>
                </c:pt>
                <c:pt idx="8">
                  <c:v>178.88</c:v>
                </c:pt>
                <c:pt idx="9">
                  <c:v>177.61</c:v>
                </c:pt>
                <c:pt idx="10">
                  <c:v>176.28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9FB-4F9B-AEFF-9654D9408037}"/>
            </c:ext>
          </c:extLst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GLU!$K$3:$K$20</c:f>
              <c:numCache>
                <c:formatCode>0.0</c:formatCode>
                <c:ptCount val="18"/>
                <c:pt idx="1">
                  <c:v>178.111111111111</c:v>
                </c:pt>
                <c:pt idx="2">
                  <c:v>177.7</c:v>
                </c:pt>
                <c:pt idx="3">
                  <c:v>176.8</c:v>
                </c:pt>
                <c:pt idx="4">
                  <c:v>178.35</c:v>
                </c:pt>
                <c:pt idx="5">
                  <c:v>178.722222222222</c:v>
                </c:pt>
                <c:pt idx="6">
                  <c:v>179.9</c:v>
                </c:pt>
                <c:pt idx="7">
                  <c:v>178.1</c:v>
                </c:pt>
                <c:pt idx="8">
                  <c:v>177.642857142857</c:v>
                </c:pt>
                <c:pt idx="9">
                  <c:v>177.2</c:v>
                </c:pt>
                <c:pt idx="10">
                  <c:v>177.06666666666666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9FB-4F9B-AEFF-9654D9408037}"/>
            </c:ext>
          </c:extLst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GLU!$L$3:$L$20</c:f>
              <c:numCache>
                <c:formatCode>0</c:formatCode>
                <c:ptCount val="18"/>
                <c:pt idx="0">
                  <c:v>178</c:v>
                </c:pt>
                <c:pt idx="1">
                  <c:v>178</c:v>
                </c:pt>
                <c:pt idx="2">
                  <c:v>178</c:v>
                </c:pt>
                <c:pt idx="3">
                  <c:v>178</c:v>
                </c:pt>
                <c:pt idx="4">
                  <c:v>178</c:v>
                </c:pt>
                <c:pt idx="5">
                  <c:v>178</c:v>
                </c:pt>
                <c:pt idx="6">
                  <c:v>178</c:v>
                </c:pt>
                <c:pt idx="7">
                  <c:v>178</c:v>
                </c:pt>
                <c:pt idx="8">
                  <c:v>178</c:v>
                </c:pt>
                <c:pt idx="9">
                  <c:v>178</c:v>
                </c:pt>
                <c:pt idx="10">
                  <c:v>178</c:v>
                </c:pt>
                <c:pt idx="11">
                  <c:v>178</c:v>
                </c:pt>
                <c:pt idx="12">
                  <c:v>178</c:v>
                </c:pt>
                <c:pt idx="13">
                  <c:v>178</c:v>
                </c:pt>
                <c:pt idx="14">
                  <c:v>178</c:v>
                </c:pt>
                <c:pt idx="15">
                  <c:v>178</c:v>
                </c:pt>
                <c:pt idx="16">
                  <c:v>178</c:v>
                </c:pt>
                <c:pt idx="17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9FB-4F9B-AEFF-9654D9408037}"/>
            </c:ext>
          </c:extLst>
        </c:ser>
        <c:ser>
          <c:idx val="10"/>
          <c:order val="11"/>
          <c:tx>
            <c:strRef>
              <c:f>GLU!$M$2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GLU!$M$3:$M$20</c:f>
              <c:numCache>
                <c:formatCode>0.0</c:formatCode>
                <c:ptCount val="18"/>
                <c:pt idx="0">
                  <c:v>180.05</c:v>
                </c:pt>
                <c:pt idx="1">
                  <c:v>179.2392049382716</c:v>
                </c:pt>
                <c:pt idx="2">
                  <c:v>178.6710252305665</c:v>
                </c:pt>
                <c:pt idx="3">
                  <c:v>178.3131366044808</c:v>
                </c:pt>
                <c:pt idx="4">
                  <c:v>178.56976413255359</c:v>
                </c:pt>
                <c:pt idx="5">
                  <c:v>178.82819746656668</c:v>
                </c:pt>
                <c:pt idx="6">
                  <c:v>179.12964616511971</c:v>
                </c:pt>
                <c:pt idx="7">
                  <c:v>179.01715004557468</c:v>
                </c:pt>
                <c:pt idx="8">
                  <c:v>178.71432290379408</c:v>
                </c:pt>
                <c:pt idx="9">
                  <c:v>178.66454371657758</c:v>
                </c:pt>
                <c:pt idx="10">
                  <c:v>179.26101322751313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9FB-4F9B-AEFF-9654D9408037}"/>
            </c:ext>
          </c:extLst>
        </c:ser>
        <c:ser>
          <c:idx val="11"/>
          <c:order val="12"/>
          <c:tx>
            <c:strRef>
              <c:f>GLU!$N$2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GLU!$N$3:$N$20</c:f>
              <c:numCache>
                <c:formatCode>0.0</c:formatCode>
                <c:ptCount val="18"/>
                <c:pt idx="0">
                  <c:v>2.5</c:v>
                </c:pt>
                <c:pt idx="1">
                  <c:v>3.4444444444449971</c:v>
                </c:pt>
                <c:pt idx="2">
                  <c:v>6.0553030303030084</c:v>
                </c:pt>
                <c:pt idx="3">
                  <c:v>6.5230769230769852</c:v>
                </c:pt>
                <c:pt idx="4">
                  <c:v>7.2842105263160022</c:v>
                </c:pt>
                <c:pt idx="5">
                  <c:v>5.2780998389689842</c:v>
                </c:pt>
                <c:pt idx="6">
                  <c:v>3.0499999999999829</c:v>
                </c:pt>
                <c:pt idx="7">
                  <c:v>2.5763888888889994</c:v>
                </c:pt>
                <c:pt idx="8">
                  <c:v>2.2936842105259814</c:v>
                </c:pt>
                <c:pt idx="9">
                  <c:v>3.1040000000000134</c:v>
                </c:pt>
                <c:pt idx="10">
                  <c:v>5.1644444444440012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9FB-4F9B-AEFF-9654D9408037}"/>
            </c:ext>
          </c:extLst>
        </c:ser>
        <c:ser>
          <c:idx val="12"/>
          <c:order val="13"/>
          <c:tx>
            <c:strRef>
              <c:f>GLU!$O$2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GLU!$O$3:$O$20</c:f>
              <c:numCache>
                <c:formatCode>General</c:formatCode>
                <c:ptCount val="18"/>
                <c:pt idx="0">
                  <c:v>173</c:v>
                </c:pt>
                <c:pt idx="1">
                  <c:v>173</c:v>
                </c:pt>
                <c:pt idx="2">
                  <c:v>173</c:v>
                </c:pt>
                <c:pt idx="3">
                  <c:v>173</c:v>
                </c:pt>
                <c:pt idx="4">
                  <c:v>173</c:v>
                </c:pt>
                <c:pt idx="5">
                  <c:v>173</c:v>
                </c:pt>
                <c:pt idx="6">
                  <c:v>173</c:v>
                </c:pt>
                <c:pt idx="7">
                  <c:v>173</c:v>
                </c:pt>
                <c:pt idx="8">
                  <c:v>173</c:v>
                </c:pt>
                <c:pt idx="9">
                  <c:v>173</c:v>
                </c:pt>
                <c:pt idx="10">
                  <c:v>173</c:v>
                </c:pt>
                <c:pt idx="11">
                  <c:v>173</c:v>
                </c:pt>
                <c:pt idx="12">
                  <c:v>173</c:v>
                </c:pt>
                <c:pt idx="13">
                  <c:v>173</c:v>
                </c:pt>
                <c:pt idx="14">
                  <c:v>173</c:v>
                </c:pt>
                <c:pt idx="15">
                  <c:v>173</c:v>
                </c:pt>
                <c:pt idx="16">
                  <c:v>173</c:v>
                </c:pt>
                <c:pt idx="17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9FB-4F9B-AEFF-9654D9408037}"/>
            </c:ext>
          </c:extLst>
        </c:ser>
        <c:ser>
          <c:idx val="13"/>
          <c:order val="14"/>
          <c:tx>
            <c:strRef>
              <c:f>GLU!$P$2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GLU!$P$3:$P$20</c:f>
              <c:numCache>
                <c:formatCode>General</c:formatCode>
                <c:ptCount val="18"/>
                <c:pt idx="0">
                  <c:v>183</c:v>
                </c:pt>
                <c:pt idx="1">
                  <c:v>183</c:v>
                </c:pt>
                <c:pt idx="2">
                  <c:v>183</c:v>
                </c:pt>
                <c:pt idx="3">
                  <c:v>183</c:v>
                </c:pt>
                <c:pt idx="4">
                  <c:v>183</c:v>
                </c:pt>
                <c:pt idx="5">
                  <c:v>183</c:v>
                </c:pt>
                <c:pt idx="6">
                  <c:v>183</c:v>
                </c:pt>
                <c:pt idx="7">
                  <c:v>183</c:v>
                </c:pt>
                <c:pt idx="8">
                  <c:v>183</c:v>
                </c:pt>
                <c:pt idx="9">
                  <c:v>183</c:v>
                </c:pt>
                <c:pt idx="10">
                  <c:v>183</c:v>
                </c:pt>
                <c:pt idx="11">
                  <c:v>183</c:v>
                </c:pt>
                <c:pt idx="12">
                  <c:v>183</c:v>
                </c:pt>
                <c:pt idx="13">
                  <c:v>183</c:v>
                </c:pt>
                <c:pt idx="14">
                  <c:v>183</c:v>
                </c:pt>
                <c:pt idx="15">
                  <c:v>183</c:v>
                </c:pt>
                <c:pt idx="16">
                  <c:v>183</c:v>
                </c:pt>
                <c:pt idx="17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9FB-4F9B-AEFF-9654D9408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55968"/>
        <c:axId val="207574528"/>
      </c:lineChart>
      <c:catAx>
        <c:axId val="207555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574528"/>
        <c:crosses val="autoZero"/>
        <c:auto val="0"/>
        <c:lblAlgn val="ctr"/>
        <c:lblOffset val="100"/>
        <c:tickLblSkip val="1"/>
        <c:noMultiLvlLbl val="0"/>
      </c:catAx>
      <c:valAx>
        <c:axId val="207574528"/>
        <c:scaling>
          <c:orientation val="minMax"/>
          <c:max val="188"/>
          <c:min val="168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555968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64568038933605"/>
          <c:y val="0.106557150091404"/>
          <c:w val="0.158709859999003"/>
          <c:h val="0.870112841288135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78224238496905E-2"/>
          <c:y val="8.4317379178712806E-2"/>
          <c:w val="0.69863901490602798"/>
          <c:h val="0.73524754643839496"/>
        </c:manualLayout>
      </c:layout>
      <c:lineChart>
        <c:grouping val="standard"/>
        <c:varyColors val="0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TCH!$B$3:$B$20</c:f>
              <c:numCache>
                <c:formatCode>0.0</c:formatCode>
                <c:ptCount val="18"/>
                <c:pt idx="1">
                  <c:v>142.44999999999999</c:v>
                </c:pt>
                <c:pt idx="2">
                  <c:v>143.35</c:v>
                </c:pt>
                <c:pt idx="3">
                  <c:v>143.90476190476201</c:v>
                </c:pt>
                <c:pt idx="4">
                  <c:v>142.94999999999999</c:v>
                </c:pt>
                <c:pt idx="5">
                  <c:v>142.40909090909099</c:v>
                </c:pt>
                <c:pt idx="6">
                  <c:v>142.30000000000001</c:v>
                </c:pt>
                <c:pt idx="7">
                  <c:v>142.9375</c:v>
                </c:pt>
                <c:pt idx="8">
                  <c:v>143</c:v>
                </c:pt>
                <c:pt idx="9">
                  <c:v>143.055555555556</c:v>
                </c:pt>
                <c:pt idx="10">
                  <c:v>143.1875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A0-42E0-AD36-99D6C1B5917A}"/>
            </c:ext>
          </c:extLst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TCH!$C$3:$C$20</c:f>
              <c:numCache>
                <c:formatCode>0.0</c:formatCode>
                <c:ptCount val="18"/>
                <c:pt idx="1">
                  <c:v>142.045679012346</c:v>
                </c:pt>
                <c:pt idx="2">
                  <c:v>141.76629213483201</c:v>
                </c:pt>
                <c:pt idx="3">
                  <c:v>142.23372093023301</c:v>
                </c:pt>
                <c:pt idx="4">
                  <c:v>142.777777777778</c:v>
                </c:pt>
                <c:pt idx="5">
                  <c:v>142.716304347826</c:v>
                </c:pt>
                <c:pt idx="6">
                  <c:v>142.12619047619</c:v>
                </c:pt>
                <c:pt idx="7">
                  <c:v>142.87</c:v>
                </c:pt>
                <c:pt idx="8">
                  <c:v>142.65742574257399</c:v>
                </c:pt>
                <c:pt idx="9">
                  <c:v>142.612195121951</c:v>
                </c:pt>
                <c:pt idx="10">
                  <c:v>144.24673913043478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A0-42E0-AD36-99D6C1B5917A}"/>
            </c:ext>
          </c:extLst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TCH!$D$3:$D$20</c:f>
              <c:numCache>
                <c:formatCode>0.0</c:formatCode>
                <c:ptCount val="18"/>
                <c:pt idx="1">
                  <c:v>143.4</c:v>
                </c:pt>
                <c:pt idx="2">
                  <c:v>144.40909090909099</c:v>
                </c:pt>
                <c:pt idx="3">
                  <c:v>144.555555555556</c:v>
                </c:pt>
                <c:pt idx="4">
                  <c:v>144.125</c:v>
                </c:pt>
                <c:pt idx="5">
                  <c:v>143.5</c:v>
                </c:pt>
                <c:pt idx="6">
                  <c:v>143.4</c:v>
                </c:pt>
                <c:pt idx="7">
                  <c:v>143.277777777778</c:v>
                </c:pt>
                <c:pt idx="8">
                  <c:v>142.529411764706</c:v>
                </c:pt>
                <c:pt idx="9">
                  <c:v>143.75</c:v>
                </c:pt>
                <c:pt idx="10">
                  <c:v>143.29411764705901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A0-42E0-AD36-99D6C1B5917A}"/>
            </c:ext>
          </c:extLst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TCH!$E$3:$E$20</c:f>
              <c:numCache>
                <c:formatCode>0.0</c:formatCode>
                <c:ptCount val="18"/>
                <c:pt idx="0">
                  <c:v>145.19999999999999</c:v>
                </c:pt>
                <c:pt idx="1">
                  <c:v>144.53299999999999</c:v>
                </c:pt>
                <c:pt idx="2">
                  <c:v>144.37100000000001</c:v>
                </c:pt>
                <c:pt idx="3">
                  <c:v>144.53200000000001</c:v>
                </c:pt>
                <c:pt idx="4">
                  <c:v>143.97800000000001</c:v>
                </c:pt>
                <c:pt idx="5">
                  <c:v>144.69399999999999</c:v>
                </c:pt>
                <c:pt idx="6">
                  <c:v>144.25800000000001</c:v>
                </c:pt>
                <c:pt idx="7">
                  <c:v>144.18299999999999</c:v>
                </c:pt>
                <c:pt idx="8">
                  <c:v>143.99199999999999</c:v>
                </c:pt>
                <c:pt idx="9">
                  <c:v>144.238</c:v>
                </c:pt>
                <c:pt idx="10">
                  <c:v>144.71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A0-42E0-AD36-99D6C1B5917A}"/>
            </c:ext>
          </c:extLst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TCH!$F$3:$F$20</c:f>
              <c:numCache>
                <c:formatCode>0.0</c:formatCode>
                <c:ptCount val="18"/>
                <c:pt idx="1">
                  <c:v>142.277777777778</c:v>
                </c:pt>
                <c:pt idx="2">
                  <c:v>143.6875</c:v>
                </c:pt>
                <c:pt idx="3">
                  <c:v>143.25</c:v>
                </c:pt>
                <c:pt idx="4">
                  <c:v>144.1</c:v>
                </c:pt>
                <c:pt idx="5">
                  <c:v>142.863636363636</c:v>
                </c:pt>
                <c:pt idx="6">
                  <c:v>142.65</c:v>
                </c:pt>
                <c:pt idx="7">
                  <c:v>143.26315789473699</c:v>
                </c:pt>
                <c:pt idx="8">
                  <c:v>142.52631578947401</c:v>
                </c:pt>
                <c:pt idx="9">
                  <c:v>142.88235294117601</c:v>
                </c:pt>
                <c:pt idx="10">
                  <c:v>142.1904761904762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A0-42E0-AD36-99D6C1B5917A}"/>
            </c:ext>
          </c:extLst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TCH!$G$3:$G$20</c:f>
              <c:numCache>
                <c:formatCode>0.0</c:formatCode>
                <c:ptCount val="18"/>
                <c:pt idx="1">
                  <c:v>143.30000000000001</c:v>
                </c:pt>
                <c:pt idx="2">
                  <c:v>143.541666666667</c:v>
                </c:pt>
                <c:pt idx="3">
                  <c:v>143.83461538461501</c:v>
                </c:pt>
                <c:pt idx="4">
                  <c:v>143.67894736842101</c:v>
                </c:pt>
                <c:pt idx="5">
                  <c:v>143.00370370370399</c:v>
                </c:pt>
                <c:pt idx="6">
                  <c:v>142.582608695652</c:v>
                </c:pt>
                <c:pt idx="7">
                  <c:v>143.32173913043499</c:v>
                </c:pt>
                <c:pt idx="8">
                  <c:v>143.124</c:v>
                </c:pt>
                <c:pt idx="9">
                  <c:v>142.845454545455</c:v>
                </c:pt>
                <c:pt idx="10">
                  <c:v>142.40909090909093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A0-42E0-AD36-99D6C1B5917A}"/>
            </c:ext>
          </c:extLst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TCH!$H$3:$H$20</c:f>
              <c:numCache>
                <c:formatCode>0.0</c:formatCode>
                <c:ptCount val="18"/>
                <c:pt idx="1">
                  <c:v>139.977</c:v>
                </c:pt>
                <c:pt idx="2">
                  <c:v>140.79300000000001</c:v>
                </c:pt>
                <c:pt idx="3">
                  <c:v>140.55199999999999</c:v>
                </c:pt>
                <c:pt idx="4">
                  <c:v>140.70500000000001</c:v>
                </c:pt>
                <c:pt idx="5">
                  <c:v>141.10499999999999</c:v>
                </c:pt>
                <c:pt idx="6">
                  <c:v>141.86000000000001</c:v>
                </c:pt>
                <c:pt idx="7">
                  <c:v>141.72499999999999</c:v>
                </c:pt>
                <c:pt idx="8">
                  <c:v>141.012</c:v>
                </c:pt>
                <c:pt idx="9">
                  <c:v>141.28200000000001</c:v>
                </c:pt>
                <c:pt idx="10">
                  <c:v>141.101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A0-42E0-AD36-99D6C1B5917A}"/>
            </c:ext>
          </c:extLst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TCH!$I$3:$I$20</c:f>
              <c:numCache>
                <c:formatCode>0.0</c:formatCode>
                <c:ptCount val="18"/>
                <c:pt idx="1">
                  <c:v>142.52000000000001</c:v>
                </c:pt>
                <c:pt idx="2">
                  <c:v>142.49</c:v>
                </c:pt>
                <c:pt idx="3">
                  <c:v>142.66999999999999</c:v>
                </c:pt>
                <c:pt idx="4">
                  <c:v>142.55000000000001</c:v>
                </c:pt>
                <c:pt idx="5">
                  <c:v>142.44</c:v>
                </c:pt>
                <c:pt idx="6">
                  <c:v>142.58000000000001</c:v>
                </c:pt>
                <c:pt idx="7">
                  <c:v>142.79</c:v>
                </c:pt>
                <c:pt idx="8">
                  <c:v>142.96</c:v>
                </c:pt>
                <c:pt idx="9">
                  <c:v>143.05000000000001</c:v>
                </c:pt>
                <c:pt idx="10">
                  <c:v>143.07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A0-42E0-AD36-99D6C1B5917A}"/>
            </c:ext>
          </c:extLst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TCH!$J$3:$J$20</c:f>
              <c:numCache>
                <c:formatCode>0.0</c:formatCode>
                <c:ptCount val="18"/>
                <c:pt idx="0">
                  <c:v>142.6</c:v>
                </c:pt>
                <c:pt idx="1">
                  <c:v>142.045679012346</c:v>
                </c:pt>
                <c:pt idx="2">
                  <c:v>142.47999999999999</c:v>
                </c:pt>
                <c:pt idx="3">
                  <c:v>140.91999999999999</c:v>
                </c:pt>
                <c:pt idx="4">
                  <c:v>139.72</c:v>
                </c:pt>
                <c:pt idx="5">
                  <c:v>139.88999999999999</c:v>
                </c:pt>
                <c:pt idx="6">
                  <c:v>139.77000000000001</c:v>
                </c:pt>
                <c:pt idx="7">
                  <c:v>139.6</c:v>
                </c:pt>
                <c:pt idx="8">
                  <c:v>141.15</c:v>
                </c:pt>
                <c:pt idx="9">
                  <c:v>141.18</c:v>
                </c:pt>
                <c:pt idx="10">
                  <c:v>140.69999999999999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A0-42E0-AD36-99D6C1B5917A}"/>
            </c:ext>
          </c:extLst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TCH!$K$3:$K$20</c:f>
              <c:numCache>
                <c:formatCode>0.0</c:formatCode>
                <c:ptCount val="18"/>
                <c:pt idx="1">
                  <c:v>143</c:v>
                </c:pt>
                <c:pt idx="2">
                  <c:v>144.4</c:v>
                </c:pt>
                <c:pt idx="3">
                  <c:v>144.94999999999999</c:v>
                </c:pt>
                <c:pt idx="4">
                  <c:v>144.9</c:v>
                </c:pt>
                <c:pt idx="5">
                  <c:v>144.65</c:v>
                </c:pt>
                <c:pt idx="6">
                  <c:v>146.05000000000001</c:v>
                </c:pt>
                <c:pt idx="7">
                  <c:v>145.1</c:v>
                </c:pt>
                <c:pt idx="8">
                  <c:v>144.61538461538501</c:v>
                </c:pt>
                <c:pt idx="9">
                  <c:v>144.933333333333</c:v>
                </c:pt>
                <c:pt idx="10">
                  <c:v>144.80000000000001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A0-42E0-AD36-99D6C1B5917A}"/>
            </c:ext>
          </c:extLst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TCH!$L$3:$L$20</c:f>
              <c:numCache>
                <c:formatCode>General</c:formatCode>
                <c:ptCount val="18"/>
                <c:pt idx="0">
                  <c:v>143</c:v>
                </c:pt>
                <c:pt idx="1">
                  <c:v>143</c:v>
                </c:pt>
                <c:pt idx="2">
                  <c:v>143</c:v>
                </c:pt>
                <c:pt idx="3">
                  <c:v>143</c:v>
                </c:pt>
                <c:pt idx="4">
                  <c:v>143</c:v>
                </c:pt>
                <c:pt idx="5">
                  <c:v>143</c:v>
                </c:pt>
                <c:pt idx="6">
                  <c:v>143</c:v>
                </c:pt>
                <c:pt idx="7">
                  <c:v>143</c:v>
                </c:pt>
                <c:pt idx="8">
                  <c:v>143</c:v>
                </c:pt>
                <c:pt idx="9">
                  <c:v>143</c:v>
                </c:pt>
                <c:pt idx="10">
                  <c:v>143</c:v>
                </c:pt>
                <c:pt idx="11">
                  <c:v>143</c:v>
                </c:pt>
                <c:pt idx="12">
                  <c:v>143</c:v>
                </c:pt>
                <c:pt idx="13">
                  <c:v>143</c:v>
                </c:pt>
                <c:pt idx="14">
                  <c:v>143</c:v>
                </c:pt>
                <c:pt idx="15">
                  <c:v>143</c:v>
                </c:pt>
                <c:pt idx="16">
                  <c:v>143</c:v>
                </c:pt>
                <c:pt idx="17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EA0-42E0-AD36-99D6C1B5917A}"/>
            </c:ext>
          </c:extLst>
        </c:ser>
        <c:ser>
          <c:idx val="10"/>
          <c:order val="11"/>
          <c:tx>
            <c:strRef>
              <c:f>TCH!$M$2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TCH!$M$3:$M$20</c:f>
              <c:numCache>
                <c:formatCode>0.0</c:formatCode>
                <c:ptCount val="18"/>
                <c:pt idx="0">
                  <c:v>143.89999999999998</c:v>
                </c:pt>
                <c:pt idx="1">
                  <c:v>142.55491358024702</c:v>
                </c:pt>
                <c:pt idx="2">
                  <c:v>143.12885497105901</c:v>
                </c:pt>
                <c:pt idx="3">
                  <c:v>143.14026537751661</c:v>
                </c:pt>
                <c:pt idx="4">
                  <c:v>142.94847251461994</c:v>
                </c:pt>
                <c:pt idx="5">
                  <c:v>142.7271735324257</c:v>
                </c:pt>
                <c:pt idx="6">
                  <c:v>142.75767991718419</c:v>
                </c:pt>
                <c:pt idx="7">
                  <c:v>142.90681748029499</c:v>
                </c:pt>
                <c:pt idx="8">
                  <c:v>142.75665379121389</c:v>
                </c:pt>
                <c:pt idx="9">
                  <c:v>142.98288914974711</c:v>
                </c:pt>
                <c:pt idx="10">
                  <c:v>143.44980549466166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EA0-42E0-AD36-99D6C1B5917A}"/>
            </c:ext>
          </c:extLst>
        </c:ser>
        <c:ser>
          <c:idx val="11"/>
          <c:order val="12"/>
          <c:tx>
            <c:strRef>
              <c:f>TCH!$N$2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TCH!$N$3:$N$20</c:f>
              <c:numCache>
                <c:formatCode>0.0</c:formatCode>
                <c:ptCount val="18"/>
                <c:pt idx="0">
                  <c:v>2.5999999999999943</c:v>
                </c:pt>
                <c:pt idx="1">
                  <c:v>4.5559999999999832</c:v>
                </c:pt>
                <c:pt idx="2">
                  <c:v>3.6160909090909854</c:v>
                </c:pt>
                <c:pt idx="3">
                  <c:v>4.3979999999999961</c:v>
                </c:pt>
                <c:pt idx="4">
                  <c:v>5.1800000000000068</c:v>
                </c:pt>
                <c:pt idx="5">
                  <c:v>4.804000000000002</c:v>
                </c:pt>
                <c:pt idx="6">
                  <c:v>6.2800000000000011</c:v>
                </c:pt>
                <c:pt idx="7">
                  <c:v>5.5</c:v>
                </c:pt>
                <c:pt idx="8">
                  <c:v>3.6033846153850106</c:v>
                </c:pt>
                <c:pt idx="9">
                  <c:v>3.7533333333329892</c:v>
                </c:pt>
                <c:pt idx="10">
                  <c:v>4.1000000000000227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EA0-42E0-AD36-99D6C1B5917A}"/>
            </c:ext>
          </c:extLst>
        </c:ser>
        <c:ser>
          <c:idx val="12"/>
          <c:order val="13"/>
          <c:tx>
            <c:strRef>
              <c:f>TCH!$O$2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TCH!$O$3:$O$20</c:f>
              <c:numCache>
                <c:formatCode>General</c:formatCode>
                <c:ptCount val="18"/>
                <c:pt idx="0">
                  <c:v>135</c:v>
                </c:pt>
                <c:pt idx="1">
                  <c:v>135</c:v>
                </c:pt>
                <c:pt idx="2">
                  <c:v>135</c:v>
                </c:pt>
                <c:pt idx="3">
                  <c:v>135</c:v>
                </c:pt>
                <c:pt idx="4">
                  <c:v>135</c:v>
                </c:pt>
                <c:pt idx="5">
                  <c:v>135</c:v>
                </c:pt>
                <c:pt idx="6">
                  <c:v>135</c:v>
                </c:pt>
                <c:pt idx="7">
                  <c:v>135</c:v>
                </c:pt>
                <c:pt idx="8">
                  <c:v>135</c:v>
                </c:pt>
                <c:pt idx="9">
                  <c:v>135</c:v>
                </c:pt>
                <c:pt idx="10">
                  <c:v>135</c:v>
                </c:pt>
                <c:pt idx="11">
                  <c:v>135</c:v>
                </c:pt>
                <c:pt idx="12">
                  <c:v>135</c:v>
                </c:pt>
                <c:pt idx="13">
                  <c:v>135</c:v>
                </c:pt>
                <c:pt idx="14">
                  <c:v>135</c:v>
                </c:pt>
                <c:pt idx="15">
                  <c:v>135</c:v>
                </c:pt>
                <c:pt idx="16">
                  <c:v>135</c:v>
                </c:pt>
                <c:pt idx="17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EA0-42E0-AD36-99D6C1B5917A}"/>
            </c:ext>
          </c:extLst>
        </c:ser>
        <c:ser>
          <c:idx val="13"/>
          <c:order val="14"/>
          <c:tx>
            <c:strRef>
              <c:f>TCH!$P$2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TCH!$P$3:$P$20</c:f>
              <c:numCache>
                <c:formatCode>General</c:formatCode>
                <c:ptCount val="18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EA0-42E0-AD36-99D6C1B59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23776"/>
        <c:axId val="208138240"/>
      </c:lineChart>
      <c:catAx>
        <c:axId val="208123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138240"/>
        <c:crosses val="autoZero"/>
        <c:auto val="0"/>
        <c:lblAlgn val="ctr"/>
        <c:lblOffset val="100"/>
        <c:tickLblSkip val="1"/>
        <c:noMultiLvlLbl val="0"/>
      </c:catAx>
      <c:valAx>
        <c:axId val="208138240"/>
        <c:scaling>
          <c:orientation val="minMax"/>
          <c:max val="159"/>
          <c:min val="127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123776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8028509288596"/>
          <c:y val="9.6880266335655496E-2"/>
          <c:w val="0.15932659370968499"/>
          <c:h val="0.87874806377960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4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78224238496905E-2"/>
          <c:y val="8.4317379178712806E-2"/>
          <c:w val="0.69863901490602798"/>
          <c:h val="0.73524754643839496"/>
        </c:manualLayout>
      </c:layout>
      <c:lineChart>
        <c:grouping val="standard"/>
        <c:varyColors val="0"/>
        <c:ser>
          <c:idx val="0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TG!$B$3:$B$20</c:f>
              <c:numCache>
                <c:formatCode>0.0</c:formatCode>
                <c:ptCount val="18"/>
                <c:pt idx="1">
                  <c:v>50.05</c:v>
                </c:pt>
                <c:pt idx="2">
                  <c:v>50.55</c:v>
                </c:pt>
                <c:pt idx="3">
                  <c:v>50.3333333333333</c:v>
                </c:pt>
                <c:pt idx="4">
                  <c:v>50.05</c:v>
                </c:pt>
                <c:pt idx="5">
                  <c:v>50.5</c:v>
                </c:pt>
                <c:pt idx="6">
                  <c:v>50.45</c:v>
                </c:pt>
                <c:pt idx="7">
                  <c:v>50.4375</c:v>
                </c:pt>
                <c:pt idx="8">
                  <c:v>50.9</c:v>
                </c:pt>
                <c:pt idx="9">
                  <c:v>50.7222222222222</c:v>
                </c:pt>
                <c:pt idx="10">
                  <c:v>50.3125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C-4E35-8EA0-CFD9F696FFA7}"/>
            </c:ext>
          </c:extLst>
        </c:ser>
        <c:ser>
          <c:idx val="1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TG!$C$3:$C$20</c:f>
              <c:numCache>
                <c:formatCode>0.0</c:formatCode>
                <c:ptCount val="18"/>
                <c:pt idx="1">
                  <c:v>51.5421052631579</c:v>
                </c:pt>
                <c:pt idx="2">
                  <c:v>50.726190476190503</c:v>
                </c:pt>
                <c:pt idx="3">
                  <c:v>50.8988372093023</c:v>
                </c:pt>
                <c:pt idx="4">
                  <c:v>51.26</c:v>
                </c:pt>
                <c:pt idx="5">
                  <c:v>50.182608695652199</c:v>
                </c:pt>
                <c:pt idx="6">
                  <c:v>51.146666666666697</c:v>
                </c:pt>
                <c:pt idx="7">
                  <c:v>51.340860215053802</c:v>
                </c:pt>
                <c:pt idx="8">
                  <c:v>51.014432989690697</c:v>
                </c:pt>
                <c:pt idx="9">
                  <c:v>51.321052631578901</c:v>
                </c:pt>
                <c:pt idx="10">
                  <c:v>51.794444444444466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8C-4E35-8EA0-CFD9F696FFA7}"/>
            </c:ext>
          </c:extLst>
        </c:ser>
        <c:ser>
          <c:idx val="2"/>
          <c:order val="2"/>
          <c:tx>
            <c:strRef>
              <c:f>TG!$D$2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TG!$D$3:$D$20</c:f>
              <c:numCache>
                <c:formatCode>0.0</c:formatCode>
                <c:ptCount val="18"/>
                <c:pt idx="1">
                  <c:v>52.647058823529399</c:v>
                </c:pt>
                <c:pt idx="2">
                  <c:v>52.809523809523803</c:v>
                </c:pt>
                <c:pt idx="3">
                  <c:v>52.818181818181799</c:v>
                </c:pt>
                <c:pt idx="4">
                  <c:v>52.35</c:v>
                </c:pt>
                <c:pt idx="5">
                  <c:v>52.0833333333333</c:v>
                </c:pt>
                <c:pt idx="6">
                  <c:v>51.3333333333333</c:v>
                </c:pt>
                <c:pt idx="7">
                  <c:v>52.5</c:v>
                </c:pt>
                <c:pt idx="8">
                  <c:v>51.8888888888889</c:v>
                </c:pt>
                <c:pt idx="9">
                  <c:v>51.75</c:v>
                </c:pt>
                <c:pt idx="10">
                  <c:v>51.6666666666667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8C-4E35-8EA0-CFD9F696FFA7}"/>
            </c:ext>
          </c:extLst>
        </c:ser>
        <c:ser>
          <c:idx val="4"/>
          <c:order val="3"/>
          <c:tx>
            <c:strRef>
              <c:f>TG!$E$2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TG!$E$3:$E$20</c:f>
              <c:numCache>
                <c:formatCode>0.0</c:formatCode>
                <c:ptCount val="18"/>
                <c:pt idx="0">
                  <c:v>52</c:v>
                </c:pt>
                <c:pt idx="1">
                  <c:v>52.017000000000003</c:v>
                </c:pt>
                <c:pt idx="2">
                  <c:v>51.905999999999999</c:v>
                </c:pt>
                <c:pt idx="3">
                  <c:v>52.008000000000003</c:v>
                </c:pt>
                <c:pt idx="4">
                  <c:v>51.597999999999999</c:v>
                </c:pt>
                <c:pt idx="5">
                  <c:v>51.756</c:v>
                </c:pt>
                <c:pt idx="6">
                  <c:v>51.997</c:v>
                </c:pt>
                <c:pt idx="7">
                  <c:v>52.258000000000003</c:v>
                </c:pt>
                <c:pt idx="8">
                  <c:v>52.116999999999997</c:v>
                </c:pt>
                <c:pt idx="9">
                  <c:v>52.158000000000001</c:v>
                </c:pt>
                <c:pt idx="10">
                  <c:v>52.436999999999998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8C-4E35-8EA0-CFD9F696FFA7}"/>
            </c:ext>
          </c:extLst>
        </c:ser>
        <c:ser>
          <c:idx val="5"/>
          <c:order val="4"/>
          <c:tx>
            <c:strRef>
              <c:f>TG!$F$2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TG!$F$3:$F$20</c:f>
              <c:numCache>
                <c:formatCode>0.0</c:formatCode>
                <c:ptCount val="18"/>
                <c:pt idx="1">
                  <c:v>51.1111111111111</c:v>
                </c:pt>
                <c:pt idx="2">
                  <c:v>51.9375</c:v>
                </c:pt>
                <c:pt idx="3">
                  <c:v>51.4</c:v>
                </c:pt>
                <c:pt idx="4">
                  <c:v>50.95</c:v>
                </c:pt>
                <c:pt idx="5">
                  <c:v>50.909090909090899</c:v>
                </c:pt>
                <c:pt idx="6">
                  <c:v>51.25</c:v>
                </c:pt>
                <c:pt idx="7">
                  <c:v>51.105263157894697</c:v>
                </c:pt>
                <c:pt idx="8">
                  <c:v>50.894736842105303</c:v>
                </c:pt>
                <c:pt idx="9">
                  <c:v>51.352941176470601</c:v>
                </c:pt>
                <c:pt idx="10">
                  <c:v>51.095238095238095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8C-4E35-8EA0-CFD9F696FFA7}"/>
            </c:ext>
          </c:extLst>
        </c:ser>
        <c:ser>
          <c:idx val="6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TG!$G$3:$G$20</c:f>
              <c:numCache>
                <c:formatCode>0.0</c:formatCode>
                <c:ptCount val="18"/>
                <c:pt idx="1">
                  <c:v>51.1</c:v>
                </c:pt>
                <c:pt idx="2">
                  <c:v>50.6666666666667</c:v>
                </c:pt>
                <c:pt idx="3">
                  <c:v>50.624000000000002</c:v>
                </c:pt>
                <c:pt idx="4">
                  <c:v>50.484210526315799</c:v>
                </c:pt>
                <c:pt idx="5">
                  <c:v>50.570370370370398</c:v>
                </c:pt>
                <c:pt idx="6">
                  <c:v>50.756521739130399</c:v>
                </c:pt>
                <c:pt idx="7">
                  <c:v>51.360869565217399</c:v>
                </c:pt>
                <c:pt idx="8">
                  <c:v>51.192</c:v>
                </c:pt>
                <c:pt idx="9">
                  <c:v>50.959090909090897</c:v>
                </c:pt>
                <c:pt idx="10">
                  <c:v>51.036363636363646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8C-4E35-8EA0-CFD9F696FFA7}"/>
            </c:ext>
          </c:extLst>
        </c:ser>
        <c:ser>
          <c:idx val="7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TG!$H$3:$H$20</c:f>
              <c:numCache>
                <c:formatCode>0.0</c:formatCode>
                <c:ptCount val="18"/>
                <c:pt idx="1">
                  <c:v>49.521000000000001</c:v>
                </c:pt>
                <c:pt idx="2">
                  <c:v>50.149000000000001</c:v>
                </c:pt>
                <c:pt idx="3">
                  <c:v>49.805999999999997</c:v>
                </c:pt>
                <c:pt idx="4">
                  <c:v>51.186999999999998</c:v>
                </c:pt>
                <c:pt idx="5">
                  <c:v>50.265000000000001</c:v>
                </c:pt>
                <c:pt idx="6">
                  <c:v>49.72</c:v>
                </c:pt>
                <c:pt idx="7">
                  <c:v>50.011000000000003</c:v>
                </c:pt>
                <c:pt idx="8">
                  <c:v>49.494999999999997</c:v>
                </c:pt>
                <c:pt idx="9">
                  <c:v>49.654000000000003</c:v>
                </c:pt>
                <c:pt idx="10">
                  <c:v>49.78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8C-4E35-8EA0-CFD9F696FFA7}"/>
            </c:ext>
          </c:extLst>
        </c:ser>
        <c:ser>
          <c:idx val="8"/>
          <c:order val="7"/>
          <c:tx>
            <c:strRef>
              <c:f>TG!$I$2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TG!$I$3:$I$20</c:f>
              <c:numCache>
                <c:formatCode>0.0</c:formatCode>
                <c:ptCount val="18"/>
                <c:pt idx="1">
                  <c:v>52.65</c:v>
                </c:pt>
                <c:pt idx="2">
                  <c:v>52.21</c:v>
                </c:pt>
                <c:pt idx="3">
                  <c:v>52.11</c:v>
                </c:pt>
                <c:pt idx="4">
                  <c:v>52.29</c:v>
                </c:pt>
                <c:pt idx="5">
                  <c:v>52.23</c:v>
                </c:pt>
                <c:pt idx="6">
                  <c:v>52.24</c:v>
                </c:pt>
                <c:pt idx="7">
                  <c:v>51.57</c:v>
                </c:pt>
                <c:pt idx="8">
                  <c:v>51.58</c:v>
                </c:pt>
                <c:pt idx="9">
                  <c:v>51.43</c:v>
                </c:pt>
                <c:pt idx="10">
                  <c:v>51.24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78C-4E35-8EA0-CFD9F696FFA7}"/>
            </c:ext>
          </c:extLst>
        </c:ser>
        <c:ser>
          <c:idx val="3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TG!$J$3:$J$20</c:f>
              <c:numCache>
                <c:formatCode>0.0</c:formatCode>
                <c:ptCount val="18"/>
                <c:pt idx="0">
                  <c:v>49.5</c:v>
                </c:pt>
                <c:pt idx="1">
                  <c:v>51.5421052631579</c:v>
                </c:pt>
                <c:pt idx="2">
                  <c:v>49.43</c:v>
                </c:pt>
                <c:pt idx="3">
                  <c:v>49.89</c:v>
                </c:pt>
                <c:pt idx="4">
                  <c:v>49.8</c:v>
                </c:pt>
                <c:pt idx="5">
                  <c:v>49.81</c:v>
                </c:pt>
                <c:pt idx="6">
                  <c:v>49.55</c:v>
                </c:pt>
                <c:pt idx="7">
                  <c:v>49.46</c:v>
                </c:pt>
                <c:pt idx="8">
                  <c:v>51.02</c:v>
                </c:pt>
                <c:pt idx="9">
                  <c:v>51.13</c:v>
                </c:pt>
                <c:pt idx="10">
                  <c:v>50.87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78C-4E35-8EA0-CFD9F696FFA7}"/>
            </c:ext>
          </c:extLst>
        </c:ser>
        <c:ser>
          <c:idx val="14"/>
          <c:order val="9"/>
          <c:tx>
            <c:strRef>
              <c:f>TG!$K$2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TG!$K$3:$K$20</c:f>
              <c:numCache>
                <c:formatCode>0.0</c:formatCode>
                <c:ptCount val="18"/>
                <c:pt idx="1">
                  <c:v>52.941176470588204</c:v>
                </c:pt>
                <c:pt idx="2">
                  <c:v>53.55</c:v>
                </c:pt>
                <c:pt idx="3">
                  <c:v>52.75</c:v>
                </c:pt>
                <c:pt idx="4">
                  <c:v>52.95</c:v>
                </c:pt>
                <c:pt idx="5">
                  <c:v>52.8</c:v>
                </c:pt>
                <c:pt idx="6">
                  <c:v>52.75</c:v>
                </c:pt>
                <c:pt idx="7">
                  <c:v>51.6</c:v>
                </c:pt>
                <c:pt idx="8">
                  <c:v>52.214285714285701</c:v>
                </c:pt>
                <c:pt idx="9">
                  <c:v>52.4</c:v>
                </c:pt>
                <c:pt idx="10">
                  <c:v>52.466666666666669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78C-4E35-8EA0-CFD9F696FFA7}"/>
            </c:ext>
          </c:extLst>
        </c:ser>
        <c:ser>
          <c:idx val="9"/>
          <c:order val="10"/>
          <c:tx>
            <c:strRef>
              <c:f>TG!$L$2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TG!$L$3:$L$20</c:f>
              <c:numCache>
                <c:formatCode>0</c:formatCode>
                <c:ptCount val="18"/>
                <c:pt idx="0">
                  <c:v>51</c:v>
                </c:pt>
                <c:pt idx="1">
                  <c:v>51</c:v>
                </c:pt>
                <c:pt idx="2">
                  <c:v>51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51</c:v>
                </c:pt>
                <c:pt idx="16">
                  <c:v>51</c:v>
                </c:pt>
                <c:pt idx="17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78C-4E35-8EA0-CFD9F696FFA7}"/>
            </c:ext>
          </c:extLst>
        </c:ser>
        <c:ser>
          <c:idx val="10"/>
          <c:order val="11"/>
          <c:tx>
            <c:strRef>
              <c:f>TG!$M$2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TG!$M$3:$M$20</c:f>
              <c:numCache>
                <c:formatCode>0.0</c:formatCode>
                <c:ptCount val="18"/>
                <c:pt idx="0">
                  <c:v>50.75</c:v>
                </c:pt>
                <c:pt idx="1">
                  <c:v>51.512155693154455</c:v>
                </c:pt>
                <c:pt idx="2">
                  <c:v>51.393488095238091</c:v>
                </c:pt>
                <c:pt idx="3">
                  <c:v>51.263835236081739</c:v>
                </c:pt>
                <c:pt idx="4">
                  <c:v>51.291921052631587</c:v>
                </c:pt>
                <c:pt idx="5">
                  <c:v>51.110640330844682</c:v>
                </c:pt>
                <c:pt idx="6">
                  <c:v>51.119352173913043</c:v>
                </c:pt>
                <c:pt idx="7">
                  <c:v>51.164349293816592</c:v>
                </c:pt>
                <c:pt idx="8">
                  <c:v>51.231634443497057</c:v>
                </c:pt>
                <c:pt idx="9">
                  <c:v>51.287730693936261</c:v>
                </c:pt>
                <c:pt idx="10">
                  <c:v>51.42430820105821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78C-4E35-8EA0-CFD9F696FFA7}"/>
            </c:ext>
          </c:extLst>
        </c:ser>
        <c:ser>
          <c:idx val="11"/>
          <c:order val="12"/>
          <c:tx>
            <c:strRef>
              <c:f>TG!$N$2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TG!$N$3:$N$20</c:f>
              <c:numCache>
                <c:formatCode>0.0</c:formatCode>
                <c:ptCount val="18"/>
                <c:pt idx="0">
                  <c:v>2.5</c:v>
                </c:pt>
                <c:pt idx="1">
                  <c:v>3.4201764705882027</c:v>
                </c:pt>
                <c:pt idx="2">
                  <c:v>4.1199999999999974</c:v>
                </c:pt>
                <c:pt idx="3">
                  <c:v>3.0121818181818014</c:v>
                </c:pt>
                <c:pt idx="4">
                  <c:v>3.1500000000000057</c:v>
                </c:pt>
                <c:pt idx="5">
                  <c:v>2.9899999999999949</c:v>
                </c:pt>
                <c:pt idx="6">
                  <c:v>3.2000000000000028</c:v>
                </c:pt>
                <c:pt idx="7">
                  <c:v>3.0399999999999991</c:v>
                </c:pt>
                <c:pt idx="8">
                  <c:v>2.7192857142857036</c:v>
                </c:pt>
                <c:pt idx="9">
                  <c:v>2.7459999999999951</c:v>
                </c:pt>
                <c:pt idx="10">
                  <c:v>2.6866666666666674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78C-4E35-8EA0-CFD9F696FFA7}"/>
            </c:ext>
          </c:extLst>
        </c:ser>
        <c:ser>
          <c:idx val="12"/>
          <c:order val="13"/>
          <c:tx>
            <c:strRef>
              <c:f>TG!$O$2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TG!$O$3:$O$20</c:f>
              <c:numCache>
                <c:formatCode>0</c:formatCode>
                <c:ptCount val="18"/>
                <c:pt idx="0">
                  <c:v>48</c:v>
                </c:pt>
                <c:pt idx="1">
                  <c:v>48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  <c:pt idx="5">
                  <c:v>48</c:v>
                </c:pt>
                <c:pt idx="6">
                  <c:v>48</c:v>
                </c:pt>
                <c:pt idx="7">
                  <c:v>48</c:v>
                </c:pt>
                <c:pt idx="8">
                  <c:v>48</c:v>
                </c:pt>
                <c:pt idx="9">
                  <c:v>48</c:v>
                </c:pt>
                <c:pt idx="10">
                  <c:v>48</c:v>
                </c:pt>
                <c:pt idx="11">
                  <c:v>48</c:v>
                </c:pt>
                <c:pt idx="12">
                  <c:v>48</c:v>
                </c:pt>
                <c:pt idx="13">
                  <c:v>48</c:v>
                </c:pt>
                <c:pt idx="14">
                  <c:v>48</c:v>
                </c:pt>
                <c:pt idx="15">
                  <c:v>48</c:v>
                </c:pt>
                <c:pt idx="16">
                  <c:v>48</c:v>
                </c:pt>
                <c:pt idx="17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78C-4E35-8EA0-CFD9F696FFA7}"/>
            </c:ext>
          </c:extLst>
        </c:ser>
        <c:ser>
          <c:idx val="13"/>
          <c:order val="14"/>
          <c:tx>
            <c:strRef>
              <c:f>TG!$P$2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TG!$P$3:$P$20</c:f>
              <c:numCache>
                <c:formatCode>0</c:formatCode>
                <c:ptCount val="18"/>
                <c:pt idx="0">
                  <c:v>54</c:v>
                </c:pt>
                <c:pt idx="1">
                  <c:v>54</c:v>
                </c:pt>
                <c:pt idx="2">
                  <c:v>54</c:v>
                </c:pt>
                <c:pt idx="3">
                  <c:v>54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54</c:v>
                </c:pt>
                <c:pt idx="8">
                  <c:v>54</c:v>
                </c:pt>
                <c:pt idx="9">
                  <c:v>54</c:v>
                </c:pt>
                <c:pt idx="10">
                  <c:v>54</c:v>
                </c:pt>
                <c:pt idx="11">
                  <c:v>54</c:v>
                </c:pt>
                <c:pt idx="12">
                  <c:v>54</c:v>
                </c:pt>
                <c:pt idx="13">
                  <c:v>54</c:v>
                </c:pt>
                <c:pt idx="14">
                  <c:v>54</c:v>
                </c:pt>
                <c:pt idx="15">
                  <c:v>54</c:v>
                </c:pt>
                <c:pt idx="16">
                  <c:v>54</c:v>
                </c:pt>
                <c:pt idx="17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78C-4E35-8EA0-CFD9F696F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93248"/>
        <c:axId val="207895168"/>
      </c:lineChart>
      <c:catAx>
        <c:axId val="207893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895168"/>
        <c:crosses val="autoZero"/>
        <c:auto val="0"/>
        <c:lblAlgn val="ctr"/>
        <c:lblOffset val="100"/>
        <c:tickLblSkip val="1"/>
        <c:noMultiLvlLbl val="0"/>
      </c:catAx>
      <c:valAx>
        <c:axId val="207895168"/>
        <c:scaling>
          <c:orientation val="minMax"/>
          <c:max val="57"/>
          <c:min val="45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893248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24406988254905"/>
          <c:y val="0.109651681652933"/>
          <c:w val="0.159326555699525"/>
          <c:h val="0.879329474577222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48241783498"/>
          <c:y val="7.2366971885038295E-2"/>
          <c:w val="0.60941068578270596"/>
          <c:h val="0.78086655112651604"/>
        </c:manualLayout>
      </c:layout>
      <c:lineChart>
        <c:grouping val="standard"/>
        <c:varyColors val="0"/>
        <c:ser>
          <c:idx val="0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HDL!$B$3:$B$20</c:f>
              <c:numCache>
                <c:formatCode>0.0</c:formatCode>
                <c:ptCount val="18"/>
                <c:pt idx="1">
                  <c:v>43.034999999999997</c:v>
                </c:pt>
                <c:pt idx="2">
                  <c:v>43.02</c:v>
                </c:pt>
                <c:pt idx="3">
                  <c:v>43.038095238095302</c:v>
                </c:pt>
                <c:pt idx="4">
                  <c:v>43.064999999999998</c:v>
                </c:pt>
                <c:pt idx="5">
                  <c:v>42.9227272727273</c:v>
                </c:pt>
                <c:pt idx="6">
                  <c:v>42.914999999999999</c:v>
                </c:pt>
                <c:pt idx="7">
                  <c:v>43.3125</c:v>
                </c:pt>
                <c:pt idx="8">
                  <c:v>43.244999999999997</c:v>
                </c:pt>
                <c:pt idx="9">
                  <c:v>43.3</c:v>
                </c:pt>
                <c:pt idx="10">
                  <c:v>43.325000000000003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5D-40A5-B3A6-EE20B7C63B3C}"/>
            </c:ext>
          </c:extLst>
        </c:ser>
        <c:ser>
          <c:idx val="9"/>
          <c:order val="1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5875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chemeClr val="accent1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(HDL!$Z$3:$Z$12,HDL!$C$13:$C$20)</c:f>
              <c:numCache>
                <c:formatCode>General</c:formatCode>
                <c:ptCount val="18"/>
                <c:pt idx="10" formatCode="0.0">
                  <c:v>43.048809523809524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5D-40A5-B3A6-EE20B7C63B3C}"/>
            </c:ext>
          </c:extLst>
        </c:ser>
        <c:ser>
          <c:idx val="8"/>
          <c:order val="2"/>
          <c:tx>
            <c:strRef>
              <c:f>HDL!$E$2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12700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HDL!$E$3:$E$20</c:f>
              <c:numCache>
                <c:formatCode>0.0</c:formatCode>
                <c:ptCount val="18"/>
                <c:pt idx="0">
                  <c:v>43.6</c:v>
                </c:pt>
                <c:pt idx="1">
                  <c:v>43.292000000000002</c:v>
                </c:pt>
                <c:pt idx="2">
                  <c:v>43.44</c:v>
                </c:pt>
                <c:pt idx="3">
                  <c:v>43.697000000000003</c:v>
                </c:pt>
                <c:pt idx="4">
                  <c:v>43.649000000000001</c:v>
                </c:pt>
                <c:pt idx="5">
                  <c:v>43.496000000000002</c:v>
                </c:pt>
                <c:pt idx="6">
                  <c:v>42.725000000000001</c:v>
                </c:pt>
                <c:pt idx="7">
                  <c:v>42.488</c:v>
                </c:pt>
                <c:pt idx="8">
                  <c:v>42.222999999999999</c:v>
                </c:pt>
                <c:pt idx="9">
                  <c:v>42.341000000000001</c:v>
                </c:pt>
                <c:pt idx="10">
                  <c:v>42.402999999999999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5D-40A5-B3A6-EE20B7C63B3C}"/>
            </c:ext>
          </c:extLst>
        </c:ser>
        <c:ser>
          <c:idx val="1"/>
          <c:order val="3"/>
          <c:tx>
            <c:strRef>
              <c:f>HDL!$D$2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HDL!$D$3:$D$20</c:f>
              <c:numCache>
                <c:formatCode>0.0</c:formatCode>
                <c:ptCount val="18"/>
                <c:pt idx="1">
                  <c:v>43.605882352941201</c:v>
                </c:pt>
                <c:pt idx="2">
                  <c:v>43.142105263157902</c:v>
                </c:pt>
                <c:pt idx="3">
                  <c:v>43.788235294117598</c:v>
                </c:pt>
                <c:pt idx="4">
                  <c:v>43.55</c:v>
                </c:pt>
                <c:pt idx="5">
                  <c:v>43.476190476190503</c:v>
                </c:pt>
                <c:pt idx="6">
                  <c:v>43.529411764705898</c:v>
                </c:pt>
                <c:pt idx="7">
                  <c:v>44.24</c:v>
                </c:pt>
                <c:pt idx="8">
                  <c:v>43.185714285714297</c:v>
                </c:pt>
                <c:pt idx="9">
                  <c:v>43.46875</c:v>
                </c:pt>
                <c:pt idx="10">
                  <c:v>43.426315789473698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5D-40A5-B3A6-EE20B7C63B3C}"/>
            </c:ext>
          </c:extLst>
        </c:ser>
        <c:ser>
          <c:idx val="2"/>
          <c:order val="4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HDL!$F$3:$F$20</c:f>
              <c:numCache>
                <c:formatCode>0.0</c:formatCode>
                <c:ptCount val="18"/>
                <c:pt idx="1">
                  <c:v>42.3888888888889</c:v>
                </c:pt>
                <c:pt idx="2">
                  <c:v>42.9375</c:v>
                </c:pt>
                <c:pt idx="3">
                  <c:v>42.9</c:v>
                </c:pt>
                <c:pt idx="4">
                  <c:v>43</c:v>
                </c:pt>
                <c:pt idx="5">
                  <c:v>42.545454545454497</c:v>
                </c:pt>
                <c:pt idx="6">
                  <c:v>42.85</c:v>
                </c:pt>
                <c:pt idx="7">
                  <c:v>42.947368421052602</c:v>
                </c:pt>
                <c:pt idx="8">
                  <c:v>42.105263157894697</c:v>
                </c:pt>
                <c:pt idx="9">
                  <c:v>42.647058823529399</c:v>
                </c:pt>
                <c:pt idx="10">
                  <c:v>42.523809523809526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95D-40A5-B3A6-EE20B7C63B3C}"/>
            </c:ext>
          </c:extLst>
        </c:ser>
        <c:ser>
          <c:idx val="7"/>
          <c:order val="5"/>
          <c:tx>
            <c:strRef>
              <c:f>HDL!$I$2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CC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HDL!$I$3:$I$20</c:f>
              <c:numCache>
                <c:formatCode>0.0</c:formatCode>
                <c:ptCount val="18"/>
                <c:pt idx="1">
                  <c:v>43.81</c:v>
                </c:pt>
                <c:pt idx="2">
                  <c:v>43.21</c:v>
                </c:pt>
                <c:pt idx="3">
                  <c:v>43.31</c:v>
                </c:pt>
                <c:pt idx="4">
                  <c:v>43.02</c:v>
                </c:pt>
                <c:pt idx="5">
                  <c:v>42.61</c:v>
                </c:pt>
                <c:pt idx="6">
                  <c:v>42.78</c:v>
                </c:pt>
                <c:pt idx="7">
                  <c:v>42.64</c:v>
                </c:pt>
                <c:pt idx="8">
                  <c:v>42.96</c:v>
                </c:pt>
                <c:pt idx="9">
                  <c:v>43.11</c:v>
                </c:pt>
                <c:pt idx="10">
                  <c:v>43.03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5D-40A5-B3A6-EE20B7C63B3C}"/>
            </c:ext>
          </c:extLst>
        </c:ser>
        <c:ser>
          <c:idx val="3"/>
          <c:order val="6"/>
          <c:tx>
            <c:strRef>
              <c:f>HDL!$L$2</c:f>
              <c:strCache>
                <c:ptCount val="1"/>
                <c:pt idx="0">
                  <c:v>キャノンMDS認証値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HDL!$L$3:$L$20</c:f>
              <c:numCache>
                <c:formatCode>0</c:formatCode>
                <c:ptCount val="18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  <c:pt idx="5">
                  <c:v>43</c:v>
                </c:pt>
                <c:pt idx="6">
                  <c:v>43</c:v>
                </c:pt>
                <c:pt idx="7">
                  <c:v>43</c:v>
                </c:pt>
                <c:pt idx="8">
                  <c:v>43</c:v>
                </c:pt>
                <c:pt idx="9">
                  <c:v>43</c:v>
                </c:pt>
                <c:pt idx="10">
                  <c:v>43</c:v>
                </c:pt>
                <c:pt idx="11">
                  <c:v>43</c:v>
                </c:pt>
                <c:pt idx="12">
                  <c:v>43</c:v>
                </c:pt>
                <c:pt idx="13">
                  <c:v>43</c:v>
                </c:pt>
                <c:pt idx="14">
                  <c:v>43</c:v>
                </c:pt>
                <c:pt idx="15">
                  <c:v>43</c:v>
                </c:pt>
                <c:pt idx="16">
                  <c:v>43</c:v>
                </c:pt>
                <c:pt idx="17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5D-40A5-B3A6-EE20B7C63B3C}"/>
            </c:ext>
          </c:extLst>
        </c:ser>
        <c:ser>
          <c:idx val="4"/>
          <c:order val="7"/>
          <c:tx>
            <c:strRef>
              <c:f>HDL!$M$2</c:f>
              <c:strCache>
                <c:ptCount val="1"/>
                <c:pt idx="0">
                  <c:v>キャノンMDS平均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HDL!$M$3:$M$20</c:f>
              <c:numCache>
                <c:formatCode>0.0</c:formatCode>
                <c:ptCount val="18"/>
                <c:pt idx="0">
                  <c:v>43.6</c:v>
                </c:pt>
                <c:pt idx="1">
                  <c:v>43.226354248366022</c:v>
                </c:pt>
                <c:pt idx="2">
                  <c:v>43.149921052631584</c:v>
                </c:pt>
                <c:pt idx="3">
                  <c:v>43.346666106442584</c:v>
                </c:pt>
                <c:pt idx="4">
                  <c:v>43.256800000000005</c:v>
                </c:pt>
                <c:pt idx="5">
                  <c:v>43.010074458874463</c:v>
                </c:pt>
                <c:pt idx="6">
                  <c:v>42.959882352941179</c:v>
                </c:pt>
                <c:pt idx="7">
                  <c:v>43.125573684210522</c:v>
                </c:pt>
                <c:pt idx="8">
                  <c:v>42.743795488721794</c:v>
                </c:pt>
                <c:pt idx="9">
                  <c:v>42.973361764705871</c:v>
                </c:pt>
                <c:pt idx="10">
                  <c:v>42.959489139515455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5D-40A5-B3A6-EE20B7C63B3C}"/>
            </c:ext>
          </c:extLst>
        </c:ser>
        <c:ser>
          <c:idx val="5"/>
          <c:order val="8"/>
          <c:tx>
            <c:strRef>
              <c:f>HDL!$R$2</c:f>
              <c:strCache>
                <c:ptCount val="1"/>
                <c:pt idx="0">
                  <c:v>キャノンMDS下限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HDL!$R$3:$R$20</c:f>
              <c:numCache>
                <c:formatCode>General</c:formatCode>
                <c:ptCount val="18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95D-40A5-B3A6-EE20B7C63B3C}"/>
            </c:ext>
          </c:extLst>
        </c:ser>
        <c:ser>
          <c:idx val="6"/>
          <c:order val="9"/>
          <c:tx>
            <c:strRef>
              <c:f>HDL!$S$2</c:f>
              <c:strCache>
                <c:ptCount val="1"/>
                <c:pt idx="0">
                  <c:v>キャノンMDS上限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HDL!$S$3:$S$20</c:f>
              <c:numCache>
                <c:formatCode>General</c:formatCode>
                <c:ptCount val="18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46</c:v>
                </c:pt>
                <c:pt idx="11">
                  <c:v>46</c:v>
                </c:pt>
                <c:pt idx="12">
                  <c:v>46</c:v>
                </c:pt>
                <c:pt idx="13">
                  <c:v>46</c:v>
                </c:pt>
                <c:pt idx="14">
                  <c:v>46</c:v>
                </c:pt>
                <c:pt idx="15">
                  <c:v>46</c:v>
                </c:pt>
                <c:pt idx="16">
                  <c:v>46</c:v>
                </c:pt>
                <c:pt idx="17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95D-40A5-B3A6-EE20B7C63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26880"/>
        <c:axId val="208441344"/>
      </c:lineChart>
      <c:catAx>
        <c:axId val="208426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441344"/>
        <c:crosses val="autoZero"/>
        <c:auto val="0"/>
        <c:lblAlgn val="ctr"/>
        <c:lblOffset val="100"/>
        <c:tickLblSkip val="1"/>
        <c:noMultiLvlLbl val="0"/>
      </c:catAx>
      <c:valAx>
        <c:axId val="208441344"/>
        <c:scaling>
          <c:orientation val="minMax"/>
          <c:max val="49"/>
          <c:min val="37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426880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139894011473705"/>
          <c:y val="0.18518598022225499"/>
          <c:w val="0.25127825021068001"/>
          <c:h val="0.658615516063520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0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57150</xdr:rowOff>
    </xdr:from>
    <xdr:to>
      <xdr:col>15</xdr:col>
      <xdr:colOff>119063</xdr:colOff>
      <xdr:row>39</xdr:row>
      <xdr:rowOff>130968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16310</xdr:rowOff>
    </xdr:from>
    <xdr:to>
      <xdr:col>15</xdr:col>
      <xdr:colOff>142875</xdr:colOff>
      <xdr:row>39</xdr:row>
      <xdr:rowOff>99653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0.8745</cdr:x>
      <cdr:y>0.01073</cdr:y>
    </cdr:from>
    <cdr:to>
      <cdr:x>0.92984</cdr:x>
      <cdr:y>0.13485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881873" y="34869"/>
          <a:ext cx="49879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</a:p>
      </cdr:txBody>
    </cdr:sp>
  </cdr:relSizeAnchor>
  <cdr:relSizeAnchor xmlns:cdr="http://schemas.openxmlformats.org/drawingml/2006/chartDrawing">
    <cdr:from>
      <cdr:x>0</cdr:x>
      <cdr:y>0.14147</cdr:y>
    </cdr:from>
    <cdr:to>
      <cdr:x>0.09079</cdr:x>
      <cdr:y>0.20207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0" y="459839"/>
          <a:ext cx="818293" cy="19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76200</xdr:rowOff>
    </xdr:from>
    <xdr:to>
      <xdr:col>15</xdr:col>
      <xdr:colOff>180975</xdr:colOff>
      <xdr:row>40</xdr:row>
      <xdr:rowOff>11906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0.87325</cdr:x>
      <cdr:y>0.01085</cdr:y>
    </cdr:from>
    <cdr:to>
      <cdr:x>0.94728</cdr:x>
      <cdr:y>0.12814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853979" y="31582"/>
          <a:ext cx="665825" cy="341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TCH</a:t>
          </a:r>
        </a:p>
      </cdr:txBody>
    </cdr:sp>
  </cdr:relSizeAnchor>
  <cdr:relSizeAnchor xmlns:cdr="http://schemas.openxmlformats.org/drawingml/2006/chartDrawing">
    <cdr:from>
      <cdr:x>0.00382</cdr:x>
      <cdr:y>0.12486</cdr:y>
    </cdr:from>
    <cdr:to>
      <cdr:x>0.09339</cdr:x>
      <cdr:y>0.21173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34379" y="390384"/>
          <a:ext cx="805591" cy="2716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20</xdr:row>
      <xdr:rowOff>116680</xdr:rowOff>
    </xdr:from>
    <xdr:to>
      <xdr:col>16</xdr:col>
      <xdr:colOff>0</xdr:colOff>
      <xdr:row>39</xdr:row>
      <xdr:rowOff>142874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0.87458</cdr:x>
      <cdr:y>0.00858</cdr:y>
    </cdr:from>
    <cdr:to>
      <cdr:x>0.94861</cdr:x>
      <cdr:y>0.12587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863865" y="27388"/>
          <a:ext cx="665648" cy="3745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</a:p>
      </cdr:txBody>
    </cdr:sp>
  </cdr:relSizeAnchor>
  <cdr:relSizeAnchor xmlns:cdr="http://schemas.openxmlformats.org/drawingml/2006/chartDrawing">
    <cdr:from>
      <cdr:x>0.00647</cdr:x>
      <cdr:y>0.1439</cdr:y>
    </cdr:from>
    <cdr:to>
      <cdr:x>0.09604</cdr:x>
      <cdr:y>0.2042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403444"/>
          <a:ext cx="659532" cy="172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</xdr:colOff>
      <xdr:row>20</xdr:row>
      <xdr:rowOff>36195</xdr:rowOff>
    </xdr:from>
    <xdr:to>
      <xdr:col>9</xdr:col>
      <xdr:colOff>75882</xdr:colOff>
      <xdr:row>39</xdr:row>
      <xdr:rowOff>86201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</xdr:colOff>
      <xdr:row>20</xdr:row>
      <xdr:rowOff>47625</xdr:rowOff>
    </xdr:from>
    <xdr:to>
      <xdr:col>18</xdr:col>
      <xdr:colOff>142875</xdr:colOff>
      <xdr:row>39</xdr:row>
      <xdr:rowOff>76200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0.78895</cdr:x>
      <cdr:y>0.02533</cdr:y>
    </cdr:from>
    <cdr:to>
      <cdr:x>0.94773</cdr:x>
      <cdr:y>0.179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4127109" y="81654"/>
          <a:ext cx="830580" cy="495300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キャノン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MDS</a:t>
          </a:r>
          <a:endParaRPr lang="ja-JP" altLang="en-US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0.00857</cdr:x>
      <cdr:y>0.11715</cdr:y>
    </cdr:from>
    <cdr:to>
      <cdr:x>0.10755</cdr:x>
      <cdr:y>0.18015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49474" y="365839"/>
          <a:ext cx="534521" cy="195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mg/dl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)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0.83318</cdr:x>
      <cdr:y>3.12321E-7</cdr:y>
    </cdr:from>
    <cdr:to>
      <cdr:x>0.9441</cdr:x>
      <cdr:y>0.19051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4307639" y="1"/>
          <a:ext cx="573467" cy="60999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60000"/>
            <a:lumOff val="40000"/>
          </a:schemeClr>
        </a:solidFill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squar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積水</a:t>
          </a:r>
        </a:p>
      </cdr:txBody>
    </cdr:sp>
  </cdr:relSizeAnchor>
  <cdr:relSizeAnchor xmlns:cdr="http://schemas.openxmlformats.org/drawingml/2006/chartDrawing">
    <cdr:from>
      <cdr:x>0.0087</cdr:x>
      <cdr:y>0.11015</cdr:y>
    </cdr:from>
    <cdr:to>
      <cdr:x>0.11547</cdr:x>
      <cdr:y>0.18256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47545" y="352000"/>
          <a:ext cx="583486" cy="231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20</xdr:row>
      <xdr:rowOff>19050</xdr:rowOff>
    </xdr:from>
    <xdr:to>
      <xdr:col>15</xdr:col>
      <xdr:colOff>166689</xdr:colOff>
      <xdr:row>40</xdr:row>
      <xdr:rowOff>23813</xdr:rowOff>
    </xdr:to>
    <xdr:graphicFrame macro="">
      <xdr:nvGraphicFramePr>
        <xdr:cNvPr id="2" name="Chart 1027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0.8872</cdr:x>
      <cdr:y>0.00967</cdr:y>
    </cdr:from>
    <cdr:to>
      <cdr:x>0.92601</cdr:x>
      <cdr:y>0.13415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8017447" y="31326"/>
          <a:ext cx="35080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</a:p>
      </cdr:txBody>
    </cdr:sp>
  </cdr:relSizeAnchor>
  <cdr:relSizeAnchor xmlns:cdr="http://schemas.openxmlformats.org/drawingml/2006/chartDrawing">
    <cdr:from>
      <cdr:x>0</cdr:x>
      <cdr:y>0.14926</cdr:y>
    </cdr:from>
    <cdr:to>
      <cdr:x>0.08632</cdr:x>
      <cdr:y>0.2094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0" y="427219"/>
          <a:ext cx="782116" cy="172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0.87308</cdr:x>
      <cdr:y>0.02838</cdr:y>
    </cdr:from>
    <cdr:to>
      <cdr:x>0.93679</cdr:x>
      <cdr:y>0.13122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6380518" y="79060"/>
          <a:ext cx="465576" cy="2852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</a:p>
      </cdr:txBody>
    </cdr:sp>
  </cdr:relSizeAnchor>
  <cdr:relSizeAnchor xmlns:cdr="http://schemas.openxmlformats.org/drawingml/2006/chartDrawing">
    <cdr:from>
      <cdr:x>0.0065</cdr:x>
      <cdr:y>0.13415</cdr:y>
    </cdr:from>
    <cdr:to>
      <cdr:x>0.06054</cdr:x>
      <cdr:y>0.19384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77686"/>
          <a:ext cx="395814" cy="169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(g/dl)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20</xdr:row>
      <xdr:rowOff>19050</xdr:rowOff>
    </xdr:from>
    <xdr:to>
      <xdr:col>15</xdr:col>
      <xdr:colOff>166689</xdr:colOff>
      <xdr:row>40</xdr:row>
      <xdr:rowOff>23813</xdr:rowOff>
    </xdr:to>
    <xdr:graphicFrame macro="">
      <xdr:nvGraphicFramePr>
        <xdr:cNvPr id="2" name="Chart 1027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0.87308</cdr:x>
      <cdr:y>0.02838</cdr:y>
    </cdr:from>
    <cdr:to>
      <cdr:x>0.93679</cdr:x>
      <cdr:y>0.13122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6380518" y="79060"/>
          <a:ext cx="465576" cy="2852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ALB</a:t>
          </a:r>
        </a:p>
      </cdr:txBody>
    </cdr:sp>
  </cdr:relSizeAnchor>
  <cdr:relSizeAnchor xmlns:cdr="http://schemas.openxmlformats.org/drawingml/2006/chartDrawing">
    <cdr:from>
      <cdr:x>0.0065</cdr:x>
      <cdr:y>0.13415</cdr:y>
    </cdr:from>
    <cdr:to>
      <cdr:x>0.06054</cdr:x>
      <cdr:y>0.19384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77686"/>
          <a:ext cx="395814" cy="169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(g/dl)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85725</xdr:rowOff>
    </xdr:from>
    <xdr:to>
      <xdr:col>16</xdr:col>
      <xdr:colOff>0</xdr:colOff>
      <xdr:row>39</xdr:row>
      <xdr:rowOff>130968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0.85073</cdr:x>
      <cdr:y>0.00498</cdr:y>
    </cdr:from>
    <cdr:to>
      <cdr:x>0.94586</cdr:x>
      <cdr:y>0.12227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720345" y="16002"/>
          <a:ext cx="863299" cy="376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TBIL</a:t>
          </a:r>
        </a:p>
      </cdr:txBody>
    </cdr:sp>
  </cdr:relSizeAnchor>
  <cdr:relSizeAnchor xmlns:cdr="http://schemas.openxmlformats.org/drawingml/2006/chartDrawing">
    <cdr:from>
      <cdr:x>0</cdr:x>
      <cdr:y>0.14019</cdr:y>
    </cdr:from>
    <cdr:to>
      <cdr:x>0.08957</cdr:x>
      <cdr:y>0.20049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0" y="450344"/>
          <a:ext cx="812843" cy="1937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7144</xdr:colOff>
      <xdr:row>20</xdr:row>
      <xdr:rowOff>11906</xdr:rowOff>
    </xdr:from>
    <xdr:to>
      <xdr:col>15</xdr:col>
      <xdr:colOff>107157</xdr:colOff>
      <xdr:row>40</xdr:row>
      <xdr:rowOff>11907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0.87238</cdr:x>
      <cdr:y>0.02085</cdr:y>
    </cdr:from>
    <cdr:to>
      <cdr:x>0.926</cdr:x>
      <cdr:y>0.14187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991570" y="69512"/>
          <a:ext cx="491225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</a:p>
      </cdr:txBody>
    </cdr:sp>
  </cdr:relSizeAnchor>
  <cdr:relSizeAnchor xmlns:cdr="http://schemas.openxmlformats.org/drawingml/2006/chartDrawing">
    <cdr:from>
      <cdr:x>0.00641</cdr:x>
      <cdr:y>0.13414</cdr:y>
    </cdr:from>
    <cdr:to>
      <cdr:x>0.09254</cdr:x>
      <cdr:y>0.19475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80146"/>
          <a:ext cx="621578" cy="169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</xdr:colOff>
      <xdr:row>20</xdr:row>
      <xdr:rowOff>71438</xdr:rowOff>
    </xdr:from>
    <xdr:to>
      <xdr:col>15</xdr:col>
      <xdr:colOff>190500</xdr:colOff>
      <xdr:row>39</xdr:row>
      <xdr:rowOff>130969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0.87739</cdr:x>
      <cdr:y>0.02029</cdr:y>
    </cdr:from>
    <cdr:to>
      <cdr:x>0.91808</cdr:x>
      <cdr:y>0.14533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935144" y="65472"/>
          <a:ext cx="36792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</a:p>
      </cdr:txBody>
    </cdr:sp>
  </cdr:relSizeAnchor>
  <cdr:relSizeAnchor xmlns:cdr="http://schemas.openxmlformats.org/drawingml/2006/chartDrawing">
    <cdr:from>
      <cdr:x>0.00121</cdr:x>
      <cdr:y>0.14746</cdr:y>
    </cdr:from>
    <cdr:to>
      <cdr:x>0.06806</cdr:x>
      <cdr:y>0.20808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10980" y="475794"/>
          <a:ext cx="604591" cy="195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66674</xdr:rowOff>
    </xdr:from>
    <xdr:to>
      <xdr:col>15</xdr:col>
      <xdr:colOff>161925</xdr:colOff>
      <xdr:row>40</xdr:row>
      <xdr:rowOff>11905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20</xdr:row>
      <xdr:rowOff>38100</xdr:rowOff>
    </xdr:from>
    <xdr:to>
      <xdr:col>15</xdr:col>
      <xdr:colOff>154781</xdr:colOff>
      <xdr:row>39</xdr:row>
      <xdr:rowOff>107156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0.86348</cdr:x>
      <cdr:y>0.02142</cdr:y>
    </cdr:from>
    <cdr:to>
      <cdr:x>0.92295</cdr:x>
      <cdr:y>0.14445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727016" y="70221"/>
          <a:ext cx="53226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</a:p>
      </cdr:txBody>
    </cdr:sp>
  </cdr:relSizeAnchor>
  <cdr:relSizeAnchor xmlns:cdr="http://schemas.openxmlformats.org/drawingml/2006/chartDrawing">
    <cdr:from>
      <cdr:x>0</cdr:x>
      <cdr:y>0.12952</cdr:y>
    </cdr:from>
    <cdr:to>
      <cdr:x>0.08116</cdr:x>
      <cdr:y>0.21932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0" y="424694"/>
          <a:ext cx="726281" cy="2944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20</xdr:row>
      <xdr:rowOff>35718</xdr:rowOff>
    </xdr:from>
    <xdr:to>
      <xdr:col>15</xdr:col>
      <xdr:colOff>154783</xdr:colOff>
      <xdr:row>39</xdr:row>
      <xdr:rowOff>142875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0.87262</cdr:x>
      <cdr:y>0.01874</cdr:y>
    </cdr:from>
    <cdr:to>
      <cdr:x>0.92552</cdr:x>
      <cdr:y>0.14063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991728" y="62031"/>
          <a:ext cx="48442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</a:p>
      </cdr:txBody>
    </cdr:sp>
  </cdr:relSizeAnchor>
  <cdr:relSizeAnchor xmlns:cdr="http://schemas.openxmlformats.org/drawingml/2006/chartDrawing">
    <cdr:from>
      <cdr:x>0.00641</cdr:x>
      <cdr:y>0.13246</cdr:y>
    </cdr:from>
    <cdr:to>
      <cdr:x>0.0874</cdr:x>
      <cdr:y>0.19295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47501" y="387421"/>
          <a:ext cx="600199" cy="172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</xdr:row>
      <xdr:rowOff>19050</xdr:rowOff>
    </xdr:from>
    <xdr:to>
      <xdr:col>14</xdr:col>
      <xdr:colOff>172720</xdr:colOff>
      <xdr:row>39</xdr:row>
      <xdr:rowOff>101600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0.87344</cdr:x>
      <cdr:y>0.01088</cdr:y>
    </cdr:from>
    <cdr:to>
      <cdr:x>0.92722</cdr:x>
      <cdr:y>0.1319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818286" y="36275"/>
          <a:ext cx="48135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AST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(U/l)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85725</xdr:rowOff>
    </xdr:from>
    <xdr:to>
      <xdr:col>15</xdr:col>
      <xdr:colOff>161925</xdr:colOff>
      <xdr:row>39</xdr:row>
      <xdr:rowOff>114300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0.87429</cdr:x>
      <cdr:y>0.00827</cdr:y>
    </cdr:from>
    <cdr:to>
      <cdr:x>0.92637</cdr:x>
      <cdr:y>0.13451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834171" y="26415"/>
          <a:ext cx="4667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ALT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(U/l)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47625</xdr:rowOff>
    </xdr:from>
    <xdr:to>
      <xdr:col>16</xdr:col>
      <xdr:colOff>19050</xdr:colOff>
      <xdr:row>40</xdr:row>
      <xdr:rowOff>9525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0.87808</cdr:x>
      <cdr:y>0.02023</cdr:y>
    </cdr:from>
    <cdr:to>
      <cdr:x>0.93894</cdr:x>
      <cdr:y>0.14264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826339" y="66659"/>
          <a:ext cx="54245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r-GT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(U/l)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38100</xdr:rowOff>
    </xdr:from>
    <xdr:to>
      <xdr:col>16</xdr:col>
      <xdr:colOff>9525</xdr:colOff>
      <xdr:row>39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0.88837</cdr:x>
      <cdr:y>0.01293</cdr:y>
    </cdr:from>
    <cdr:to>
      <cdr:x>0.92047</cdr:x>
      <cdr:y>0.1392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979415" y="41828"/>
          <a:ext cx="288284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</a:p>
      </cdr:txBody>
    </cdr:sp>
  </cdr:relSizeAnchor>
  <cdr:relSizeAnchor xmlns:cdr="http://schemas.openxmlformats.org/drawingml/2006/chartDrawing">
    <cdr:from>
      <cdr:x>0.00654</cdr:x>
      <cdr:y>0.14012</cdr:y>
    </cdr:from>
    <cdr:to>
      <cdr:x>0.08475</cdr:x>
      <cdr:y>0.19664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88771"/>
          <a:ext cx="560184" cy="160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0.88197</cdr:x>
      <cdr:y>0.00818</cdr:y>
    </cdr:from>
    <cdr:to>
      <cdr:x>0.93446</cdr:x>
      <cdr:y>0.13518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928181" y="25976"/>
          <a:ext cx="471925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ALP</a:t>
          </a:r>
        </a:p>
      </cdr:txBody>
    </cdr:sp>
  </cdr:relSizeAnchor>
  <cdr:relSizeAnchor xmlns:cdr="http://schemas.openxmlformats.org/drawingml/2006/chartDrawing">
    <cdr:from>
      <cdr:x>0.00654</cdr:x>
      <cdr:y>0.11557</cdr:y>
    </cdr:from>
    <cdr:to>
      <cdr:x>0.09314</cdr:x>
      <cdr:y>0.21278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16445"/>
          <a:ext cx="632003" cy="2703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(U/l)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20</xdr:row>
      <xdr:rowOff>38100</xdr:rowOff>
    </xdr:from>
    <xdr:to>
      <xdr:col>15</xdr:col>
      <xdr:colOff>152400</xdr:colOff>
      <xdr:row>39</xdr:row>
      <xdr:rowOff>9525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0.88129</cdr:x>
      <cdr:y>0.00712</cdr:y>
    </cdr:from>
    <cdr:to>
      <cdr:x>0.91937</cdr:x>
      <cdr:y>0.13566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896913" y="22335"/>
          <a:ext cx="34124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(U/l)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76200</xdr:rowOff>
    </xdr:from>
    <xdr:to>
      <xdr:col>16</xdr:col>
      <xdr:colOff>0</xdr:colOff>
      <xdr:row>40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0.86598</cdr:x>
      <cdr:y>0.02506</cdr:y>
    </cdr:from>
    <cdr:to>
      <cdr:x>0.9203</cdr:x>
      <cdr:y>0.14891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811308" y="81636"/>
          <a:ext cx="48994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CPK</a:t>
          </a:r>
        </a:p>
      </cdr:txBody>
    </cdr:sp>
  </cdr:relSizeAnchor>
  <cdr:relSizeAnchor xmlns:cdr="http://schemas.openxmlformats.org/drawingml/2006/chartDrawing">
    <cdr:from>
      <cdr:x>0.00653</cdr:x>
      <cdr:y>0.10966</cdr:y>
    </cdr:from>
    <cdr:to>
      <cdr:x>0.08472</cdr:x>
      <cdr:y>0.20492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05715"/>
          <a:ext cx="570671" cy="272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(U/l)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57150</xdr:rowOff>
    </xdr:from>
    <xdr:to>
      <xdr:col>15</xdr:col>
      <xdr:colOff>161925</xdr:colOff>
      <xdr:row>40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0.87813</cdr:x>
      <cdr:y>0.01987</cdr:y>
    </cdr:from>
    <cdr:to>
      <cdr:x>0.93889</cdr:x>
      <cdr:y>0.143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770331" y="65108"/>
          <a:ext cx="53764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AMY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(U/l)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35719</xdr:rowOff>
    </xdr:from>
    <xdr:to>
      <xdr:col>16</xdr:col>
      <xdr:colOff>0</xdr:colOff>
      <xdr:row>40</xdr:row>
      <xdr:rowOff>35719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0.88088</cdr:x>
      <cdr:y>0.02093</cdr:y>
    </cdr:from>
    <cdr:to>
      <cdr:x>0.93614</cdr:x>
      <cdr:y>0.14194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907930" y="69762"/>
          <a:ext cx="49609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CHE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(U/l)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20</xdr:row>
      <xdr:rowOff>28575</xdr:rowOff>
    </xdr:from>
    <xdr:to>
      <xdr:col>15</xdr:col>
      <xdr:colOff>130970</xdr:colOff>
      <xdr:row>39</xdr:row>
      <xdr:rowOff>130969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345281</xdr:colOff>
      <xdr:row>20</xdr:row>
      <xdr:rowOff>92869</xdr:rowOff>
    </xdr:from>
    <xdr:to>
      <xdr:col>20</xdr:col>
      <xdr:colOff>250030</xdr:colOff>
      <xdr:row>39</xdr:row>
      <xdr:rowOff>11906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69056</xdr:rowOff>
    </xdr:from>
    <xdr:to>
      <xdr:col>9</xdr:col>
      <xdr:colOff>190501</xdr:colOff>
      <xdr:row>38</xdr:row>
      <xdr:rowOff>159544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0.87659</cdr:x>
      <cdr:y>0.02064</cdr:y>
    </cdr:from>
    <cdr:to>
      <cdr:x>0.91097</cdr:x>
      <cdr:y>0.14563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977962" y="67487"/>
          <a:ext cx="312906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(μg/dl)</a:t>
          </a: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76200</xdr:rowOff>
    </xdr:from>
    <xdr:to>
      <xdr:col>15</xdr:col>
      <xdr:colOff>130969</xdr:colOff>
      <xdr:row>39</xdr:row>
      <xdr:rowOff>119062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0.87258</cdr:x>
      <cdr:y>0.01269</cdr:y>
    </cdr:from>
    <cdr:to>
      <cdr:x>0.91498</cdr:x>
      <cdr:y>0.12834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843822" y="40732"/>
          <a:ext cx="381126" cy="371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</a:p>
      </cdr:txBody>
    </cdr:sp>
  </cdr:relSizeAnchor>
  <cdr:relSizeAnchor xmlns:cdr="http://schemas.openxmlformats.org/drawingml/2006/chartDrawing">
    <cdr:from>
      <cdr:x>0.00264</cdr:x>
      <cdr:y>0.11264</cdr:y>
    </cdr:from>
    <cdr:to>
      <cdr:x>0.07</cdr:x>
      <cdr:y>0.20623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24162" y="361552"/>
          <a:ext cx="616742" cy="3004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76199</xdr:rowOff>
    </xdr:from>
    <xdr:to>
      <xdr:col>16</xdr:col>
      <xdr:colOff>1905</xdr:colOff>
      <xdr:row>39</xdr:row>
      <xdr:rowOff>114299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0.87711</cdr:x>
      <cdr:y>0.02207</cdr:y>
    </cdr:from>
    <cdr:to>
      <cdr:x>0.92513</cdr:x>
      <cdr:y>0.13532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481785" y="79617"/>
          <a:ext cx="409612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20</xdr:row>
      <xdr:rowOff>35719</xdr:rowOff>
    </xdr:from>
    <xdr:to>
      <xdr:col>15</xdr:col>
      <xdr:colOff>154782</xdr:colOff>
      <xdr:row>39</xdr:row>
      <xdr:rowOff>130969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0.86883</cdr:x>
      <cdr:y>0.02051</cdr:y>
    </cdr:from>
    <cdr:to>
      <cdr:x>0.91873</cdr:x>
      <cdr:y>0.14577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8037698" y="66894"/>
          <a:ext cx="461601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20</xdr:row>
      <xdr:rowOff>66675</xdr:rowOff>
    </xdr:from>
    <xdr:to>
      <xdr:col>16</xdr:col>
      <xdr:colOff>11906</xdr:colOff>
      <xdr:row>39</xdr:row>
      <xdr:rowOff>119062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0.8691</cdr:x>
      <cdr:y>0.01967</cdr:y>
    </cdr:from>
    <cdr:to>
      <cdr:x>0.91846</cdr:x>
      <cdr:y>0.1466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8000851" y="63330"/>
          <a:ext cx="454420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23812</xdr:rowOff>
    </xdr:from>
    <xdr:to>
      <xdr:col>16</xdr:col>
      <xdr:colOff>11906</xdr:colOff>
      <xdr:row>39</xdr:row>
      <xdr:rowOff>154780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0.75797</cdr:x>
      <cdr:y>0</cdr:y>
    </cdr:from>
    <cdr:to>
      <cdr:x>0.95318</cdr:x>
      <cdr:y>0.10108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4912340" y="0"/>
          <a:ext cx="1265139" cy="317581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  <a:ln xmlns:a="http://schemas.openxmlformats.org/drawingml/2006/main" w="1">
          <a:noFill/>
          <a:miter lim="800000"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（日立）</a:t>
          </a:r>
        </a:p>
      </cdr:txBody>
    </cdr:sp>
  </cdr:relSizeAnchor>
  <cdr:relSizeAnchor xmlns:cdr="http://schemas.openxmlformats.org/drawingml/2006/chartDrawing">
    <cdr:from>
      <cdr:x>0</cdr:x>
      <cdr:y>0.11048</cdr:y>
    </cdr:from>
    <cdr:to>
      <cdr:x>0.11588</cdr:x>
      <cdr:y>0.19094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0" y="350954"/>
          <a:ext cx="676603" cy="255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0.86706</cdr:x>
      <cdr:y>0.02118</cdr:y>
    </cdr:from>
    <cdr:to>
      <cdr:x>0.9205</cdr:x>
      <cdr:y>0.14509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938716" y="69863"/>
          <a:ext cx="489301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44449</xdr:rowOff>
    </xdr:from>
    <xdr:to>
      <xdr:col>8</xdr:col>
      <xdr:colOff>314325</xdr:colOff>
      <xdr:row>39</xdr:row>
      <xdr:rowOff>68261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389890</xdr:colOff>
      <xdr:row>20</xdr:row>
      <xdr:rowOff>59849</xdr:rowOff>
    </xdr:from>
    <xdr:to>
      <xdr:col>16</xdr:col>
      <xdr:colOff>447040</xdr:colOff>
      <xdr:row>39</xdr:row>
      <xdr:rowOff>125413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0.78308</cdr:x>
      <cdr:y>0.04411</cdr:y>
    </cdr:from>
    <cdr:to>
      <cdr:x>0.934</cdr:x>
      <cdr:y>0.19723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3910912" y="137909"/>
          <a:ext cx="753745" cy="478790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5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キャノン</a:t>
          </a:r>
          <a:r>
            <a:rPr lang="en-US" altLang="ja-JP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MDS</a:t>
          </a:r>
          <a:endParaRPr lang="ja-JP" altLang="en-US" sz="10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0.01002</cdr:x>
      <cdr:y>0.13797</cdr:y>
    </cdr:from>
    <cdr:to>
      <cdr:x>0.13398</cdr:x>
      <cdr:y>0.19385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418775"/>
          <a:ext cx="589202" cy="1683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0.84445</cdr:x>
      <cdr:y>3.15657E-7</cdr:y>
    </cdr:from>
    <cdr:to>
      <cdr:x>0.92028</cdr:x>
      <cdr:y>0.18728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4644481" y="1"/>
          <a:ext cx="417065" cy="59329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60000"/>
            <a:lumOff val="40000"/>
          </a:schemeClr>
        </a:solidFill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0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積水</a:t>
          </a:r>
        </a:p>
      </cdr:txBody>
    </cdr:sp>
  </cdr:relSizeAnchor>
  <cdr:relSizeAnchor xmlns:cdr="http://schemas.openxmlformats.org/drawingml/2006/chartDrawing">
    <cdr:from>
      <cdr:x>0</cdr:x>
      <cdr:y>0.13482</cdr:y>
    </cdr:from>
    <cdr:to>
      <cdr:x>0.09664</cdr:x>
      <cdr:y>0.2214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0" y="435009"/>
          <a:ext cx="566795" cy="2793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19685</xdr:colOff>
      <xdr:row>20</xdr:row>
      <xdr:rowOff>6350</xdr:rowOff>
    </xdr:from>
    <xdr:to>
      <xdr:col>24</xdr:col>
      <xdr:colOff>10160</xdr:colOff>
      <xdr:row>45</xdr:row>
      <xdr:rowOff>134620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0.00618</cdr:x>
      <cdr:y>0.08617</cdr:y>
    </cdr:from>
    <cdr:to>
      <cdr:x>0.06711</cdr:x>
      <cdr:y>0.14732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47625" y="393700"/>
          <a:ext cx="46990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0.76917</cdr:x>
      <cdr:y>0</cdr:y>
    </cdr:from>
    <cdr:to>
      <cdr:x>0.95204</cdr:x>
      <cdr:y>0.13097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4739014" y="0"/>
          <a:ext cx="1126734" cy="405579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（日立以外）</a:t>
          </a:r>
          <a:endParaRPr lang="en-US" altLang="ja-JP" sz="12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0.00829</cdr:x>
      <cdr:y>0.11736</cdr:y>
    </cdr:from>
    <cdr:to>
      <cdr:x>0.10663</cdr:x>
      <cdr:y>0.20654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67592"/>
          <a:ext cx="564833" cy="276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133350</xdr:rowOff>
    </xdr:from>
    <xdr:to>
      <xdr:col>15</xdr:col>
      <xdr:colOff>190500</xdr:colOff>
      <xdr:row>39</xdr:row>
      <xdr:rowOff>142875</xdr:rowOff>
    </xdr:to>
    <xdr:graphicFrame macro="">
      <xdr:nvGraphicFramePr>
        <xdr:cNvPr id="2" name="Chart 102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0.88486</cdr:x>
      <cdr:y>0</cdr:y>
    </cdr:from>
    <cdr:to>
      <cdr:x>0.92105</cdr:x>
      <cdr:y>0.14112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8070078" y="0"/>
          <a:ext cx="330027" cy="4482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</a:p>
      </cdr:txBody>
    </cdr:sp>
  </cdr:relSizeAnchor>
  <cdr:relSizeAnchor xmlns:cdr="http://schemas.openxmlformats.org/drawingml/2006/chartDrawing">
    <cdr:from>
      <cdr:x>0.00648</cdr:x>
      <cdr:y>0.11125</cdr:y>
    </cdr:from>
    <cdr:to>
      <cdr:x>0.0758</cdr:x>
      <cdr:y>0.17159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17767"/>
          <a:ext cx="489275" cy="170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39994506668294322"/>
  </sheetPr>
  <dimension ref="A1:S39"/>
  <sheetViews>
    <sheetView tabSelected="1" view="pageBreakPreview" zoomScale="65" zoomScaleNormal="65" workbookViewId="0">
      <selection activeCell="P38" sqref="P38"/>
    </sheetView>
  </sheetViews>
  <sheetFormatPr defaultColWidth="9" defaultRowHeight="15.75" x14ac:dyDescent="0.25"/>
  <cols>
    <col min="1" max="1" width="32" customWidth="1"/>
    <col min="2" max="2" width="10.75" customWidth="1"/>
    <col min="3" max="3" width="11.75" customWidth="1"/>
    <col min="4" max="4" width="10.875" style="135" customWidth="1"/>
    <col min="5" max="5" width="24.125" style="135" hidden="1" customWidth="1"/>
    <col min="6" max="6" width="4.625" style="135" customWidth="1"/>
    <col min="7" max="7" width="10.5" style="135" customWidth="1"/>
    <col min="8" max="8" width="25.375" customWidth="1"/>
    <col min="9" max="13" width="8.875" style="42"/>
  </cols>
  <sheetData>
    <row r="1" spans="1:19" ht="19.5" x14ac:dyDescent="0.25">
      <c r="A1" s="238" t="s">
        <v>0</v>
      </c>
      <c r="B1" s="239"/>
      <c r="C1" s="239"/>
      <c r="D1" s="239"/>
      <c r="E1" s="239"/>
      <c r="F1" s="239"/>
      <c r="G1" s="239"/>
      <c r="H1" s="239"/>
      <c r="I1" s="213"/>
      <c r="J1" s="214"/>
      <c r="K1" s="214"/>
      <c r="L1" s="214"/>
      <c r="M1" s="214"/>
      <c r="N1" s="215"/>
    </row>
    <row r="2" spans="1:19" ht="21.95" customHeight="1" x14ac:dyDescent="0.25">
      <c r="A2" s="136" t="s">
        <v>1</v>
      </c>
      <c r="B2" s="137" t="s">
        <v>2</v>
      </c>
      <c r="C2" s="138" t="s">
        <v>3</v>
      </c>
      <c r="D2" s="240" t="s">
        <v>4</v>
      </c>
      <c r="E2" s="241"/>
      <c r="F2" s="241"/>
      <c r="G2" s="242"/>
      <c r="H2" s="138" t="s">
        <v>5</v>
      </c>
      <c r="I2" s="214"/>
      <c r="J2" s="214"/>
      <c r="K2" s="214"/>
      <c r="L2" s="214"/>
      <c r="M2" s="214"/>
      <c r="N2" s="215"/>
    </row>
    <row r="3" spans="1:19" ht="21.95" customHeight="1" x14ac:dyDescent="0.25">
      <c r="A3" s="139" t="s">
        <v>6</v>
      </c>
      <c r="B3" s="140">
        <v>143</v>
      </c>
      <c r="C3" s="141" t="s">
        <v>7</v>
      </c>
      <c r="D3" s="142">
        <f>$B$3-2</f>
        <v>141</v>
      </c>
      <c r="E3" s="143" t="s">
        <v>8</v>
      </c>
      <c r="F3" s="143" t="s">
        <v>8</v>
      </c>
      <c r="G3" s="144">
        <f>$B$3+2</f>
        <v>145</v>
      </c>
      <c r="H3" s="145" t="s">
        <v>9</v>
      </c>
      <c r="I3" s="214"/>
      <c r="J3" s="214"/>
      <c r="K3" s="214"/>
      <c r="L3" s="214"/>
      <c r="M3" s="214"/>
      <c r="N3" s="215"/>
    </row>
    <row r="4" spans="1:19" ht="21.95" customHeight="1" x14ac:dyDescent="0.25">
      <c r="A4" s="146" t="s">
        <v>10</v>
      </c>
      <c r="B4" s="147">
        <v>5.2</v>
      </c>
      <c r="C4" s="148" t="s">
        <v>7</v>
      </c>
      <c r="D4" s="149">
        <f>$B$4-0.2</f>
        <v>5</v>
      </c>
      <c r="E4" s="150" t="s">
        <v>8</v>
      </c>
      <c r="F4" s="150" t="s">
        <v>8</v>
      </c>
      <c r="G4" s="151">
        <f>$B$4+0.2</f>
        <v>5.4</v>
      </c>
      <c r="H4" s="152" t="s">
        <v>11</v>
      </c>
      <c r="I4" s="214"/>
      <c r="J4" s="214"/>
      <c r="K4" s="214"/>
      <c r="L4" s="214"/>
      <c r="M4" s="214"/>
      <c r="N4" s="215"/>
      <c r="P4" s="216"/>
    </row>
    <row r="5" spans="1:19" ht="21.95" customHeight="1" x14ac:dyDescent="0.25">
      <c r="A5" s="153" t="s">
        <v>12</v>
      </c>
      <c r="B5" s="154">
        <v>106</v>
      </c>
      <c r="C5" s="155" t="s">
        <v>7</v>
      </c>
      <c r="D5" s="156">
        <f>$B$5-3</f>
        <v>103</v>
      </c>
      <c r="E5" s="157" t="s">
        <v>8</v>
      </c>
      <c r="F5" s="157" t="s">
        <v>8</v>
      </c>
      <c r="G5" s="158">
        <f>$B$5+3</f>
        <v>109</v>
      </c>
      <c r="H5" s="159" t="s">
        <v>13</v>
      </c>
      <c r="I5" s="214"/>
      <c r="J5" s="214"/>
      <c r="K5" s="214"/>
      <c r="L5" s="214"/>
      <c r="M5" s="214"/>
      <c r="N5" s="215"/>
    </row>
    <row r="6" spans="1:19" ht="21.95" customHeight="1" x14ac:dyDescent="0.25">
      <c r="A6" s="146" t="s">
        <v>14</v>
      </c>
      <c r="B6" s="147">
        <v>104</v>
      </c>
      <c r="C6" s="148" t="s">
        <v>7</v>
      </c>
      <c r="D6" s="160">
        <f>$B$6-3</f>
        <v>101</v>
      </c>
      <c r="E6" s="150" t="s">
        <v>8</v>
      </c>
      <c r="F6" s="150" t="s">
        <v>8</v>
      </c>
      <c r="G6" s="151">
        <f>$B$6+3</f>
        <v>107</v>
      </c>
      <c r="H6" s="152" t="s">
        <v>13</v>
      </c>
      <c r="I6" s="214"/>
      <c r="J6" s="214"/>
      <c r="K6" s="214"/>
      <c r="L6" s="214"/>
      <c r="M6" s="214"/>
      <c r="N6" s="215"/>
    </row>
    <row r="7" spans="1:19" ht="21.95" customHeight="1" x14ac:dyDescent="0.25">
      <c r="A7" s="161" t="s">
        <v>15</v>
      </c>
      <c r="B7" s="162">
        <v>10.8</v>
      </c>
      <c r="C7" s="155" t="s">
        <v>16</v>
      </c>
      <c r="D7" s="163">
        <f>$B$7-0.5</f>
        <v>10.3</v>
      </c>
      <c r="E7" s="157" t="s">
        <v>8</v>
      </c>
      <c r="F7" s="157" t="s">
        <v>8</v>
      </c>
      <c r="G7" s="164">
        <f>$B$7+0.5</f>
        <v>11.3</v>
      </c>
      <c r="H7" s="159" t="s">
        <v>17</v>
      </c>
      <c r="I7" s="214"/>
      <c r="J7" s="214"/>
      <c r="K7" s="214"/>
      <c r="L7" s="214"/>
      <c r="M7" s="214"/>
      <c r="N7" s="215"/>
    </row>
    <row r="8" spans="1:19" ht="21.95" customHeight="1" x14ac:dyDescent="0.25">
      <c r="A8" s="139" t="s">
        <v>18</v>
      </c>
      <c r="B8" s="140">
        <v>178</v>
      </c>
      <c r="C8" s="141" t="s">
        <v>16</v>
      </c>
      <c r="D8" s="165">
        <f>$B$8-5</f>
        <v>173</v>
      </c>
      <c r="E8" s="166" t="s">
        <v>8</v>
      </c>
      <c r="F8" s="166" t="s">
        <v>8</v>
      </c>
      <c r="G8" s="167">
        <f>$B$8+5</f>
        <v>183</v>
      </c>
      <c r="H8" s="145" t="s">
        <v>19</v>
      </c>
      <c r="I8" s="214"/>
      <c r="J8" s="214"/>
      <c r="K8" s="214"/>
      <c r="L8" s="214"/>
      <c r="M8" s="214"/>
      <c r="N8" s="215"/>
    </row>
    <row r="9" spans="1:19" ht="21.95" customHeight="1" x14ac:dyDescent="0.25">
      <c r="A9" s="153" t="s">
        <v>20</v>
      </c>
      <c r="B9" s="168">
        <v>143</v>
      </c>
      <c r="C9" s="169" t="s">
        <v>16</v>
      </c>
      <c r="D9" s="170">
        <f>ROUNDDOWN($B$9*0.95,0)</f>
        <v>135</v>
      </c>
      <c r="E9" s="166" t="s">
        <v>8</v>
      </c>
      <c r="F9" s="166" t="s">
        <v>8</v>
      </c>
      <c r="G9" s="171">
        <f>ROUNDUP($B$9*1.05,0)</f>
        <v>151</v>
      </c>
      <c r="H9" s="172" t="s">
        <v>21</v>
      </c>
      <c r="I9" s="214"/>
      <c r="J9" s="214"/>
      <c r="K9" s="214"/>
      <c r="L9" s="214"/>
      <c r="M9" s="214"/>
      <c r="N9" s="215"/>
      <c r="O9" s="215"/>
      <c r="P9" s="215"/>
      <c r="Q9" s="215"/>
      <c r="R9" s="215"/>
      <c r="S9" s="215"/>
    </row>
    <row r="10" spans="1:19" ht="21.95" customHeight="1" x14ac:dyDescent="0.25">
      <c r="A10" s="173" t="s">
        <v>22</v>
      </c>
      <c r="B10" s="174">
        <v>51</v>
      </c>
      <c r="C10" s="175" t="s">
        <v>16</v>
      </c>
      <c r="D10" s="176">
        <f>ROUNDDOWN($B$10*0.95,0)</f>
        <v>48</v>
      </c>
      <c r="E10" s="177" t="s">
        <v>8</v>
      </c>
      <c r="F10" s="177" t="s">
        <v>8</v>
      </c>
      <c r="G10" s="178">
        <f>ROUNDUP($B$10*1.05,0)</f>
        <v>54</v>
      </c>
      <c r="H10" s="179" t="s">
        <v>23</v>
      </c>
      <c r="I10" s="214"/>
      <c r="J10" s="214"/>
      <c r="K10" s="214"/>
      <c r="L10" s="214"/>
      <c r="M10" s="214"/>
      <c r="N10" s="215"/>
      <c r="O10" s="215"/>
      <c r="P10" s="215"/>
      <c r="Q10" s="215"/>
      <c r="R10" s="215"/>
      <c r="S10" s="215"/>
    </row>
    <row r="11" spans="1:19" ht="21.95" customHeight="1" x14ac:dyDescent="0.25">
      <c r="A11" s="180" t="s">
        <v>24</v>
      </c>
      <c r="B11" s="181">
        <v>43</v>
      </c>
      <c r="C11" s="182" t="s">
        <v>16</v>
      </c>
      <c r="D11" s="183">
        <f>$B$11-3</f>
        <v>40</v>
      </c>
      <c r="E11" s="184" t="s">
        <v>8</v>
      </c>
      <c r="F11" s="184" t="s">
        <v>8</v>
      </c>
      <c r="G11" s="185">
        <f>$B$11+3</f>
        <v>46</v>
      </c>
      <c r="H11" s="186" t="s">
        <v>25</v>
      </c>
      <c r="I11" s="214"/>
      <c r="J11" s="214"/>
      <c r="K11" s="214"/>
      <c r="L11" s="214"/>
      <c r="M11" s="214"/>
      <c r="N11" s="215"/>
      <c r="O11" s="215"/>
      <c r="P11" s="215"/>
      <c r="Q11" s="215"/>
      <c r="R11" s="215"/>
      <c r="S11" s="215"/>
    </row>
    <row r="12" spans="1:19" ht="21.95" customHeight="1" x14ac:dyDescent="0.25">
      <c r="A12" s="187" t="s">
        <v>26</v>
      </c>
      <c r="B12" s="147">
        <v>52</v>
      </c>
      <c r="C12" s="148" t="s">
        <v>16</v>
      </c>
      <c r="D12" s="160">
        <f>$B$12-3</f>
        <v>49</v>
      </c>
      <c r="E12" s="150" t="s">
        <v>8</v>
      </c>
      <c r="F12" s="150" t="s">
        <v>8</v>
      </c>
      <c r="G12" s="151">
        <f>$B$12+3</f>
        <v>55</v>
      </c>
      <c r="H12" s="152" t="s">
        <v>25</v>
      </c>
      <c r="I12" s="214"/>
      <c r="J12" s="214"/>
      <c r="K12" s="214"/>
      <c r="L12" s="214"/>
      <c r="M12" s="214"/>
      <c r="N12" s="215"/>
      <c r="O12" s="215"/>
      <c r="P12" s="215"/>
      <c r="Q12" s="215"/>
      <c r="R12" s="215"/>
      <c r="S12" s="215"/>
    </row>
    <row r="13" spans="1:19" ht="21.95" customHeight="1" x14ac:dyDescent="0.25">
      <c r="A13" s="188" t="s">
        <v>27</v>
      </c>
      <c r="B13" s="154">
        <v>82</v>
      </c>
      <c r="C13" s="141" t="s">
        <v>16</v>
      </c>
      <c r="D13" s="170">
        <f>$B$13-5</f>
        <v>77</v>
      </c>
      <c r="E13" s="166" t="s">
        <v>8</v>
      </c>
      <c r="F13" s="166" t="s">
        <v>8</v>
      </c>
      <c r="G13" s="171">
        <f>$B$13+5</f>
        <v>87</v>
      </c>
      <c r="H13" s="159" t="s">
        <v>19</v>
      </c>
      <c r="I13" s="214"/>
      <c r="J13" s="214"/>
      <c r="K13" s="214"/>
      <c r="L13" s="214"/>
      <c r="M13" s="214"/>
      <c r="N13" s="215"/>
      <c r="O13" s="215"/>
      <c r="P13" s="215"/>
      <c r="Q13" s="215"/>
      <c r="R13" s="215"/>
      <c r="S13" s="215"/>
    </row>
    <row r="14" spans="1:19" ht="21.95" customHeight="1" x14ac:dyDescent="0.25">
      <c r="A14" s="187" t="s">
        <v>28</v>
      </c>
      <c r="B14" s="147">
        <v>64</v>
      </c>
      <c r="C14" s="148" t="s">
        <v>16</v>
      </c>
      <c r="D14" s="189">
        <f>$B$14-5</f>
        <v>59</v>
      </c>
      <c r="E14" s="150" t="s">
        <v>8</v>
      </c>
      <c r="F14" s="150" t="s">
        <v>8</v>
      </c>
      <c r="G14" s="190">
        <f>$B$14+5</f>
        <v>69</v>
      </c>
      <c r="H14" s="152" t="s">
        <v>19</v>
      </c>
      <c r="I14" s="214"/>
      <c r="J14" s="214"/>
      <c r="K14" s="214"/>
      <c r="L14" s="214"/>
      <c r="M14" s="214"/>
      <c r="N14" s="215"/>
      <c r="O14" s="215"/>
      <c r="P14" s="215"/>
      <c r="Q14" s="215"/>
      <c r="R14" s="215"/>
      <c r="S14" s="215"/>
    </row>
    <row r="15" spans="1:19" ht="21.95" customHeight="1" x14ac:dyDescent="0.25">
      <c r="A15" s="153" t="s">
        <v>29</v>
      </c>
      <c r="B15" s="168">
        <v>6.7</v>
      </c>
      <c r="C15" s="169" t="s">
        <v>30</v>
      </c>
      <c r="D15" s="191">
        <f>$B$15-0.2</f>
        <v>6.5</v>
      </c>
      <c r="E15" s="192" t="s">
        <v>8</v>
      </c>
      <c r="F15" s="192" t="s">
        <v>8</v>
      </c>
      <c r="G15" s="193">
        <f>$B$15+0.2</f>
        <v>6.9</v>
      </c>
      <c r="H15" s="172" t="s">
        <v>31</v>
      </c>
      <c r="I15" s="214"/>
      <c r="J15" s="214"/>
      <c r="K15" s="214"/>
      <c r="L15" s="214"/>
      <c r="M15" s="214"/>
      <c r="N15" s="215"/>
      <c r="O15" s="215"/>
      <c r="P15" s="215"/>
      <c r="Q15" s="215"/>
      <c r="R15" s="215"/>
      <c r="S15" s="215"/>
    </row>
    <row r="16" spans="1:19" ht="21.95" customHeight="1" x14ac:dyDescent="0.25">
      <c r="A16" s="139" t="s">
        <v>32</v>
      </c>
      <c r="B16" s="194">
        <v>4.2</v>
      </c>
      <c r="C16" s="141" t="s">
        <v>30</v>
      </c>
      <c r="D16" s="195">
        <f>$B$16-0.2</f>
        <v>4</v>
      </c>
      <c r="E16" s="166" t="s">
        <v>8</v>
      </c>
      <c r="F16" s="166" t="s">
        <v>8</v>
      </c>
      <c r="G16" s="196">
        <f>$B$16+0.2</f>
        <v>4.4000000000000004</v>
      </c>
      <c r="H16" s="145" t="s">
        <v>31</v>
      </c>
      <c r="I16" s="214"/>
      <c r="J16" s="214"/>
      <c r="K16" s="214"/>
      <c r="L16" s="214"/>
      <c r="M16" s="214"/>
      <c r="N16" s="215"/>
      <c r="O16" s="215"/>
      <c r="P16" s="215"/>
      <c r="Q16" s="215"/>
      <c r="R16" s="215"/>
      <c r="S16" s="215"/>
    </row>
    <row r="17" spans="1:19" ht="21.95" customHeight="1" x14ac:dyDescent="0.25">
      <c r="A17" s="188" t="s">
        <v>33</v>
      </c>
      <c r="B17" s="162">
        <v>2</v>
      </c>
      <c r="C17" s="155" t="s">
        <v>16</v>
      </c>
      <c r="D17" s="163">
        <f>$B$17-0.3</f>
        <v>1.7</v>
      </c>
      <c r="E17" s="157" t="s">
        <v>8</v>
      </c>
      <c r="F17" s="157" t="s">
        <v>8</v>
      </c>
      <c r="G17" s="164">
        <f>$B$17+0.3</f>
        <v>2.2999999999999998</v>
      </c>
      <c r="H17" s="159" t="s">
        <v>34</v>
      </c>
      <c r="I17" s="214"/>
      <c r="J17" s="214"/>
      <c r="K17" s="214"/>
      <c r="L17" s="214"/>
      <c r="M17" s="214"/>
      <c r="N17" s="215"/>
      <c r="O17" s="215"/>
      <c r="P17" s="215"/>
      <c r="Q17" s="215"/>
      <c r="R17" s="215"/>
      <c r="S17" s="215"/>
    </row>
    <row r="18" spans="1:19" ht="21.95" customHeight="1" x14ac:dyDescent="0.25">
      <c r="A18" s="161" t="s">
        <v>35</v>
      </c>
      <c r="B18" s="197">
        <v>1.93</v>
      </c>
      <c r="C18" s="155" t="s">
        <v>16</v>
      </c>
      <c r="D18" s="198">
        <f>$B$18-0.2</f>
        <v>1.73</v>
      </c>
      <c r="E18" s="157" t="s">
        <v>8</v>
      </c>
      <c r="F18" s="157" t="s">
        <v>8</v>
      </c>
      <c r="G18" s="199">
        <f>$B$18+0.2</f>
        <v>2.13</v>
      </c>
      <c r="H18" s="159" t="s">
        <v>36</v>
      </c>
      <c r="I18" s="214"/>
      <c r="J18" s="217"/>
      <c r="K18" s="218"/>
      <c r="L18" s="214"/>
      <c r="M18" s="214"/>
      <c r="N18" s="215"/>
      <c r="O18" s="215"/>
      <c r="P18" s="215"/>
      <c r="Q18" s="215"/>
      <c r="R18" s="215"/>
      <c r="S18" s="215"/>
    </row>
    <row r="19" spans="1:19" ht="21.95" customHeight="1" x14ac:dyDescent="0.25">
      <c r="A19" s="139" t="s">
        <v>37</v>
      </c>
      <c r="B19" s="194">
        <v>6.3</v>
      </c>
      <c r="C19" s="141" t="s">
        <v>16</v>
      </c>
      <c r="D19" s="195">
        <f>$B$19-0.3</f>
        <v>6</v>
      </c>
      <c r="E19" s="166" t="s">
        <v>8</v>
      </c>
      <c r="F19" s="166" t="s">
        <v>8</v>
      </c>
      <c r="G19" s="196">
        <f>$B$19+0.3</f>
        <v>6.6</v>
      </c>
      <c r="H19" s="145" t="s">
        <v>34</v>
      </c>
      <c r="I19" s="214"/>
      <c r="J19" s="214"/>
      <c r="K19" s="214"/>
      <c r="L19" s="214"/>
      <c r="M19" s="214"/>
      <c r="N19" s="215"/>
      <c r="O19" s="215"/>
      <c r="P19" s="215"/>
      <c r="Q19" s="215"/>
      <c r="R19" s="215"/>
      <c r="S19" s="215"/>
    </row>
    <row r="20" spans="1:19" ht="21.95" customHeight="1" x14ac:dyDescent="0.25">
      <c r="A20" s="161" t="s">
        <v>38</v>
      </c>
      <c r="B20" s="162">
        <v>32.5</v>
      </c>
      <c r="C20" s="155" t="s">
        <v>16</v>
      </c>
      <c r="D20" s="165">
        <f>$B$20-2</f>
        <v>30.5</v>
      </c>
      <c r="E20" s="166" t="s">
        <v>8</v>
      </c>
      <c r="F20" s="166" t="s">
        <v>8</v>
      </c>
      <c r="G20" s="167">
        <f>$B$20+2</f>
        <v>34.5</v>
      </c>
      <c r="H20" s="159" t="s">
        <v>39</v>
      </c>
      <c r="I20" s="214"/>
      <c r="J20" s="214"/>
      <c r="K20" s="214"/>
      <c r="L20" s="214"/>
      <c r="M20" s="214"/>
      <c r="N20" s="215"/>
      <c r="O20" s="215"/>
      <c r="P20" s="215"/>
      <c r="Q20" s="215"/>
      <c r="R20" s="215"/>
      <c r="S20" s="215"/>
    </row>
    <row r="21" spans="1:19" ht="21.95" customHeight="1" x14ac:dyDescent="0.25">
      <c r="A21" s="139" t="s">
        <v>40</v>
      </c>
      <c r="B21" s="200">
        <v>2.91</v>
      </c>
      <c r="C21" s="155" t="s">
        <v>16</v>
      </c>
      <c r="D21" s="201">
        <f>$B$21-0.2</f>
        <v>2.71</v>
      </c>
      <c r="E21" s="166" t="s">
        <v>8</v>
      </c>
      <c r="F21" s="166" t="s">
        <v>8</v>
      </c>
      <c r="G21" s="202">
        <f>$B$21+0.2</f>
        <v>3.1100000000000003</v>
      </c>
      <c r="H21" s="145" t="s">
        <v>36</v>
      </c>
      <c r="I21" s="214"/>
      <c r="J21" s="214"/>
      <c r="K21" s="214"/>
      <c r="L21" s="214"/>
      <c r="M21" s="214"/>
      <c r="N21" s="215"/>
      <c r="O21" s="215"/>
      <c r="P21" s="215"/>
      <c r="Q21" s="215"/>
      <c r="R21" s="215"/>
      <c r="S21" s="215"/>
    </row>
    <row r="22" spans="1:19" ht="21.95" customHeight="1" x14ac:dyDescent="0.25">
      <c r="A22" s="161" t="s">
        <v>41</v>
      </c>
      <c r="B22" s="154">
        <v>90</v>
      </c>
      <c r="C22" s="155" t="s">
        <v>42</v>
      </c>
      <c r="D22" s="170">
        <f>ROUNDDOWN($B$22*0.95,0)</f>
        <v>85</v>
      </c>
      <c r="E22" s="166" t="s">
        <v>8</v>
      </c>
      <c r="F22" s="166" t="s">
        <v>8</v>
      </c>
      <c r="G22" s="171">
        <f>ROUNDUP($B$22*1.05,0)</f>
        <v>95</v>
      </c>
      <c r="H22" s="159" t="s">
        <v>43</v>
      </c>
      <c r="I22" s="214"/>
      <c r="J22" s="214"/>
      <c r="K22" s="214"/>
      <c r="L22" s="214"/>
      <c r="M22" s="214"/>
      <c r="N22" s="215"/>
      <c r="O22" s="215"/>
      <c r="P22" s="215"/>
      <c r="Q22" s="215"/>
      <c r="R22" s="215"/>
      <c r="S22" s="215"/>
    </row>
    <row r="23" spans="1:19" ht="21.95" customHeight="1" x14ac:dyDescent="0.25">
      <c r="A23" s="139" t="s">
        <v>44</v>
      </c>
      <c r="B23" s="140">
        <v>72</v>
      </c>
      <c r="C23" s="155" t="s">
        <v>42</v>
      </c>
      <c r="D23" s="170">
        <f>ROUNDDOWN($B$23*0.95,0)</f>
        <v>68</v>
      </c>
      <c r="E23" s="166" t="s">
        <v>8</v>
      </c>
      <c r="F23" s="166" t="s">
        <v>8</v>
      </c>
      <c r="G23" s="171">
        <f>ROUNDUP($B$23*1.05,0)</f>
        <v>76</v>
      </c>
      <c r="H23" s="159" t="s">
        <v>45</v>
      </c>
      <c r="I23" s="214"/>
      <c r="J23" s="214"/>
      <c r="K23" s="214"/>
      <c r="L23" s="214"/>
      <c r="M23" s="214"/>
      <c r="N23" s="215"/>
      <c r="O23" s="215"/>
      <c r="P23" s="215"/>
      <c r="Q23" s="215"/>
      <c r="R23" s="215"/>
      <c r="S23" s="215"/>
    </row>
    <row r="24" spans="1:19" ht="21.95" customHeight="1" x14ac:dyDescent="0.25">
      <c r="A24" s="139" t="s">
        <v>46</v>
      </c>
      <c r="B24" s="140">
        <v>75</v>
      </c>
      <c r="C24" s="155" t="s">
        <v>42</v>
      </c>
      <c r="D24" s="170">
        <f>ROUNDDOWN($B$24*0.95,0)</f>
        <v>71</v>
      </c>
      <c r="E24" s="166" t="s">
        <v>8</v>
      </c>
      <c r="F24" s="166" t="s">
        <v>8</v>
      </c>
      <c r="G24" s="171">
        <f>ROUNDUP($B$24*1.05,0)</f>
        <v>79</v>
      </c>
      <c r="H24" s="159" t="s">
        <v>45</v>
      </c>
      <c r="I24" s="214"/>
      <c r="J24" s="214"/>
      <c r="K24" s="214"/>
      <c r="L24" s="214"/>
      <c r="M24" s="214"/>
      <c r="N24" s="215"/>
      <c r="O24" s="215"/>
      <c r="P24" s="215"/>
      <c r="Q24" s="215"/>
      <c r="R24" s="215"/>
      <c r="S24" s="215"/>
    </row>
    <row r="25" spans="1:19" ht="21.95" customHeight="1" x14ac:dyDescent="0.25">
      <c r="A25" s="139" t="s">
        <v>47</v>
      </c>
      <c r="B25" s="140">
        <v>95</v>
      </c>
      <c r="C25" s="155" t="s">
        <v>42</v>
      </c>
      <c r="D25" s="170">
        <f>ROUNDDOWN($B$25*0.95,0)</f>
        <v>90</v>
      </c>
      <c r="E25" s="166" t="s">
        <v>8</v>
      </c>
      <c r="F25" s="166" t="s">
        <v>8</v>
      </c>
      <c r="G25" s="171">
        <f>ROUNDUP($B$25*1.05,0)</f>
        <v>100</v>
      </c>
      <c r="H25" s="145" t="s">
        <v>43</v>
      </c>
      <c r="I25" s="214"/>
      <c r="J25" s="214"/>
      <c r="K25" s="214"/>
      <c r="L25" s="214"/>
      <c r="M25" s="214"/>
      <c r="N25" s="215"/>
      <c r="O25" s="215"/>
      <c r="P25" s="215"/>
      <c r="Q25" s="215"/>
      <c r="R25" s="215"/>
      <c r="S25" s="215"/>
    </row>
    <row r="26" spans="1:19" ht="21.95" customHeight="1" x14ac:dyDescent="0.25">
      <c r="A26" s="139" t="s">
        <v>48</v>
      </c>
      <c r="B26" s="140">
        <v>283</v>
      </c>
      <c r="C26" s="155" t="s">
        <v>42</v>
      </c>
      <c r="D26" s="170">
        <f>ROUNDDOWN($B$26*0.95,0)</f>
        <v>268</v>
      </c>
      <c r="E26" s="166" t="s">
        <v>8</v>
      </c>
      <c r="F26" s="166" t="s">
        <v>8</v>
      </c>
      <c r="G26" s="171">
        <f>ROUNDUP($B$26*1.05,0)</f>
        <v>298</v>
      </c>
      <c r="H26" s="145" t="s">
        <v>49</v>
      </c>
      <c r="I26" s="214"/>
      <c r="J26" s="214"/>
      <c r="K26" s="214"/>
      <c r="L26" s="214"/>
      <c r="M26" s="214"/>
      <c r="N26" s="215"/>
      <c r="O26" s="215"/>
      <c r="P26" s="215"/>
      <c r="Q26" s="215"/>
      <c r="R26" s="215"/>
      <c r="S26" s="215"/>
    </row>
    <row r="27" spans="1:19" ht="21.95" customHeight="1" x14ac:dyDescent="0.25">
      <c r="A27" s="139" t="s">
        <v>50</v>
      </c>
      <c r="B27" s="140">
        <v>303</v>
      </c>
      <c r="C27" s="155" t="s">
        <v>42</v>
      </c>
      <c r="D27" s="170">
        <f>ROUNDDOWN($B$27*0.95,0)</f>
        <v>287</v>
      </c>
      <c r="E27" s="166" t="s">
        <v>8</v>
      </c>
      <c r="F27" s="166" t="s">
        <v>8</v>
      </c>
      <c r="G27" s="171">
        <f>ROUNDUP($B$27*1.05,0)</f>
        <v>319</v>
      </c>
      <c r="H27" s="145" t="s">
        <v>51</v>
      </c>
      <c r="I27" s="214"/>
      <c r="J27" s="214"/>
      <c r="K27" s="214"/>
      <c r="L27" s="214"/>
      <c r="M27" s="214"/>
      <c r="N27" s="215"/>
      <c r="O27" s="215"/>
      <c r="P27" s="215"/>
      <c r="Q27" s="215"/>
      <c r="R27" s="215"/>
      <c r="S27" s="215"/>
    </row>
    <row r="28" spans="1:19" ht="21.95" customHeight="1" x14ac:dyDescent="0.25">
      <c r="A28" s="139" t="s">
        <v>52</v>
      </c>
      <c r="B28" s="140">
        <v>214</v>
      </c>
      <c r="C28" s="155" t="s">
        <v>42</v>
      </c>
      <c r="D28" s="170">
        <f>ROUNDDOWN($B$28*0.95,0)</f>
        <v>203</v>
      </c>
      <c r="E28" s="166" t="s">
        <v>8</v>
      </c>
      <c r="F28" s="166" t="s">
        <v>8</v>
      </c>
      <c r="G28" s="171">
        <f>ROUNDUP($B$28*1.05,0)</f>
        <v>225</v>
      </c>
      <c r="H28" s="145" t="s">
        <v>53</v>
      </c>
      <c r="I28" s="214"/>
      <c r="J28" s="214"/>
      <c r="K28" s="214"/>
      <c r="L28" s="214"/>
      <c r="M28" s="214"/>
      <c r="N28" s="215"/>
      <c r="O28" s="215"/>
      <c r="P28" s="215"/>
      <c r="Q28" s="215"/>
      <c r="R28" s="215"/>
      <c r="S28" s="215"/>
    </row>
    <row r="29" spans="1:19" ht="21.95" customHeight="1" x14ac:dyDescent="0.25">
      <c r="A29" s="139" t="s">
        <v>54</v>
      </c>
      <c r="B29" s="140">
        <v>328</v>
      </c>
      <c r="C29" s="155" t="s">
        <v>42</v>
      </c>
      <c r="D29" s="170">
        <f>ROUNDDOWN($B$29*0.95,0)</f>
        <v>311</v>
      </c>
      <c r="E29" s="166" t="s">
        <v>8</v>
      </c>
      <c r="F29" s="166" t="s">
        <v>8</v>
      </c>
      <c r="G29" s="171">
        <f>ROUNDUP($B$29*1.05,0)</f>
        <v>345</v>
      </c>
      <c r="H29" s="145" t="s">
        <v>55</v>
      </c>
      <c r="I29" s="214"/>
      <c r="J29" s="214"/>
      <c r="K29" s="214"/>
      <c r="L29" s="214"/>
      <c r="M29" s="214"/>
      <c r="N29" s="215"/>
      <c r="O29" s="215"/>
      <c r="P29" s="215"/>
      <c r="Q29" s="215"/>
      <c r="R29" s="215"/>
      <c r="S29" s="215"/>
    </row>
    <row r="30" spans="1:19" ht="21.95" customHeight="1" x14ac:dyDescent="0.25">
      <c r="A30" s="139" t="s">
        <v>56</v>
      </c>
      <c r="B30" s="203">
        <v>146</v>
      </c>
      <c r="C30" s="141" t="s">
        <v>57</v>
      </c>
      <c r="D30" s="170">
        <f>ROUNDDOWN($B$30*0.95,0)</f>
        <v>138</v>
      </c>
      <c r="E30" s="166" t="s">
        <v>8</v>
      </c>
      <c r="F30" s="166" t="s">
        <v>8</v>
      </c>
      <c r="G30" s="171">
        <f>ROUNDUP($B$30*1.05,0)</f>
        <v>154</v>
      </c>
      <c r="H30" s="145" t="s">
        <v>58</v>
      </c>
      <c r="I30" s="214"/>
      <c r="J30" s="214"/>
      <c r="K30" s="214"/>
      <c r="L30" s="214"/>
      <c r="M30" s="214"/>
      <c r="N30" s="215"/>
      <c r="O30" s="215"/>
      <c r="P30" s="215"/>
      <c r="Q30" s="215"/>
      <c r="R30" s="215"/>
      <c r="S30" s="215"/>
    </row>
    <row r="31" spans="1:19" ht="21.95" customHeight="1" x14ac:dyDescent="0.25">
      <c r="A31" s="139" t="s">
        <v>59</v>
      </c>
      <c r="B31" s="194">
        <v>2.6</v>
      </c>
      <c r="C31" s="141" t="s">
        <v>16</v>
      </c>
      <c r="D31" s="195">
        <f>$B$31-0.2</f>
        <v>2.4</v>
      </c>
      <c r="E31" s="166" t="s">
        <v>8</v>
      </c>
      <c r="F31" s="166" t="s">
        <v>8</v>
      </c>
      <c r="G31" s="196">
        <f>$B$31+0.2</f>
        <v>2.8000000000000003</v>
      </c>
      <c r="H31" s="145" t="s">
        <v>60</v>
      </c>
      <c r="I31" s="214"/>
      <c r="J31" s="214"/>
      <c r="K31" s="214"/>
      <c r="L31" s="214"/>
      <c r="M31" s="214"/>
      <c r="N31" s="215"/>
      <c r="O31" s="215"/>
      <c r="P31" s="215"/>
      <c r="Q31" s="215"/>
      <c r="R31" s="215"/>
      <c r="S31" s="215"/>
    </row>
    <row r="32" spans="1:19" ht="21.95" customHeight="1" x14ac:dyDescent="0.25">
      <c r="A32" s="139" t="s">
        <v>61</v>
      </c>
      <c r="B32" s="194">
        <v>5.8</v>
      </c>
      <c r="C32" s="141" t="s">
        <v>16</v>
      </c>
      <c r="D32" s="195">
        <f>$B$32-0.2</f>
        <v>5.6</v>
      </c>
      <c r="E32" s="166" t="s">
        <v>8</v>
      </c>
      <c r="F32" s="166" t="s">
        <v>8</v>
      </c>
      <c r="G32" s="196">
        <f>$B$32+0.2</f>
        <v>6</v>
      </c>
      <c r="H32" s="145" t="s">
        <v>60</v>
      </c>
      <c r="I32" s="214"/>
      <c r="J32" s="214"/>
      <c r="K32" s="214"/>
      <c r="L32" s="214"/>
      <c r="M32" s="214"/>
      <c r="N32" s="215"/>
      <c r="O32" s="215"/>
      <c r="P32" s="215"/>
      <c r="Q32" s="215"/>
      <c r="R32" s="215"/>
      <c r="S32" s="215"/>
    </row>
    <row r="33" spans="1:19" ht="21.95" customHeight="1" x14ac:dyDescent="0.25">
      <c r="A33" s="139" t="s">
        <v>62</v>
      </c>
      <c r="B33" s="203">
        <v>1008</v>
      </c>
      <c r="C33" s="141" t="s">
        <v>16</v>
      </c>
      <c r="D33" s="170">
        <f>ROUNDDOWN($B$33*0.95,0)</f>
        <v>957</v>
      </c>
      <c r="E33" s="166" t="s">
        <v>8</v>
      </c>
      <c r="F33" s="166" t="s">
        <v>8</v>
      </c>
      <c r="G33" s="171">
        <f>ROUNDUP($B$33*1.05,0)</f>
        <v>1059</v>
      </c>
      <c r="H33" s="145" t="s">
        <v>63</v>
      </c>
      <c r="I33" s="214"/>
      <c r="J33" s="214"/>
      <c r="K33" s="214"/>
      <c r="L33" s="214"/>
      <c r="M33" s="214"/>
      <c r="N33" s="215"/>
      <c r="O33" s="215"/>
      <c r="P33" s="215"/>
      <c r="Q33" s="215"/>
      <c r="R33" s="215"/>
      <c r="S33" s="215"/>
    </row>
    <row r="34" spans="1:19" ht="21.95" customHeight="1" x14ac:dyDescent="0.25">
      <c r="A34" s="139" t="s">
        <v>64</v>
      </c>
      <c r="B34" s="203">
        <v>215</v>
      </c>
      <c r="C34" s="141" t="s">
        <v>16</v>
      </c>
      <c r="D34" s="170">
        <f>ROUNDDOWN($B$34*0.9,0)</f>
        <v>193</v>
      </c>
      <c r="E34" s="166" t="s">
        <v>8</v>
      </c>
      <c r="F34" s="166" t="s">
        <v>8</v>
      </c>
      <c r="G34" s="171">
        <f>ROUNDUP($B$34*1.1,0)</f>
        <v>237</v>
      </c>
      <c r="H34" s="145" t="s">
        <v>65</v>
      </c>
      <c r="I34" s="214"/>
      <c r="J34" s="214"/>
      <c r="K34" s="214"/>
      <c r="L34" s="214"/>
      <c r="M34" s="214"/>
      <c r="N34" s="215"/>
      <c r="O34" s="215"/>
      <c r="P34" s="215"/>
      <c r="Q34" s="215"/>
      <c r="R34" s="215"/>
      <c r="S34" s="215"/>
    </row>
    <row r="35" spans="1:19" ht="21.95" customHeight="1" x14ac:dyDescent="0.25">
      <c r="A35" s="139" t="s">
        <v>66</v>
      </c>
      <c r="B35" s="203">
        <v>89</v>
      </c>
      <c r="C35" s="141" t="s">
        <v>16</v>
      </c>
      <c r="D35" s="170">
        <f>ROUNDDOWN($B$35*0.9,0)</f>
        <v>80</v>
      </c>
      <c r="E35" s="166" t="s">
        <v>8</v>
      </c>
      <c r="F35" s="166" t="s">
        <v>8</v>
      </c>
      <c r="G35" s="171">
        <f>ROUNDUP($B$35*1.1,0)</f>
        <v>98</v>
      </c>
      <c r="H35" s="145" t="s">
        <v>67</v>
      </c>
      <c r="I35" s="214"/>
      <c r="J35" s="214"/>
      <c r="K35" s="214"/>
      <c r="L35" s="214"/>
      <c r="M35" s="214"/>
      <c r="N35" s="215"/>
      <c r="O35" s="215"/>
      <c r="P35" s="215"/>
      <c r="Q35" s="215"/>
      <c r="R35" s="215"/>
      <c r="S35" s="215"/>
    </row>
    <row r="36" spans="1:19" ht="18.75" x14ac:dyDescent="0.45">
      <c r="A36" s="204"/>
      <c r="B36" s="205"/>
      <c r="C36" s="205"/>
      <c r="D36" s="206"/>
      <c r="E36" s="207"/>
      <c r="F36" s="207"/>
      <c r="G36" s="208"/>
      <c r="H36" s="205"/>
    </row>
    <row r="37" spans="1:19" s="134" customFormat="1" ht="18.75" x14ac:dyDescent="0.45">
      <c r="A37" s="209" t="s">
        <v>68</v>
      </c>
      <c r="B37" s="205"/>
      <c r="C37" s="205"/>
      <c r="D37" s="210"/>
      <c r="E37" s="207"/>
      <c r="F37" s="207"/>
      <c r="G37" s="208"/>
      <c r="H37" s="205"/>
      <c r="I37" s="219"/>
      <c r="J37" s="219"/>
      <c r="K37" s="219"/>
      <c r="L37" s="219"/>
      <c r="M37" s="219"/>
    </row>
    <row r="38" spans="1:19" ht="18.75" x14ac:dyDescent="0.45">
      <c r="A38" s="209" t="s">
        <v>69</v>
      </c>
      <c r="B38" s="204"/>
      <c r="C38" s="204"/>
      <c r="D38" s="210"/>
      <c r="E38" s="207"/>
      <c r="F38" s="207"/>
      <c r="G38" s="208"/>
      <c r="H38" s="205"/>
    </row>
    <row r="39" spans="1:19" ht="18.75" x14ac:dyDescent="0.45">
      <c r="A39" s="211"/>
      <c r="B39" s="212"/>
      <c r="C39" s="212"/>
    </row>
  </sheetData>
  <mergeCells count="2">
    <mergeCell ref="A1:H1"/>
    <mergeCell ref="D2:G2"/>
  </mergeCells>
  <phoneticPr fontId="37"/>
  <printOptions horizontalCentered="1"/>
  <pageMargins left="0.196850393700787" right="0.196850393700787" top="0.89" bottom="0.196850393700787" header="0.27559055118110198" footer="0.31496062992126"/>
  <pageSetup paperSize="9"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R20"/>
  <sheetViews>
    <sheetView zoomScale="73" zoomScaleNormal="73" workbookViewId="0">
      <selection activeCell="V29" sqref="V29"/>
    </sheetView>
  </sheetViews>
  <sheetFormatPr defaultColWidth="9" defaultRowHeight="13.5" x14ac:dyDescent="0.15"/>
  <cols>
    <col min="1" max="1" width="3.75" customWidth="1"/>
    <col min="2" max="2" width="8" customWidth="1"/>
    <col min="4" max="4" width="8.75" customWidth="1"/>
    <col min="5" max="5" width="9.625" customWidth="1"/>
    <col min="6" max="6" width="9.5" customWidth="1"/>
    <col min="7" max="9" width="8.7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8.125" customWidth="1"/>
    <col min="15" max="16" width="2.625" customWidth="1"/>
  </cols>
  <sheetData>
    <row r="1" spans="1:18" ht="20.100000000000001" customHeight="1" x14ac:dyDescent="0.3">
      <c r="F1" s="10" t="s">
        <v>29</v>
      </c>
    </row>
    <row r="2" spans="1:18" ht="15.95" customHeight="1" x14ac:dyDescent="0.25">
      <c r="A2" s="83" t="s">
        <v>70</v>
      </c>
      <c r="B2" s="48" t="s">
        <v>71</v>
      </c>
      <c r="C2" s="48" t="s">
        <v>72</v>
      </c>
      <c r="D2" s="49" t="s">
        <v>73</v>
      </c>
      <c r="E2" s="50" t="s">
        <v>87</v>
      </c>
      <c r="F2" s="49" t="s">
        <v>75</v>
      </c>
      <c r="G2" s="48" t="s">
        <v>76</v>
      </c>
      <c r="H2" s="51" t="s">
        <v>77</v>
      </c>
      <c r="I2" s="48" t="s">
        <v>78</v>
      </c>
      <c r="J2" s="48" t="s">
        <v>79</v>
      </c>
      <c r="K2" s="59" t="s">
        <v>80</v>
      </c>
      <c r="L2" s="60" t="s">
        <v>2</v>
      </c>
      <c r="M2" s="61" t="s">
        <v>81</v>
      </c>
      <c r="N2" s="62" t="s">
        <v>82</v>
      </c>
      <c r="O2" s="105" t="s">
        <v>83</v>
      </c>
      <c r="P2" s="106" t="s">
        <v>84</v>
      </c>
      <c r="Q2" s="42" t="s">
        <v>85</v>
      </c>
    </row>
    <row r="3" spans="1:18" ht="15.95" customHeight="1" x14ac:dyDescent="0.25">
      <c r="A3" s="17">
        <v>5</v>
      </c>
      <c r="B3" s="109"/>
      <c r="C3" s="109"/>
      <c r="D3" s="109"/>
      <c r="E3" s="109">
        <v>6.71</v>
      </c>
      <c r="F3" s="70"/>
      <c r="G3" s="109"/>
      <c r="H3" s="109"/>
      <c r="I3" s="109"/>
      <c r="J3" s="109">
        <v>6.75</v>
      </c>
      <c r="K3" s="109"/>
      <c r="L3" s="54">
        <v>6.7</v>
      </c>
      <c r="M3" s="72">
        <f t="shared" ref="M3:M12" si="0">AVERAGE(B3:K3)</f>
        <v>6.73</v>
      </c>
      <c r="N3" s="72">
        <f t="shared" ref="N3:N20" si="1">MAX(B3:K3)-MIN(B3:K3)</f>
        <v>4.0000000000000036E-2</v>
      </c>
      <c r="O3" s="107">
        <v>6.5</v>
      </c>
      <c r="P3" s="108">
        <v>6.9</v>
      </c>
      <c r="Q3" s="45">
        <f>M3/M3*100</f>
        <v>100</v>
      </c>
    </row>
    <row r="4" spans="1:18" ht="15.95" customHeight="1" x14ac:dyDescent="0.25">
      <c r="A4" s="17">
        <v>6</v>
      </c>
      <c r="B4" s="71">
        <v>6.6980000000000004</v>
      </c>
      <c r="C4" s="71">
        <v>6.7010256410256401</v>
      </c>
      <c r="D4" s="72">
        <v>6.7143750000000004</v>
      </c>
      <c r="E4" s="72">
        <v>6.6909999999999998</v>
      </c>
      <c r="F4" s="71">
        <v>6.7666666666666702</v>
      </c>
      <c r="G4" s="71">
        <v>6.76</v>
      </c>
      <c r="H4" s="73">
        <v>6.7519999999999998</v>
      </c>
      <c r="I4" s="71">
        <v>6.8</v>
      </c>
      <c r="J4" s="71">
        <v>6.7010256410256401</v>
      </c>
      <c r="K4" s="71">
        <v>6.7833333333333297</v>
      </c>
      <c r="L4" s="54">
        <v>6.7</v>
      </c>
      <c r="M4" s="72">
        <f t="shared" si="0"/>
        <v>6.7367426282051266</v>
      </c>
      <c r="N4" s="72">
        <f t="shared" si="1"/>
        <v>0.10899999999999999</v>
      </c>
      <c r="O4" s="107">
        <v>6.5</v>
      </c>
      <c r="P4" s="108">
        <v>6.9</v>
      </c>
      <c r="Q4" s="45">
        <f>M4/M$3*100</f>
        <v>100.10018764049222</v>
      </c>
    </row>
    <row r="5" spans="1:18" ht="15.95" customHeight="1" x14ac:dyDescent="0.25">
      <c r="A5" s="17">
        <v>7</v>
      </c>
      <c r="B5" s="71">
        <v>6.7225000000000001</v>
      </c>
      <c r="C5" s="71">
        <v>6.71179775280899</v>
      </c>
      <c r="D5" s="72">
        <v>6.7733333333333299</v>
      </c>
      <c r="E5" s="72">
        <v>6.6790000000000003</v>
      </c>
      <c r="F5" s="71">
        <v>6.6937499999999996</v>
      </c>
      <c r="G5" s="71">
        <v>6.7163333333333304</v>
      </c>
      <c r="H5" s="73">
        <v>6.7320000000000002</v>
      </c>
      <c r="I5" s="71">
        <v>6.8</v>
      </c>
      <c r="J5" s="71">
        <v>6.76</v>
      </c>
      <c r="K5" s="71">
        <v>6.76</v>
      </c>
      <c r="L5" s="54">
        <v>6.7</v>
      </c>
      <c r="M5" s="72">
        <f t="shared" si="0"/>
        <v>6.7348714419475657</v>
      </c>
      <c r="N5" s="72">
        <f t="shared" si="1"/>
        <v>0.12099999999999955</v>
      </c>
      <c r="O5" s="107">
        <v>6.5</v>
      </c>
      <c r="P5" s="108">
        <v>6.9</v>
      </c>
      <c r="Q5" s="45">
        <f t="shared" ref="Q5:Q20" si="2">M5/M$3*100</f>
        <v>100.07238398139026</v>
      </c>
    </row>
    <row r="6" spans="1:18" ht="15.95" customHeight="1" x14ac:dyDescent="0.25">
      <c r="A6" s="17">
        <v>8</v>
      </c>
      <c r="B6" s="71">
        <v>6.70857142857143</v>
      </c>
      <c r="C6" s="71">
        <v>6.7296551724137901</v>
      </c>
      <c r="D6" s="72">
        <v>6.7409999999999997</v>
      </c>
      <c r="E6" s="72">
        <v>6.6929999999999996</v>
      </c>
      <c r="F6" s="71">
        <v>6.6950000000000003</v>
      </c>
      <c r="G6" s="71">
        <v>6.7065769230769199</v>
      </c>
      <c r="H6" s="73">
        <v>6.6980000000000004</v>
      </c>
      <c r="I6" s="71">
        <v>6.8</v>
      </c>
      <c r="J6" s="71">
        <v>6.81</v>
      </c>
      <c r="K6" s="71">
        <v>6.75</v>
      </c>
      <c r="L6" s="54">
        <v>6.7</v>
      </c>
      <c r="M6" s="72">
        <f t="shared" si="0"/>
        <v>6.7331803524062135</v>
      </c>
      <c r="N6" s="72">
        <f t="shared" si="1"/>
        <v>0.11699999999999999</v>
      </c>
      <c r="O6" s="107">
        <v>6.5</v>
      </c>
      <c r="P6" s="108">
        <v>6.9</v>
      </c>
      <c r="Q6" s="45">
        <f t="shared" si="2"/>
        <v>100.04725635076097</v>
      </c>
    </row>
    <row r="7" spans="1:18" ht="15.95" customHeight="1" x14ac:dyDescent="0.25">
      <c r="A7" s="17">
        <v>9</v>
      </c>
      <c r="B7" s="71">
        <v>6.718</v>
      </c>
      <c r="C7" s="71">
        <v>6.7162790697674399</v>
      </c>
      <c r="D7" s="72">
        <v>6.7341176470588202</v>
      </c>
      <c r="E7" s="72">
        <v>6.6870000000000003</v>
      </c>
      <c r="F7" s="71">
        <v>6.74</v>
      </c>
      <c r="G7" s="71">
        <v>6.7106315789473703</v>
      </c>
      <c r="H7" s="73">
        <v>6.7060000000000004</v>
      </c>
      <c r="I7" s="71">
        <v>6.8</v>
      </c>
      <c r="J7" s="71">
        <v>6.79</v>
      </c>
      <c r="K7" s="71">
        <v>6.84</v>
      </c>
      <c r="L7" s="54">
        <v>6.7</v>
      </c>
      <c r="M7" s="72">
        <f t="shared" si="0"/>
        <v>6.7442028295773628</v>
      </c>
      <c r="N7" s="72">
        <f t="shared" si="1"/>
        <v>0.15299999999999958</v>
      </c>
      <c r="O7" s="107">
        <v>6.5</v>
      </c>
      <c r="P7" s="108">
        <v>6.9</v>
      </c>
      <c r="Q7" s="45">
        <f t="shared" si="2"/>
        <v>100.21103758658785</v>
      </c>
    </row>
    <row r="8" spans="1:18" ht="15.95" customHeight="1" x14ac:dyDescent="0.25">
      <c r="A8" s="17">
        <v>10</v>
      </c>
      <c r="B8" s="71">
        <v>6.7086363636363604</v>
      </c>
      <c r="C8" s="71">
        <v>6.6957894736842096</v>
      </c>
      <c r="D8" s="72">
        <v>6.7495238095238097</v>
      </c>
      <c r="E8" s="72">
        <v>6.6950000000000003</v>
      </c>
      <c r="F8" s="71">
        <v>6.7272727272727302</v>
      </c>
      <c r="G8" s="71">
        <v>6.7031481481481503</v>
      </c>
      <c r="H8" s="73">
        <v>6.6980000000000004</v>
      </c>
      <c r="I8" s="71">
        <v>6.8</v>
      </c>
      <c r="J8" s="71">
        <v>6.82</v>
      </c>
      <c r="K8" s="71">
        <v>6.8315789473684196</v>
      </c>
      <c r="L8" s="54">
        <v>6.7</v>
      </c>
      <c r="M8" s="72">
        <f t="shared" si="0"/>
        <v>6.7428949469633679</v>
      </c>
      <c r="N8" s="72">
        <f t="shared" si="1"/>
        <v>0.13657894736841936</v>
      </c>
      <c r="O8" s="107">
        <v>6.5</v>
      </c>
      <c r="P8" s="108">
        <v>6.9</v>
      </c>
      <c r="Q8" s="45">
        <f t="shared" si="2"/>
        <v>100.19160396676622</v>
      </c>
    </row>
    <row r="9" spans="1:18" ht="15.95" customHeight="1" x14ac:dyDescent="0.25">
      <c r="A9" s="17">
        <v>11</v>
      </c>
      <c r="B9" s="71">
        <v>6.71</v>
      </c>
      <c r="C9" s="71">
        <v>6.69764705882353</v>
      </c>
      <c r="D9" s="72">
        <v>6.7062352941176497</v>
      </c>
      <c r="E9" s="72">
        <v>6.6920000000000002</v>
      </c>
      <c r="F9" s="71">
        <v>6.7149999999999999</v>
      </c>
      <c r="G9" s="71">
        <v>6.7286521739130398</v>
      </c>
      <c r="H9" s="73">
        <v>6.7190000000000003</v>
      </c>
      <c r="I9" s="71">
        <v>6.8</v>
      </c>
      <c r="J9" s="71">
        <v>6.83</v>
      </c>
      <c r="K9" s="71">
        <v>6.81</v>
      </c>
      <c r="L9" s="54">
        <v>6.7</v>
      </c>
      <c r="M9" s="72">
        <f t="shared" si="0"/>
        <v>6.7408534526854211</v>
      </c>
      <c r="N9" s="72">
        <f t="shared" si="1"/>
        <v>0.1379999999999999</v>
      </c>
      <c r="O9" s="107">
        <v>6.5</v>
      </c>
      <c r="P9" s="108">
        <v>6.9</v>
      </c>
      <c r="Q9" s="45">
        <f t="shared" si="2"/>
        <v>100.16126972786658</v>
      </c>
    </row>
    <row r="10" spans="1:18" ht="15.95" customHeight="1" x14ac:dyDescent="0.25">
      <c r="A10" s="17">
        <v>12</v>
      </c>
      <c r="B10" s="71">
        <v>6.7231249999999996</v>
      </c>
      <c r="C10" s="71">
        <v>6.7361386138613799</v>
      </c>
      <c r="D10" s="72">
        <v>6.7188235294117602</v>
      </c>
      <c r="E10" s="72">
        <v>6.7519999999999998</v>
      </c>
      <c r="F10" s="71">
        <v>6.7052631578947404</v>
      </c>
      <c r="G10" s="71">
        <v>6.7153913043478299</v>
      </c>
      <c r="H10" s="73">
        <v>6.7210000000000001</v>
      </c>
      <c r="I10" s="71">
        <v>6.8</v>
      </c>
      <c r="J10" s="71">
        <v>6.82</v>
      </c>
      <c r="K10" s="71">
        <v>6.8</v>
      </c>
      <c r="L10" s="54">
        <v>6.7</v>
      </c>
      <c r="M10" s="72">
        <f t="shared" si="0"/>
        <v>6.7491741605515712</v>
      </c>
      <c r="N10" s="72">
        <f t="shared" si="1"/>
        <v>0.11473684210525992</v>
      </c>
      <c r="O10" s="107">
        <v>6.5</v>
      </c>
      <c r="P10" s="108">
        <v>6.9</v>
      </c>
      <c r="Q10" s="45">
        <f t="shared" si="2"/>
        <v>100.28490580314369</v>
      </c>
    </row>
    <row r="11" spans="1:18" ht="15.95" customHeight="1" x14ac:dyDescent="0.25">
      <c r="A11" s="17">
        <v>1</v>
      </c>
      <c r="B11" s="71">
        <v>6.7175000000000002</v>
      </c>
      <c r="C11" s="71">
        <v>6.7274000000000003</v>
      </c>
      <c r="D11" s="72">
        <v>6.6986666666666697</v>
      </c>
      <c r="E11" s="72">
        <v>6.75</v>
      </c>
      <c r="F11" s="71">
        <v>6.7263157894736896</v>
      </c>
      <c r="G11" s="71">
        <v>6.7134</v>
      </c>
      <c r="H11" s="57">
        <v>6.7130000000000001</v>
      </c>
      <c r="I11" s="71">
        <v>6.82</v>
      </c>
      <c r="J11" s="71">
        <v>6.82</v>
      </c>
      <c r="K11" s="71">
        <v>6.7714285714285696</v>
      </c>
      <c r="L11" s="54">
        <v>6.7</v>
      </c>
      <c r="M11" s="72">
        <f t="shared" si="0"/>
        <v>6.7457711027568932</v>
      </c>
      <c r="N11" s="72">
        <f t="shared" si="1"/>
        <v>0.12133333333333063</v>
      </c>
      <c r="O11" s="107">
        <v>6.5</v>
      </c>
      <c r="P11" s="108">
        <v>6.9</v>
      </c>
      <c r="Q11" s="45">
        <f t="shared" si="2"/>
        <v>100.23434030842337</v>
      </c>
    </row>
    <row r="12" spans="1:18" ht="15.95" customHeight="1" x14ac:dyDescent="0.25">
      <c r="A12" s="17">
        <v>2</v>
      </c>
      <c r="B12" s="71">
        <v>6.7411111111111097</v>
      </c>
      <c r="C12" s="71">
        <v>6.7085185185185203</v>
      </c>
      <c r="D12" s="72">
        <v>6.66</v>
      </c>
      <c r="E12" s="72">
        <v>6.7439999999999998</v>
      </c>
      <c r="F12" s="71">
        <v>6.7823529411764696</v>
      </c>
      <c r="G12" s="71">
        <v>6.6996818181818201</v>
      </c>
      <c r="H12" s="73">
        <v>6.7080000000000002</v>
      </c>
      <c r="I12" s="71">
        <v>6.81</v>
      </c>
      <c r="J12" s="71">
        <v>6.78</v>
      </c>
      <c r="K12" s="71">
        <v>6.7666666666666702</v>
      </c>
      <c r="L12" s="54">
        <v>6.7</v>
      </c>
      <c r="M12" s="72">
        <f t="shared" si="0"/>
        <v>6.740033105565459</v>
      </c>
      <c r="N12" s="72">
        <f t="shared" si="1"/>
        <v>0.14999999999999947</v>
      </c>
      <c r="O12" s="107">
        <v>6.5</v>
      </c>
      <c r="P12" s="108">
        <v>6.9</v>
      </c>
      <c r="Q12" s="45">
        <f t="shared" si="2"/>
        <v>100.14908032043772</v>
      </c>
    </row>
    <row r="13" spans="1:18" ht="15.95" customHeight="1" x14ac:dyDescent="0.25">
      <c r="A13" s="17">
        <v>3</v>
      </c>
      <c r="B13" s="228">
        <v>6.7318749999999996</v>
      </c>
      <c r="C13" s="228">
        <v>6.7200000000000015</v>
      </c>
      <c r="D13" s="229">
        <v>6.7229411764705898</v>
      </c>
      <c r="E13" s="229">
        <v>6.7350000000000003</v>
      </c>
      <c r="F13" s="228">
        <v>6.7666666666666648</v>
      </c>
      <c r="G13" s="228">
        <v>6.6973636363636384</v>
      </c>
      <c r="H13" s="228">
        <v>6.6959999999999997</v>
      </c>
      <c r="I13" s="228">
        <v>6.81</v>
      </c>
      <c r="J13" s="228">
        <v>6.76</v>
      </c>
      <c r="K13" s="228">
        <v>6.7599999999999989</v>
      </c>
      <c r="L13" s="54">
        <v>6.7</v>
      </c>
      <c r="M13" s="72">
        <f>AVERAGE(B13,C13,D13,E13,F13,I13)</f>
        <v>6.7477471405228764</v>
      </c>
      <c r="N13" s="72">
        <f t="shared" si="1"/>
        <v>0.11399999999999988</v>
      </c>
      <c r="O13" s="243">
        <v>6.5</v>
      </c>
      <c r="P13" s="244">
        <v>6.9</v>
      </c>
      <c r="Q13" s="45">
        <f t="shared" si="2"/>
        <v>100.26370193941867</v>
      </c>
    </row>
    <row r="14" spans="1:18" ht="15.95" customHeight="1" x14ac:dyDescent="0.25">
      <c r="A14" s="17">
        <v>4</v>
      </c>
      <c r="B14" s="71"/>
      <c r="C14" s="71"/>
      <c r="D14" s="72"/>
      <c r="E14" s="72"/>
      <c r="F14" s="71"/>
      <c r="G14" s="73"/>
      <c r="H14" s="71"/>
      <c r="I14" s="71"/>
      <c r="J14" s="71"/>
      <c r="K14" s="71"/>
      <c r="L14" s="54">
        <v>6.7</v>
      </c>
      <c r="M14" s="72"/>
      <c r="N14" s="72">
        <f t="shared" si="1"/>
        <v>0</v>
      </c>
      <c r="O14" s="107">
        <v>6.5</v>
      </c>
      <c r="P14" s="108">
        <v>6.9</v>
      </c>
      <c r="Q14" s="45">
        <f t="shared" si="2"/>
        <v>0</v>
      </c>
    </row>
    <row r="15" spans="1:18" ht="15.95" customHeight="1" x14ac:dyDescent="0.25">
      <c r="A15" s="17">
        <v>5</v>
      </c>
      <c r="B15" s="71"/>
      <c r="C15" s="71"/>
      <c r="D15" s="72"/>
      <c r="E15" s="72"/>
      <c r="F15" s="71"/>
      <c r="G15" s="71"/>
      <c r="H15" s="71"/>
      <c r="I15" s="71"/>
      <c r="J15" s="71"/>
      <c r="K15" s="71"/>
      <c r="L15" s="54">
        <v>6.7</v>
      </c>
      <c r="M15" s="72"/>
      <c r="N15" s="72">
        <f t="shared" si="1"/>
        <v>0</v>
      </c>
      <c r="O15" s="107">
        <v>6.5</v>
      </c>
      <c r="P15" s="108">
        <v>6.9</v>
      </c>
      <c r="Q15" s="45">
        <f t="shared" si="2"/>
        <v>0</v>
      </c>
      <c r="R15" s="46"/>
    </row>
    <row r="16" spans="1:18" ht="15.95" customHeight="1" x14ac:dyDescent="0.25">
      <c r="A16" s="17">
        <v>6</v>
      </c>
      <c r="B16" s="71"/>
      <c r="C16" s="71"/>
      <c r="D16" s="74"/>
      <c r="E16" s="72"/>
      <c r="F16" s="71"/>
      <c r="G16" s="71"/>
      <c r="H16" s="71"/>
      <c r="I16" s="71"/>
      <c r="J16" s="71"/>
      <c r="K16" s="71"/>
      <c r="L16" s="54">
        <v>6.7</v>
      </c>
      <c r="M16" s="72"/>
      <c r="N16" s="72">
        <f t="shared" si="1"/>
        <v>0</v>
      </c>
      <c r="O16" s="107">
        <v>6.5</v>
      </c>
      <c r="P16" s="108">
        <v>6.9</v>
      </c>
      <c r="Q16" s="45">
        <f t="shared" si="2"/>
        <v>0</v>
      </c>
      <c r="R16" s="46"/>
    </row>
    <row r="17" spans="1:18" ht="15.95" customHeight="1" x14ac:dyDescent="0.25">
      <c r="A17" s="17">
        <v>7</v>
      </c>
      <c r="B17" s="71"/>
      <c r="C17" s="71"/>
      <c r="D17" s="74"/>
      <c r="E17" s="72"/>
      <c r="F17" s="71"/>
      <c r="G17" s="71"/>
      <c r="H17" s="71"/>
      <c r="I17" s="71"/>
      <c r="J17" s="71"/>
      <c r="K17" s="71"/>
      <c r="L17" s="54">
        <v>6.7</v>
      </c>
      <c r="M17" s="72"/>
      <c r="N17" s="72">
        <f t="shared" si="1"/>
        <v>0</v>
      </c>
      <c r="O17" s="107">
        <v>6.5</v>
      </c>
      <c r="P17" s="108">
        <v>6.9</v>
      </c>
      <c r="Q17" s="45">
        <f t="shared" si="2"/>
        <v>0</v>
      </c>
      <c r="R17" s="46"/>
    </row>
    <row r="18" spans="1:18" ht="15.95" customHeight="1" x14ac:dyDescent="0.25">
      <c r="A18" s="17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4">
        <v>6.7</v>
      </c>
      <c r="M18" s="72"/>
      <c r="N18" s="72">
        <f t="shared" si="1"/>
        <v>0</v>
      </c>
      <c r="O18" s="107">
        <v>6.5</v>
      </c>
      <c r="P18" s="108">
        <v>6.9</v>
      </c>
      <c r="Q18" s="45">
        <f t="shared" si="2"/>
        <v>0</v>
      </c>
      <c r="R18" s="46"/>
    </row>
    <row r="19" spans="1:18" ht="15.95" customHeight="1" x14ac:dyDescent="0.25">
      <c r="A19" s="17">
        <v>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4">
        <v>6.7</v>
      </c>
      <c r="M19" s="72"/>
      <c r="N19" s="72">
        <f t="shared" si="1"/>
        <v>0</v>
      </c>
      <c r="O19" s="107">
        <v>6.5</v>
      </c>
      <c r="P19" s="108">
        <v>6.9</v>
      </c>
      <c r="Q19" s="45">
        <f t="shared" si="2"/>
        <v>0</v>
      </c>
      <c r="R19" s="46"/>
    </row>
    <row r="20" spans="1:18" ht="15.95" customHeight="1" x14ac:dyDescent="0.25">
      <c r="A20" s="17">
        <v>10</v>
      </c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4">
        <v>6.7</v>
      </c>
      <c r="M20" s="72"/>
      <c r="N20" s="72">
        <f t="shared" si="1"/>
        <v>0</v>
      </c>
      <c r="O20" s="107">
        <v>6.5</v>
      </c>
      <c r="P20" s="108">
        <v>6.9</v>
      </c>
      <c r="Q20" s="45">
        <f t="shared" si="2"/>
        <v>0</v>
      </c>
      <c r="R20" s="46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R21"/>
  <sheetViews>
    <sheetView zoomScale="73" zoomScaleNormal="73" workbookViewId="0">
      <selection activeCell="U20" sqref="U20"/>
    </sheetView>
  </sheetViews>
  <sheetFormatPr defaultColWidth="9" defaultRowHeight="13.5" x14ac:dyDescent="0.15"/>
  <cols>
    <col min="1" max="1" width="3.75" customWidth="1"/>
    <col min="2" max="2" width="7.75" customWidth="1"/>
    <col min="4" max="4" width="8.75" customWidth="1"/>
    <col min="5" max="5" width="9.875" customWidth="1"/>
    <col min="6" max="6" width="9.5" customWidth="1"/>
    <col min="7" max="8" width="8.75" customWidth="1"/>
    <col min="9" max="9" width="8.5" customWidth="1"/>
    <col min="10" max="10" width="8.625" customWidth="1"/>
    <col min="11" max="11" width="9.375" customWidth="1"/>
    <col min="12" max="12" width="6.875" customWidth="1"/>
    <col min="13" max="13" width="10.875" customWidth="1"/>
    <col min="14" max="14" width="8.625" customWidth="1"/>
    <col min="15" max="16" width="2.625" customWidth="1"/>
  </cols>
  <sheetData>
    <row r="1" spans="1:18" ht="20.100000000000001" customHeight="1" x14ac:dyDescent="0.3">
      <c r="F1" s="10" t="s">
        <v>105</v>
      </c>
    </row>
    <row r="2" spans="1:18" ht="15.95" customHeight="1" x14ac:dyDescent="0.25">
      <c r="A2" s="83" t="s">
        <v>70</v>
      </c>
      <c r="B2" s="48" t="s">
        <v>71</v>
      </c>
      <c r="C2" s="48" t="s">
        <v>72</v>
      </c>
      <c r="D2" s="49" t="s">
        <v>73</v>
      </c>
      <c r="E2" s="50" t="s">
        <v>87</v>
      </c>
      <c r="F2" s="49" t="s">
        <v>75</v>
      </c>
      <c r="G2" s="48" t="s">
        <v>76</v>
      </c>
      <c r="H2" s="51" t="s">
        <v>77</v>
      </c>
      <c r="I2" s="48" t="s">
        <v>78</v>
      </c>
      <c r="J2" s="48" t="s">
        <v>79</v>
      </c>
      <c r="K2" s="59" t="s">
        <v>80</v>
      </c>
      <c r="L2" s="60" t="s">
        <v>2</v>
      </c>
      <c r="M2" s="61" t="s">
        <v>81</v>
      </c>
      <c r="N2" s="62" t="s">
        <v>82</v>
      </c>
      <c r="O2" s="105" t="s">
        <v>83</v>
      </c>
      <c r="P2" s="106" t="s">
        <v>84</v>
      </c>
      <c r="Q2" s="42" t="s">
        <v>85</v>
      </c>
    </row>
    <row r="3" spans="1:18" ht="15.95" customHeight="1" x14ac:dyDescent="0.25">
      <c r="A3" s="17">
        <v>5</v>
      </c>
      <c r="B3" s="69"/>
      <c r="C3" s="69"/>
      <c r="D3" s="69"/>
      <c r="E3" s="69">
        <v>4.1900000000000004</v>
      </c>
      <c r="F3" s="69"/>
      <c r="G3" s="69"/>
      <c r="H3" s="69"/>
      <c r="I3" s="69"/>
      <c r="J3" s="69">
        <v>4.25</v>
      </c>
      <c r="K3" s="69"/>
      <c r="L3" s="54">
        <v>4.2</v>
      </c>
      <c r="M3" s="72">
        <f t="shared" ref="M3:M12" si="0">AVERAGE(B3:K3)</f>
        <v>4.2200000000000006</v>
      </c>
      <c r="N3" s="72">
        <f t="shared" ref="N3:N20" si="1">MAX(B3:K3)-MIN(B3:K3)</f>
        <v>5.9999999999999609E-2</v>
      </c>
      <c r="O3" s="107">
        <v>4</v>
      </c>
      <c r="P3" s="108">
        <v>4.4000000000000004</v>
      </c>
      <c r="Q3" s="45">
        <f>M3/M3*100</f>
        <v>100</v>
      </c>
    </row>
    <row r="4" spans="1:18" ht="15.95" customHeight="1" x14ac:dyDescent="0.25">
      <c r="A4" s="17">
        <v>6</v>
      </c>
      <c r="B4" s="71">
        <v>4.2195</v>
      </c>
      <c r="C4" s="71">
        <v>4.18253164556962</v>
      </c>
      <c r="D4" s="72">
        <v>4.1412500000000003</v>
      </c>
      <c r="E4" s="72">
        <v>4.1340000000000003</v>
      </c>
      <c r="F4" s="71">
        <v>4.2055555555555602</v>
      </c>
      <c r="G4" s="71">
        <v>4.16</v>
      </c>
      <c r="H4" s="71">
        <v>4.1280000000000001</v>
      </c>
      <c r="I4" s="71">
        <v>4.26</v>
      </c>
      <c r="J4" s="71">
        <v>4.18253164556962</v>
      </c>
      <c r="K4" s="71">
        <v>4.2</v>
      </c>
      <c r="L4" s="54">
        <v>4.2</v>
      </c>
      <c r="M4" s="72">
        <f t="shared" si="0"/>
        <v>4.1813368846694798</v>
      </c>
      <c r="N4" s="72">
        <f t="shared" si="1"/>
        <v>0.13199999999999967</v>
      </c>
      <c r="O4" s="107">
        <v>4</v>
      </c>
      <c r="P4" s="108">
        <v>4.4000000000000004</v>
      </c>
      <c r="Q4" s="45">
        <f>M4/M$3*100</f>
        <v>99.083812432926038</v>
      </c>
    </row>
    <row r="5" spans="1:18" ht="15.95" customHeight="1" x14ac:dyDescent="0.25">
      <c r="A5" s="17">
        <v>7</v>
      </c>
      <c r="B5" s="71">
        <v>4.21</v>
      </c>
      <c r="C5" s="71">
        <v>4.1740449438202196</v>
      </c>
      <c r="D5" s="72">
        <v>4.1645000000000003</v>
      </c>
      <c r="E5" s="72">
        <v>4.1189999999999998</v>
      </c>
      <c r="F5" s="71">
        <v>4.2</v>
      </c>
      <c r="G5" s="71">
        <v>4.2275</v>
      </c>
      <c r="H5" s="71">
        <v>4.1260000000000003</v>
      </c>
      <c r="I5" s="71">
        <v>4.25</v>
      </c>
      <c r="J5" s="71">
        <v>4.24</v>
      </c>
      <c r="K5" s="71">
        <v>4.2050000000000001</v>
      </c>
      <c r="L5" s="54">
        <v>4.2</v>
      </c>
      <c r="M5" s="72">
        <f t="shared" si="0"/>
        <v>4.1916044943820214</v>
      </c>
      <c r="N5" s="72">
        <f t="shared" si="1"/>
        <v>0.13100000000000023</v>
      </c>
      <c r="O5" s="107">
        <v>4</v>
      </c>
      <c r="P5" s="108">
        <v>4.4000000000000004</v>
      </c>
      <c r="Q5" s="45">
        <f t="shared" ref="Q5:Q20" si="2">M5/M$3*100</f>
        <v>99.327120719953101</v>
      </c>
    </row>
    <row r="6" spans="1:18" ht="15.95" customHeight="1" x14ac:dyDescent="0.25">
      <c r="A6" s="17">
        <v>8</v>
      </c>
      <c r="B6" s="71">
        <v>4.2257142857142904</v>
      </c>
      <c r="C6" s="71">
        <v>4.1998850574712696</v>
      </c>
      <c r="D6" s="72">
        <v>4.1736842105263197</v>
      </c>
      <c r="E6" s="72">
        <v>4.1459999999999999</v>
      </c>
      <c r="F6" s="71">
        <v>4.18</v>
      </c>
      <c r="G6" s="71">
        <v>4.1841538461538503</v>
      </c>
      <c r="H6" s="71">
        <v>4.1749999999999998</v>
      </c>
      <c r="I6" s="71">
        <v>4.2699999999999996</v>
      </c>
      <c r="J6" s="71">
        <v>4.2300000000000004</v>
      </c>
      <c r="K6" s="71">
        <v>4.2050000000000001</v>
      </c>
      <c r="L6" s="54">
        <v>4.2</v>
      </c>
      <c r="M6" s="72">
        <f t="shared" si="0"/>
        <v>4.1989437399865732</v>
      </c>
      <c r="N6" s="72">
        <f t="shared" si="1"/>
        <v>0.12399999999999967</v>
      </c>
      <c r="O6" s="107">
        <v>4</v>
      </c>
      <c r="P6" s="108">
        <v>4.4000000000000004</v>
      </c>
      <c r="Q6" s="45">
        <f t="shared" si="2"/>
        <v>99.501036492572808</v>
      </c>
    </row>
    <row r="7" spans="1:18" ht="15.95" customHeight="1" x14ac:dyDescent="0.25">
      <c r="A7" s="17">
        <v>9</v>
      </c>
      <c r="B7" s="71">
        <v>4.2290000000000001</v>
      </c>
      <c r="C7" s="71">
        <v>4.1905000000000001</v>
      </c>
      <c r="D7" s="72">
        <v>4.1582352941176497</v>
      </c>
      <c r="E7" s="72">
        <v>4.125</v>
      </c>
      <c r="F7" s="71">
        <v>4.2</v>
      </c>
      <c r="G7" s="71">
        <v>4.1811052631579004</v>
      </c>
      <c r="H7" s="71">
        <v>4.1859999999999999</v>
      </c>
      <c r="I7" s="71">
        <v>4.28</v>
      </c>
      <c r="J7" s="71">
        <v>4.2</v>
      </c>
      <c r="K7" s="71">
        <v>4.1900000000000004</v>
      </c>
      <c r="L7" s="54">
        <v>4.2</v>
      </c>
      <c r="M7" s="72">
        <f t="shared" si="0"/>
        <v>4.1939840557275545</v>
      </c>
      <c r="N7" s="72">
        <f t="shared" si="1"/>
        <v>0.15500000000000025</v>
      </c>
      <c r="O7" s="107">
        <v>4</v>
      </c>
      <c r="P7" s="108">
        <v>4.4000000000000004</v>
      </c>
      <c r="Q7" s="45">
        <f t="shared" si="2"/>
        <v>99.38350842956288</v>
      </c>
    </row>
    <row r="8" spans="1:18" ht="15.95" customHeight="1" x14ac:dyDescent="0.25">
      <c r="A8" s="17">
        <v>10</v>
      </c>
      <c r="B8" s="71">
        <v>4.2222727272727303</v>
      </c>
      <c r="C8" s="71">
        <v>4.1962365591397797</v>
      </c>
      <c r="D8" s="72">
        <v>4.1504545454545401</v>
      </c>
      <c r="E8" s="72">
        <v>4.1150000000000002</v>
      </c>
      <c r="F8" s="71">
        <v>4.1363636363636402</v>
      </c>
      <c r="G8" s="71">
        <v>4.16222222222222</v>
      </c>
      <c r="H8" s="71">
        <v>4.194</v>
      </c>
      <c r="I8" s="71">
        <v>4.25</v>
      </c>
      <c r="J8" s="71">
        <v>4.25</v>
      </c>
      <c r="K8" s="71">
        <v>4.2</v>
      </c>
      <c r="L8" s="54">
        <v>4.2</v>
      </c>
      <c r="M8" s="72">
        <f t="shared" si="0"/>
        <v>4.1876549690452913</v>
      </c>
      <c r="N8" s="72">
        <f t="shared" si="1"/>
        <v>0.13499999999999979</v>
      </c>
      <c r="O8" s="107">
        <v>4</v>
      </c>
      <c r="P8" s="108">
        <v>4.4000000000000004</v>
      </c>
      <c r="Q8" s="45">
        <f t="shared" si="2"/>
        <v>99.23353007216329</v>
      </c>
    </row>
    <row r="9" spans="1:18" ht="15.95" customHeight="1" x14ac:dyDescent="0.25">
      <c r="A9" s="17">
        <v>11</v>
      </c>
      <c r="B9" s="71">
        <v>4.2069999999999999</v>
      </c>
      <c r="C9" s="71">
        <v>4.2072131147540999</v>
      </c>
      <c r="D9" s="72">
        <v>4.2027777777777802</v>
      </c>
      <c r="E9" s="72">
        <v>4.0949999999999998</v>
      </c>
      <c r="F9" s="71">
        <v>4.1749999999999998</v>
      </c>
      <c r="G9" s="71">
        <v>4.1730434782608699</v>
      </c>
      <c r="H9" s="71">
        <v>4.2279999999999998</v>
      </c>
      <c r="I9" s="71">
        <v>4.26</v>
      </c>
      <c r="J9" s="71">
        <v>4.29</v>
      </c>
      <c r="K9" s="71">
        <v>4.22</v>
      </c>
      <c r="L9" s="54">
        <v>4.2</v>
      </c>
      <c r="M9" s="72">
        <f t="shared" si="0"/>
        <v>4.2058034370792745</v>
      </c>
      <c r="N9" s="72">
        <f t="shared" si="1"/>
        <v>0.19500000000000028</v>
      </c>
      <c r="O9" s="107">
        <v>4</v>
      </c>
      <c r="P9" s="108">
        <v>4.4000000000000004</v>
      </c>
      <c r="Q9" s="45">
        <f t="shared" si="2"/>
        <v>99.663588556380901</v>
      </c>
    </row>
    <row r="10" spans="1:18" ht="15.95" customHeight="1" x14ac:dyDescent="0.25">
      <c r="A10" s="17">
        <v>12</v>
      </c>
      <c r="B10" s="71">
        <v>4.2056250000000004</v>
      </c>
      <c r="C10" s="71">
        <v>4.1991578947368398</v>
      </c>
      <c r="D10" s="72">
        <v>4.1935294117647102</v>
      </c>
      <c r="E10" s="72">
        <v>4.2160000000000002</v>
      </c>
      <c r="F10" s="71">
        <v>4.1894736842105296</v>
      </c>
      <c r="G10" s="71">
        <v>4.1733478260869603</v>
      </c>
      <c r="H10" s="71">
        <v>4.2279999999999998</v>
      </c>
      <c r="I10" s="71">
        <v>4.25</v>
      </c>
      <c r="J10" s="71">
        <v>4.29</v>
      </c>
      <c r="K10" s="71">
        <v>4.2149999999999999</v>
      </c>
      <c r="L10" s="54">
        <v>4.2</v>
      </c>
      <c r="M10" s="72">
        <f t="shared" si="0"/>
        <v>4.2160133816799048</v>
      </c>
      <c r="N10" s="72">
        <f t="shared" si="1"/>
        <v>0.11665217391303973</v>
      </c>
      <c r="O10" s="107">
        <v>4</v>
      </c>
      <c r="P10" s="108">
        <v>4.4000000000000004</v>
      </c>
      <c r="Q10" s="45">
        <f t="shared" si="2"/>
        <v>99.90553037156171</v>
      </c>
    </row>
    <row r="11" spans="1:18" ht="15.95" customHeight="1" x14ac:dyDescent="0.25">
      <c r="A11" s="17">
        <v>1</v>
      </c>
      <c r="B11" s="71">
        <v>4.2205000000000004</v>
      </c>
      <c r="C11" s="71">
        <v>4.1809090909090898</v>
      </c>
      <c r="D11" s="72">
        <v>4.1399999999999997</v>
      </c>
      <c r="E11" s="72">
        <v>4.2409999999999997</v>
      </c>
      <c r="F11" s="71">
        <v>4.1684210526315804</v>
      </c>
      <c r="G11" s="71">
        <v>4.1855599999999997</v>
      </c>
      <c r="H11" s="71">
        <v>4.2080000000000002</v>
      </c>
      <c r="I11" s="71">
        <v>4.2699999999999996</v>
      </c>
      <c r="J11" s="71">
        <v>4.3</v>
      </c>
      <c r="K11" s="71">
        <v>4.2428571428571402</v>
      </c>
      <c r="L11" s="54">
        <v>4.2</v>
      </c>
      <c r="M11" s="72">
        <f t="shared" si="0"/>
        <v>4.2157247286397812</v>
      </c>
      <c r="N11" s="72">
        <f t="shared" si="1"/>
        <v>0.16000000000000014</v>
      </c>
      <c r="O11" s="107">
        <v>4</v>
      </c>
      <c r="P11" s="108">
        <v>4.4000000000000004</v>
      </c>
      <c r="Q11" s="45">
        <f t="shared" si="2"/>
        <v>99.898690252127494</v>
      </c>
    </row>
    <row r="12" spans="1:18" ht="15.95" customHeight="1" x14ac:dyDescent="0.25">
      <c r="A12" s="17">
        <v>2</v>
      </c>
      <c r="B12" s="71">
        <v>4.2338888888888899</v>
      </c>
      <c r="C12" s="71">
        <v>4.1743750000000004</v>
      </c>
      <c r="D12" s="72">
        <v>4.1025</v>
      </c>
      <c r="E12" s="72">
        <v>4.3250000000000002</v>
      </c>
      <c r="F12" s="71">
        <v>4.1470588235294104</v>
      </c>
      <c r="G12" s="71">
        <v>4.2015909090909096</v>
      </c>
      <c r="H12" s="71">
        <v>4.2140000000000004</v>
      </c>
      <c r="I12" s="71">
        <v>4.2699999999999996</v>
      </c>
      <c r="J12" s="71">
        <v>4.28</v>
      </c>
      <c r="K12" s="71">
        <v>4.24</v>
      </c>
      <c r="L12" s="54">
        <v>4.2</v>
      </c>
      <c r="M12" s="72">
        <f t="shared" si="0"/>
        <v>4.2188413621509202</v>
      </c>
      <c r="N12" s="72">
        <f t="shared" si="1"/>
        <v>0.22250000000000014</v>
      </c>
      <c r="O12" s="107">
        <v>4</v>
      </c>
      <c r="P12" s="108">
        <v>4.4000000000000004</v>
      </c>
      <c r="Q12" s="45">
        <f t="shared" si="2"/>
        <v>99.97254412679905</v>
      </c>
    </row>
    <row r="13" spans="1:18" ht="15.95" customHeight="1" x14ac:dyDescent="0.25">
      <c r="A13" s="17">
        <v>3</v>
      </c>
      <c r="B13" s="228">
        <v>4.2356249999999998</v>
      </c>
      <c r="C13" s="228">
        <v>4.1813333333333329</v>
      </c>
      <c r="D13" s="229">
        <v>4.1435294117647103</v>
      </c>
      <c r="E13" s="229">
        <v>4.2990000000000004</v>
      </c>
      <c r="F13" s="228">
        <v>4.1904761904761916</v>
      </c>
      <c r="G13" s="228">
        <v>4.2072272727272724</v>
      </c>
      <c r="H13" s="228">
        <v>4.2060000000000004</v>
      </c>
      <c r="I13" s="228">
        <v>4.24</v>
      </c>
      <c r="J13" s="228">
        <v>4.25</v>
      </c>
      <c r="K13" s="228">
        <v>4.2200000000000006</v>
      </c>
      <c r="L13" s="54">
        <v>4.2</v>
      </c>
      <c r="M13" s="72">
        <f>AVERAGE(B13,C13,D13,E13,F13,I13)</f>
        <v>4.2149939892623722</v>
      </c>
      <c r="N13" s="72">
        <f t="shared" si="1"/>
        <v>0.15547058823529003</v>
      </c>
      <c r="O13" s="243">
        <v>4</v>
      </c>
      <c r="P13" s="244">
        <v>4.4000000000000004</v>
      </c>
      <c r="Q13" s="45">
        <f t="shared" si="2"/>
        <v>99.881374153136775</v>
      </c>
    </row>
    <row r="14" spans="1:18" ht="15.95" customHeight="1" x14ac:dyDescent="0.25">
      <c r="A14" s="17">
        <v>4</v>
      </c>
      <c r="B14" s="71"/>
      <c r="C14" s="71"/>
      <c r="D14" s="72"/>
      <c r="E14" s="72"/>
      <c r="F14" s="71"/>
      <c r="G14" s="73"/>
      <c r="H14" s="71"/>
      <c r="I14" s="71"/>
      <c r="J14" s="71"/>
      <c r="K14" s="71"/>
      <c r="L14" s="54">
        <v>4.2</v>
      </c>
      <c r="M14" s="72"/>
      <c r="N14" s="72">
        <f t="shared" si="1"/>
        <v>0</v>
      </c>
      <c r="O14" s="243">
        <v>4</v>
      </c>
      <c r="P14" s="244">
        <v>4.4000000000000004</v>
      </c>
      <c r="Q14" s="45">
        <f t="shared" si="2"/>
        <v>0</v>
      </c>
    </row>
    <row r="15" spans="1:18" ht="15.95" customHeight="1" x14ac:dyDescent="0.25">
      <c r="A15" s="17">
        <v>5</v>
      </c>
      <c r="B15" s="71"/>
      <c r="C15" s="71"/>
      <c r="D15" s="72"/>
      <c r="E15" s="72"/>
      <c r="F15" s="71"/>
      <c r="G15" s="71"/>
      <c r="H15" s="71"/>
      <c r="I15" s="71"/>
      <c r="J15" s="71"/>
      <c r="K15" s="71"/>
      <c r="L15" s="54">
        <v>4.2</v>
      </c>
      <c r="M15" s="72"/>
      <c r="N15" s="72">
        <f t="shared" si="1"/>
        <v>0</v>
      </c>
      <c r="O15" s="107">
        <v>4</v>
      </c>
      <c r="P15" s="108">
        <v>4.4000000000000004</v>
      </c>
      <c r="Q15" s="45">
        <f t="shared" si="2"/>
        <v>0</v>
      </c>
      <c r="R15" s="46"/>
    </row>
    <row r="16" spans="1:18" ht="15.95" customHeight="1" x14ac:dyDescent="0.25">
      <c r="A16" s="17">
        <v>6</v>
      </c>
      <c r="B16" s="71"/>
      <c r="C16" s="71"/>
      <c r="D16" s="74"/>
      <c r="E16" s="72"/>
      <c r="F16" s="71"/>
      <c r="G16" s="71"/>
      <c r="H16" s="71"/>
      <c r="I16" s="71"/>
      <c r="J16" s="71"/>
      <c r="K16" s="71"/>
      <c r="L16" s="54">
        <v>4.2</v>
      </c>
      <c r="M16" s="72"/>
      <c r="N16" s="72">
        <f t="shared" si="1"/>
        <v>0</v>
      </c>
      <c r="O16" s="107">
        <v>4</v>
      </c>
      <c r="P16" s="108">
        <v>4.4000000000000004</v>
      </c>
      <c r="Q16" s="45">
        <f t="shared" si="2"/>
        <v>0</v>
      </c>
      <c r="R16" s="46"/>
    </row>
    <row r="17" spans="1:18" ht="15.95" customHeight="1" x14ac:dyDescent="0.25">
      <c r="A17" s="17">
        <v>7</v>
      </c>
      <c r="B17" s="71"/>
      <c r="C17" s="71"/>
      <c r="D17" s="74"/>
      <c r="E17" s="72"/>
      <c r="F17" s="71"/>
      <c r="G17" s="71"/>
      <c r="H17" s="71"/>
      <c r="I17" s="71"/>
      <c r="J17" s="71"/>
      <c r="K17" s="71"/>
      <c r="L17" s="54">
        <v>4.2</v>
      </c>
      <c r="M17" s="72"/>
      <c r="N17" s="72">
        <f t="shared" si="1"/>
        <v>0</v>
      </c>
      <c r="O17" s="107">
        <v>4</v>
      </c>
      <c r="P17" s="108">
        <v>4.4000000000000004</v>
      </c>
      <c r="Q17" s="45">
        <f t="shared" si="2"/>
        <v>0</v>
      </c>
      <c r="R17" s="46"/>
    </row>
    <row r="18" spans="1:18" ht="15.95" customHeight="1" x14ac:dyDescent="0.25">
      <c r="A18" s="17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4">
        <v>4.2</v>
      </c>
      <c r="M18" s="72"/>
      <c r="N18" s="72">
        <f t="shared" si="1"/>
        <v>0</v>
      </c>
      <c r="O18" s="107">
        <v>4</v>
      </c>
      <c r="P18" s="108">
        <v>4.4000000000000004</v>
      </c>
      <c r="Q18" s="45">
        <f t="shared" si="2"/>
        <v>0</v>
      </c>
      <c r="R18" s="46"/>
    </row>
    <row r="19" spans="1:18" ht="15.95" customHeight="1" x14ac:dyDescent="0.25">
      <c r="A19" s="17">
        <v>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4">
        <v>4.2</v>
      </c>
      <c r="M19" s="72"/>
      <c r="N19" s="72">
        <f t="shared" si="1"/>
        <v>0</v>
      </c>
      <c r="O19" s="107">
        <v>4</v>
      </c>
      <c r="P19" s="108">
        <v>4.4000000000000004</v>
      </c>
      <c r="Q19" s="45">
        <f t="shared" si="2"/>
        <v>0</v>
      </c>
      <c r="R19" s="46"/>
    </row>
    <row r="20" spans="1:18" ht="15.95" customHeight="1" x14ac:dyDescent="0.25">
      <c r="A20" s="17">
        <v>10</v>
      </c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4">
        <v>4.2</v>
      </c>
      <c r="M20" s="72"/>
      <c r="N20" s="72">
        <f t="shared" si="1"/>
        <v>0</v>
      </c>
      <c r="O20" s="107">
        <v>4</v>
      </c>
      <c r="P20" s="108">
        <v>4.4000000000000004</v>
      </c>
      <c r="Q20" s="45">
        <f t="shared" si="2"/>
        <v>0</v>
      </c>
      <c r="R20" s="46"/>
    </row>
    <row r="21" spans="1:18" ht="19.5" x14ac:dyDescent="0.15">
      <c r="L21" s="54">
        <v>4.2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R20"/>
  <sheetViews>
    <sheetView zoomScale="73" zoomScaleNormal="73" workbookViewId="0">
      <selection activeCell="T49" sqref="T49"/>
    </sheetView>
  </sheetViews>
  <sheetFormatPr defaultColWidth="9" defaultRowHeight="13.5" x14ac:dyDescent="0.15"/>
  <cols>
    <col min="1" max="1" width="3.75" customWidth="1"/>
    <col min="2" max="2" width="7.875" customWidth="1"/>
    <col min="3" max="3" width="10.5" customWidth="1"/>
    <col min="4" max="4" width="8.625" customWidth="1"/>
    <col min="5" max="5" width="8.75" customWidth="1"/>
    <col min="6" max="6" width="9.5" customWidth="1"/>
    <col min="7" max="8" width="8.625" customWidth="1"/>
    <col min="9" max="9" width="9.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7.75" customWidth="1"/>
    <col min="15" max="15" width="3.125" customWidth="1"/>
    <col min="16" max="16" width="2.625" customWidth="1"/>
    <col min="17" max="17" width="10.125" customWidth="1"/>
  </cols>
  <sheetData>
    <row r="1" spans="1:18" ht="20.100000000000001" customHeight="1" x14ac:dyDescent="0.3">
      <c r="F1" s="10" t="s">
        <v>106</v>
      </c>
    </row>
    <row r="2" spans="1:18" ht="15.95" customHeight="1" x14ac:dyDescent="0.25">
      <c r="A2" s="11" t="s">
        <v>70</v>
      </c>
      <c r="B2" s="48" t="s">
        <v>71</v>
      </c>
      <c r="C2" s="48" t="s">
        <v>72</v>
      </c>
      <c r="D2" s="49" t="s">
        <v>73</v>
      </c>
      <c r="E2" s="50" t="s">
        <v>87</v>
      </c>
      <c r="F2" s="49" t="s">
        <v>75</v>
      </c>
      <c r="G2" s="48" t="s">
        <v>76</v>
      </c>
      <c r="H2" s="51" t="s">
        <v>77</v>
      </c>
      <c r="I2" s="48" t="s">
        <v>78</v>
      </c>
      <c r="J2" s="48" t="s">
        <v>79</v>
      </c>
      <c r="K2" s="59" t="s">
        <v>80</v>
      </c>
      <c r="L2" s="60" t="s">
        <v>2</v>
      </c>
      <c r="M2" s="61" t="s">
        <v>81</v>
      </c>
      <c r="N2" s="62" t="s">
        <v>82</v>
      </c>
      <c r="O2" s="100" t="s">
        <v>83</v>
      </c>
      <c r="P2" s="101" t="s">
        <v>84</v>
      </c>
      <c r="Q2" s="42" t="s">
        <v>85</v>
      </c>
    </row>
    <row r="3" spans="1:18" ht="15.95" customHeight="1" x14ac:dyDescent="0.25">
      <c r="A3" s="17">
        <v>5</v>
      </c>
      <c r="B3" s="69"/>
      <c r="C3" s="69"/>
      <c r="D3" s="69"/>
      <c r="E3" s="69">
        <v>2.06</v>
      </c>
      <c r="F3" s="70"/>
      <c r="G3" s="69"/>
      <c r="H3" s="69"/>
      <c r="I3" s="69"/>
      <c r="J3" s="69">
        <v>2</v>
      </c>
      <c r="K3" s="69"/>
      <c r="L3" s="54">
        <v>2</v>
      </c>
      <c r="M3" s="72">
        <f t="shared" ref="M3:M12" si="0">AVERAGE(B3:K3)</f>
        <v>2.0300000000000002</v>
      </c>
      <c r="N3" s="72">
        <f t="shared" ref="N3:N20" si="1">MAX(B3:K3)-MIN(B3:K3)</f>
        <v>6.0000000000000053E-2</v>
      </c>
      <c r="O3" s="102">
        <v>1.7</v>
      </c>
      <c r="P3" s="103">
        <v>2.2999999999999998</v>
      </c>
      <c r="Q3" s="104">
        <f>M3/M3*100</f>
        <v>100</v>
      </c>
    </row>
    <row r="4" spans="1:18" ht="15.95" customHeight="1" x14ac:dyDescent="0.25">
      <c r="A4" s="17">
        <v>6</v>
      </c>
      <c r="B4" s="71">
        <v>1.9755</v>
      </c>
      <c r="C4" s="71">
        <v>1.9477922077922101</v>
      </c>
      <c r="D4" s="72">
        <v>1.95</v>
      </c>
      <c r="E4" s="72">
        <v>2.0510000000000002</v>
      </c>
      <c r="F4" s="71">
        <v>1.91777777777778</v>
      </c>
      <c r="G4" s="71">
        <v>2.02</v>
      </c>
      <c r="H4" s="71">
        <v>1.944</v>
      </c>
      <c r="I4" s="71">
        <v>2.0499999999999998</v>
      </c>
      <c r="J4" s="71">
        <v>1.9477922077922101</v>
      </c>
      <c r="K4" s="71">
        <v>1.9833333333333301</v>
      </c>
      <c r="L4" s="54">
        <v>2</v>
      </c>
      <c r="M4" s="72">
        <f t="shared" si="0"/>
        <v>1.9787195526695533</v>
      </c>
      <c r="N4" s="72">
        <f t="shared" si="1"/>
        <v>0.13322222222222013</v>
      </c>
      <c r="O4" s="102">
        <v>1.7</v>
      </c>
      <c r="P4" s="103">
        <v>2.2999999999999998</v>
      </c>
      <c r="Q4" s="45">
        <f>M4/M$3*100</f>
        <v>97.473869589633154</v>
      </c>
    </row>
    <row r="5" spans="1:18" ht="15.95" customHeight="1" x14ac:dyDescent="0.25">
      <c r="A5" s="17">
        <v>7</v>
      </c>
      <c r="B5" s="71">
        <v>1.976</v>
      </c>
      <c r="C5" s="71">
        <v>1.94411764705882</v>
      </c>
      <c r="D5" s="72">
        <v>1.98470588235294</v>
      </c>
      <c r="E5" s="72">
        <v>2.0409999999999999</v>
      </c>
      <c r="F5" s="71">
        <v>1.9662500000000001</v>
      </c>
      <c r="G5" s="71">
        <v>2.0316666666666698</v>
      </c>
      <c r="H5" s="71">
        <v>1.944</v>
      </c>
      <c r="I5" s="71">
        <v>2.08</v>
      </c>
      <c r="J5" s="71">
        <v>2</v>
      </c>
      <c r="K5" s="71">
        <v>1.8631578947368399</v>
      </c>
      <c r="L5" s="54">
        <v>2</v>
      </c>
      <c r="M5" s="72">
        <f t="shared" si="0"/>
        <v>1.9830898090815272</v>
      </c>
      <c r="N5" s="72">
        <f t="shared" si="1"/>
        <v>0.21684210526316017</v>
      </c>
      <c r="O5" s="102">
        <v>1.7</v>
      </c>
      <c r="P5" s="103">
        <v>2.2999999999999998</v>
      </c>
      <c r="Q5" s="45">
        <f t="shared" ref="Q5:Q20" si="2">M5/M$3*100</f>
        <v>97.689153156725467</v>
      </c>
    </row>
    <row r="6" spans="1:18" ht="15.95" customHeight="1" x14ac:dyDescent="0.25">
      <c r="A6" s="17">
        <v>8</v>
      </c>
      <c r="B6" s="71">
        <v>1.98428571428571</v>
      </c>
      <c r="C6" s="71">
        <v>1.96733333333333</v>
      </c>
      <c r="D6" s="72">
        <v>1.96947368421053</v>
      </c>
      <c r="E6" s="72">
        <v>2.044</v>
      </c>
      <c r="F6" s="71">
        <v>1.9105000000000001</v>
      </c>
      <c r="G6" s="71">
        <v>2.02538461538462</v>
      </c>
      <c r="H6" s="71">
        <v>1.9530000000000001</v>
      </c>
      <c r="I6" s="71">
        <v>2.09</v>
      </c>
      <c r="J6" s="71">
        <v>2</v>
      </c>
      <c r="K6" s="71">
        <v>1.825</v>
      </c>
      <c r="L6" s="54">
        <v>2</v>
      </c>
      <c r="M6" s="72">
        <f t="shared" si="0"/>
        <v>1.9768977347214189</v>
      </c>
      <c r="N6" s="72">
        <f t="shared" si="1"/>
        <v>0.2649999999999999</v>
      </c>
      <c r="O6" s="102">
        <v>1.7</v>
      </c>
      <c r="P6" s="103">
        <v>2.2999999999999998</v>
      </c>
      <c r="Q6" s="45">
        <f t="shared" si="2"/>
        <v>97.384124863124072</v>
      </c>
    </row>
    <row r="7" spans="1:18" ht="15.95" customHeight="1" x14ac:dyDescent="0.25">
      <c r="A7" s="17">
        <v>9</v>
      </c>
      <c r="B7" s="71">
        <v>1.9924999999999999</v>
      </c>
      <c r="C7" s="71">
        <v>1.96294117647059</v>
      </c>
      <c r="D7" s="72">
        <v>1.9421428571428601</v>
      </c>
      <c r="E7" s="72">
        <v>2.0310000000000001</v>
      </c>
      <c r="F7" s="71">
        <v>1.8979999999999999</v>
      </c>
      <c r="G7" s="71">
        <v>2.0075789473684198</v>
      </c>
      <c r="H7" s="71">
        <v>1.9430000000000001</v>
      </c>
      <c r="I7" s="71">
        <v>2.09</v>
      </c>
      <c r="J7" s="71">
        <v>2</v>
      </c>
      <c r="K7" s="71">
        <v>1.8529411764705901</v>
      </c>
      <c r="L7" s="54">
        <v>2</v>
      </c>
      <c r="M7" s="72">
        <f t="shared" si="0"/>
        <v>1.9720104157452458</v>
      </c>
      <c r="N7" s="72">
        <f t="shared" si="1"/>
        <v>0.23705882352940977</v>
      </c>
      <c r="O7" s="102">
        <v>1.7</v>
      </c>
      <c r="P7" s="103">
        <v>2.2999999999999998</v>
      </c>
      <c r="Q7" s="45">
        <f t="shared" si="2"/>
        <v>97.143370233755945</v>
      </c>
    </row>
    <row r="8" spans="1:18" ht="15.95" customHeight="1" x14ac:dyDescent="0.25">
      <c r="A8" s="17">
        <v>10</v>
      </c>
      <c r="B8" s="71">
        <v>1.9922727272727301</v>
      </c>
      <c r="C8" s="71">
        <v>1.95948717948718</v>
      </c>
      <c r="D8" s="72">
        <v>1.8788888888888899</v>
      </c>
      <c r="E8" s="72">
        <v>2.032</v>
      </c>
      <c r="F8" s="71">
        <v>1.9177272727272701</v>
      </c>
      <c r="G8" s="71">
        <v>2.0022592592592598</v>
      </c>
      <c r="H8" s="71">
        <v>1.996</v>
      </c>
      <c r="I8" s="71">
        <v>2.09</v>
      </c>
      <c r="J8" s="71">
        <v>2.02</v>
      </c>
      <c r="K8" s="71">
        <v>1.8941176470588199</v>
      </c>
      <c r="L8" s="54">
        <v>2</v>
      </c>
      <c r="M8" s="72">
        <f t="shared" si="0"/>
        <v>1.9782752974694151</v>
      </c>
      <c r="N8" s="72">
        <f t="shared" si="1"/>
        <v>0.21111111111110992</v>
      </c>
      <c r="O8" s="102">
        <v>1.7</v>
      </c>
      <c r="P8" s="103">
        <v>2.2999999999999998</v>
      </c>
      <c r="Q8" s="45">
        <f t="shared" si="2"/>
        <v>97.451985097015509</v>
      </c>
    </row>
    <row r="9" spans="1:18" ht="15.95" customHeight="1" x14ac:dyDescent="0.25">
      <c r="A9" s="17">
        <v>11</v>
      </c>
      <c r="B9" s="71">
        <v>1.9935</v>
      </c>
      <c r="C9" s="71">
        <v>1.9379775280898901</v>
      </c>
      <c r="D9" s="72">
        <v>1.86666666666667</v>
      </c>
      <c r="E9" s="72">
        <v>2.0369999999999999</v>
      </c>
      <c r="F9" s="71">
        <v>1.9065000000000001</v>
      </c>
      <c r="G9" s="71">
        <v>2.00830434782609</v>
      </c>
      <c r="H9" s="71">
        <v>2.0099999999999998</v>
      </c>
      <c r="I9" s="71">
        <v>2.08</v>
      </c>
      <c r="J9" s="71">
        <v>2.06</v>
      </c>
      <c r="K9" s="71">
        <v>1.83</v>
      </c>
      <c r="L9" s="54">
        <v>2</v>
      </c>
      <c r="M9" s="72">
        <f t="shared" si="0"/>
        <v>1.9729948542582647</v>
      </c>
      <c r="N9" s="72">
        <f t="shared" si="1"/>
        <v>0.25</v>
      </c>
      <c r="O9" s="102">
        <v>1.7</v>
      </c>
      <c r="P9" s="103">
        <v>2.2999999999999998</v>
      </c>
      <c r="Q9" s="45">
        <f t="shared" si="2"/>
        <v>97.191864741786432</v>
      </c>
    </row>
    <row r="10" spans="1:18" ht="15.95" customHeight="1" x14ac:dyDescent="0.25">
      <c r="A10" s="17">
        <v>12</v>
      </c>
      <c r="B10" s="71">
        <v>1.9868749999999999</v>
      </c>
      <c r="C10" s="71">
        <v>1.9204807692307699</v>
      </c>
      <c r="D10" s="72">
        <v>1.865</v>
      </c>
      <c r="E10" s="72">
        <v>2.0190000000000001</v>
      </c>
      <c r="F10" s="71">
        <v>1.92263157894737</v>
      </c>
      <c r="G10" s="71">
        <v>1.9930434782608699</v>
      </c>
      <c r="H10" s="71">
        <v>2</v>
      </c>
      <c r="I10" s="71">
        <v>2.09</v>
      </c>
      <c r="J10" s="71">
        <v>2.0499999999999998</v>
      </c>
      <c r="K10" s="71">
        <v>1.85625</v>
      </c>
      <c r="L10" s="54">
        <v>2</v>
      </c>
      <c r="M10" s="72">
        <f t="shared" si="0"/>
        <v>1.9703280826439009</v>
      </c>
      <c r="N10" s="72">
        <f t="shared" si="1"/>
        <v>0.2337499999999999</v>
      </c>
      <c r="O10" s="102">
        <v>1.7</v>
      </c>
      <c r="P10" s="103">
        <v>2.2999999999999998</v>
      </c>
      <c r="Q10" s="45">
        <f t="shared" si="2"/>
        <v>97.060496681965546</v>
      </c>
    </row>
    <row r="11" spans="1:18" ht="15.95" customHeight="1" x14ac:dyDescent="0.25">
      <c r="A11" s="17">
        <v>1</v>
      </c>
      <c r="B11" s="71">
        <v>1.9855</v>
      </c>
      <c r="C11" s="71">
        <v>1.95473684210526</v>
      </c>
      <c r="D11" s="72">
        <v>1.87</v>
      </c>
      <c r="E11" s="72">
        <v>2.0289999999999999</v>
      </c>
      <c r="F11" s="71">
        <v>1.8631578947368399</v>
      </c>
      <c r="G11" s="71">
        <v>1.99848</v>
      </c>
      <c r="H11" s="71">
        <v>2.0070000000000001</v>
      </c>
      <c r="I11" s="71">
        <v>2.09</v>
      </c>
      <c r="J11" s="71">
        <v>2.06</v>
      </c>
      <c r="K11" s="71">
        <v>1.8571428571428601</v>
      </c>
      <c r="L11" s="54">
        <v>2</v>
      </c>
      <c r="M11" s="72">
        <f t="shared" si="0"/>
        <v>1.971501759398496</v>
      </c>
      <c r="N11" s="72">
        <f t="shared" si="1"/>
        <v>0.23285714285713977</v>
      </c>
      <c r="O11" s="102">
        <v>1.7</v>
      </c>
      <c r="P11" s="103">
        <v>2.2999999999999998</v>
      </c>
      <c r="Q11" s="45">
        <f t="shared" si="2"/>
        <v>97.118313270861861</v>
      </c>
    </row>
    <row r="12" spans="1:18" ht="15.95" customHeight="1" x14ac:dyDescent="0.25">
      <c r="A12" s="17">
        <v>2</v>
      </c>
      <c r="B12" s="71">
        <v>1.9905555555555601</v>
      </c>
      <c r="C12" s="71">
        <v>1.962</v>
      </c>
      <c r="D12" s="72">
        <v>1.9566666666666701</v>
      </c>
      <c r="E12" s="72">
        <v>2.0369999999999999</v>
      </c>
      <c r="F12" s="71">
        <v>1.8647058823529401</v>
      </c>
      <c r="G12" s="71">
        <v>1.9955909090909101</v>
      </c>
      <c r="H12" s="71">
        <v>2.0070000000000001</v>
      </c>
      <c r="I12" s="71">
        <v>2.1</v>
      </c>
      <c r="J12" s="71">
        <v>2.0499999999999998</v>
      </c>
      <c r="K12" s="71">
        <v>1.84666666666667</v>
      </c>
      <c r="L12" s="54">
        <v>2</v>
      </c>
      <c r="M12" s="72">
        <f t="shared" si="0"/>
        <v>1.981018568033275</v>
      </c>
      <c r="N12" s="72">
        <f t="shared" si="1"/>
        <v>0.25333333333333008</v>
      </c>
      <c r="O12" s="102">
        <v>1.7</v>
      </c>
      <c r="P12" s="103">
        <v>2.2999999999999998</v>
      </c>
      <c r="Q12" s="45">
        <f t="shared" si="2"/>
        <v>97.587121577993827</v>
      </c>
    </row>
    <row r="13" spans="1:18" ht="15.95" customHeight="1" x14ac:dyDescent="0.25">
      <c r="A13" s="17">
        <v>3</v>
      </c>
      <c r="B13" s="228">
        <v>1.9906250000000001</v>
      </c>
      <c r="C13" s="228">
        <v>1.9430000000000001</v>
      </c>
      <c r="D13" s="229">
        <v>1.92214285714286</v>
      </c>
      <c r="E13" s="229">
        <v>2.0390000000000001</v>
      </c>
      <c r="F13" s="228">
        <v>1.9095238095238096</v>
      </c>
      <c r="G13" s="228">
        <v>1.9964090909090908</v>
      </c>
      <c r="H13" s="228">
        <v>1.998</v>
      </c>
      <c r="I13" s="228">
        <v>2.09</v>
      </c>
      <c r="J13" s="228">
        <v>2.04</v>
      </c>
      <c r="K13" s="228">
        <v>1.8799999999999997</v>
      </c>
      <c r="L13" s="54">
        <v>2</v>
      </c>
      <c r="M13" s="72">
        <f>AVERAGE(B13,C13,D13,E13,F13,I13)</f>
        <v>1.9823819444444448</v>
      </c>
      <c r="N13" s="72">
        <f t="shared" si="1"/>
        <v>0.21000000000000019</v>
      </c>
      <c r="O13" s="102">
        <v>1.7</v>
      </c>
      <c r="P13" s="103">
        <v>2.2999999999999998</v>
      </c>
      <c r="Q13" s="45">
        <f t="shared" si="2"/>
        <v>97.65428297755885</v>
      </c>
    </row>
    <row r="14" spans="1:18" ht="15.95" customHeight="1" x14ac:dyDescent="0.25">
      <c r="A14" s="17">
        <v>4</v>
      </c>
      <c r="B14" s="71"/>
      <c r="C14" s="71"/>
      <c r="D14" s="72"/>
      <c r="E14" s="72"/>
      <c r="F14" s="71"/>
      <c r="G14" s="73"/>
      <c r="H14" s="71"/>
      <c r="I14" s="71"/>
      <c r="J14" s="71"/>
      <c r="K14" s="71"/>
      <c r="L14" s="54">
        <v>2</v>
      </c>
      <c r="M14" s="72"/>
      <c r="N14" s="72">
        <f t="shared" si="1"/>
        <v>0</v>
      </c>
      <c r="O14" s="102">
        <v>1.7</v>
      </c>
      <c r="P14" s="103">
        <v>2.2999999999999998</v>
      </c>
      <c r="Q14" s="45">
        <f t="shared" si="2"/>
        <v>0</v>
      </c>
    </row>
    <row r="15" spans="1:18" ht="15.95" customHeight="1" x14ac:dyDescent="0.25">
      <c r="A15" s="17">
        <v>5</v>
      </c>
      <c r="B15" s="71"/>
      <c r="C15" s="71"/>
      <c r="D15" s="72"/>
      <c r="E15" s="72"/>
      <c r="F15" s="71"/>
      <c r="G15" s="71"/>
      <c r="H15" s="71"/>
      <c r="I15" s="71"/>
      <c r="J15" s="71"/>
      <c r="K15" s="71"/>
      <c r="L15" s="54">
        <v>2</v>
      </c>
      <c r="M15" s="72"/>
      <c r="N15" s="72">
        <f t="shared" si="1"/>
        <v>0</v>
      </c>
      <c r="O15" s="102">
        <v>1.7</v>
      </c>
      <c r="P15" s="103">
        <v>2.2999999999999998</v>
      </c>
      <c r="Q15" s="45">
        <f t="shared" si="2"/>
        <v>0</v>
      </c>
      <c r="R15" s="46"/>
    </row>
    <row r="16" spans="1:18" ht="15.95" customHeight="1" x14ac:dyDescent="0.25">
      <c r="A16" s="17">
        <v>6</v>
      </c>
      <c r="B16" s="71"/>
      <c r="C16" s="71"/>
      <c r="D16" s="74"/>
      <c r="E16" s="72"/>
      <c r="F16" s="71"/>
      <c r="G16" s="71"/>
      <c r="H16" s="71"/>
      <c r="I16" s="71"/>
      <c r="J16" s="71"/>
      <c r="K16" s="71"/>
      <c r="L16" s="54">
        <v>2</v>
      </c>
      <c r="M16" s="72"/>
      <c r="N16" s="72">
        <f t="shared" si="1"/>
        <v>0</v>
      </c>
      <c r="O16" s="102">
        <v>1.7</v>
      </c>
      <c r="P16" s="103">
        <v>2.2999999999999998</v>
      </c>
      <c r="Q16" s="45">
        <f t="shared" si="2"/>
        <v>0</v>
      </c>
      <c r="R16" s="46"/>
    </row>
    <row r="17" spans="1:18" ht="15.95" customHeight="1" x14ac:dyDescent="0.25">
      <c r="A17" s="17">
        <v>7</v>
      </c>
      <c r="B17" s="71"/>
      <c r="C17" s="71"/>
      <c r="D17" s="74"/>
      <c r="E17" s="72"/>
      <c r="F17" s="71"/>
      <c r="G17" s="71"/>
      <c r="H17" s="71"/>
      <c r="I17" s="71"/>
      <c r="J17" s="71"/>
      <c r="K17" s="71"/>
      <c r="L17" s="54">
        <v>2</v>
      </c>
      <c r="M17" s="72"/>
      <c r="N17" s="72">
        <f t="shared" si="1"/>
        <v>0</v>
      </c>
      <c r="O17" s="102">
        <v>1.7</v>
      </c>
      <c r="P17" s="103">
        <v>2.2999999999999998</v>
      </c>
      <c r="Q17" s="45">
        <f t="shared" si="2"/>
        <v>0</v>
      </c>
      <c r="R17" s="46"/>
    </row>
    <row r="18" spans="1:18" ht="15.95" customHeight="1" x14ac:dyDescent="0.25">
      <c r="A18" s="17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4">
        <v>2</v>
      </c>
      <c r="M18" s="72"/>
      <c r="N18" s="72">
        <f t="shared" si="1"/>
        <v>0</v>
      </c>
      <c r="O18" s="102">
        <v>1.7</v>
      </c>
      <c r="P18" s="103">
        <v>2.2999999999999998</v>
      </c>
      <c r="Q18" s="45">
        <f t="shared" si="2"/>
        <v>0</v>
      </c>
      <c r="R18" s="46"/>
    </row>
    <row r="19" spans="1:18" ht="15.95" customHeight="1" x14ac:dyDescent="0.25">
      <c r="A19" s="17">
        <v>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4">
        <v>2</v>
      </c>
      <c r="M19" s="72"/>
      <c r="N19" s="72">
        <f t="shared" si="1"/>
        <v>0</v>
      </c>
      <c r="O19" s="102">
        <v>1.7</v>
      </c>
      <c r="P19" s="103">
        <v>2.2999999999999998</v>
      </c>
      <c r="Q19" s="45">
        <f t="shared" si="2"/>
        <v>0</v>
      </c>
      <c r="R19" s="46"/>
    </row>
    <row r="20" spans="1:18" ht="15.95" customHeight="1" x14ac:dyDescent="0.25">
      <c r="A20" s="17">
        <v>10</v>
      </c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4">
        <v>2</v>
      </c>
      <c r="M20" s="72"/>
      <c r="N20" s="72">
        <f t="shared" si="1"/>
        <v>0</v>
      </c>
      <c r="O20" s="102">
        <v>1.7</v>
      </c>
      <c r="P20" s="103">
        <v>2.2999999999999998</v>
      </c>
      <c r="Q20" s="45">
        <f t="shared" si="2"/>
        <v>0</v>
      </c>
      <c r="R20" s="46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R20"/>
  <sheetViews>
    <sheetView zoomScale="73" zoomScaleNormal="73" workbookViewId="0">
      <selection activeCell="P50" sqref="P50"/>
    </sheetView>
  </sheetViews>
  <sheetFormatPr defaultColWidth="9" defaultRowHeight="13.5" x14ac:dyDescent="0.15"/>
  <cols>
    <col min="1" max="1" width="3.75" customWidth="1"/>
    <col min="2" max="2" width="10.25" customWidth="1"/>
    <col min="3" max="3" width="12" customWidth="1"/>
    <col min="4" max="4" width="9.75" customWidth="1"/>
    <col min="5" max="5" width="10.5" customWidth="1"/>
    <col min="6" max="6" width="9.5" customWidth="1"/>
    <col min="7" max="7" width="10.25" customWidth="1"/>
    <col min="8" max="8" width="9.875" customWidth="1"/>
    <col min="9" max="9" width="10.625" customWidth="1"/>
    <col min="10" max="10" width="9.875" customWidth="1"/>
    <col min="11" max="11" width="10.5" customWidth="1"/>
    <col min="12" max="12" width="8.375" style="9" customWidth="1"/>
    <col min="13" max="13" width="9.875" style="9" customWidth="1"/>
    <col min="14" max="14" width="10" style="9" customWidth="1"/>
    <col min="15" max="16" width="2.625" style="9" customWidth="1"/>
    <col min="17" max="17" width="10.125" customWidth="1"/>
  </cols>
  <sheetData>
    <row r="1" spans="1:18" ht="20.100000000000001" customHeight="1" x14ac:dyDescent="0.3">
      <c r="F1" s="10" t="s">
        <v>35</v>
      </c>
    </row>
    <row r="2" spans="1:18" ht="16.5" x14ac:dyDescent="0.25">
      <c r="A2" s="11" t="s">
        <v>70</v>
      </c>
      <c r="B2" s="48" t="s">
        <v>71</v>
      </c>
      <c r="C2" s="48" t="s">
        <v>72</v>
      </c>
      <c r="D2" s="49" t="s">
        <v>73</v>
      </c>
      <c r="E2" s="50" t="s">
        <v>87</v>
      </c>
      <c r="F2" s="49" t="s">
        <v>75</v>
      </c>
      <c r="G2" s="48" t="s">
        <v>76</v>
      </c>
      <c r="H2" s="51" t="s">
        <v>77</v>
      </c>
      <c r="I2" s="48" t="s">
        <v>78</v>
      </c>
      <c r="J2" s="48" t="s">
        <v>79</v>
      </c>
      <c r="K2" s="59" t="s">
        <v>80</v>
      </c>
      <c r="L2" s="60" t="s">
        <v>2</v>
      </c>
      <c r="M2" s="61" t="s">
        <v>81</v>
      </c>
      <c r="N2" s="62" t="s">
        <v>82</v>
      </c>
      <c r="O2" s="43" t="s">
        <v>83</v>
      </c>
      <c r="P2" s="44" t="s">
        <v>84</v>
      </c>
      <c r="Q2" s="42" t="s">
        <v>85</v>
      </c>
    </row>
    <row r="3" spans="1:18" ht="15.95" customHeight="1" x14ac:dyDescent="0.25">
      <c r="A3" s="17">
        <v>5</v>
      </c>
      <c r="B3" s="91"/>
      <c r="C3" s="91"/>
      <c r="D3" s="91"/>
      <c r="E3" s="91">
        <v>1.9119999999999999</v>
      </c>
      <c r="F3" s="92"/>
      <c r="G3" s="91"/>
      <c r="H3" s="91"/>
      <c r="I3" s="91"/>
      <c r="J3" s="91">
        <v>1.91</v>
      </c>
      <c r="K3" s="91"/>
      <c r="L3" s="71">
        <v>1.93</v>
      </c>
      <c r="M3" s="94">
        <f t="shared" ref="M3:M12" si="0">AVERAGE(B3:K3)</f>
        <v>1.911</v>
      </c>
      <c r="N3" s="94">
        <f t="shared" ref="N3:N20" si="1">MAX(B3:K3)-MIN(B3:K3)</f>
        <v>2.0000000000000018E-3</v>
      </c>
      <c r="O3" s="43">
        <v>1.73</v>
      </c>
      <c r="P3" s="44">
        <v>2.13</v>
      </c>
      <c r="Q3" s="45">
        <f>M3/M3*100</f>
        <v>100</v>
      </c>
    </row>
    <row r="4" spans="1:18" ht="15.95" customHeight="1" x14ac:dyDescent="0.25">
      <c r="A4" s="17">
        <v>6</v>
      </c>
      <c r="B4" s="93">
        <v>1.9255</v>
      </c>
      <c r="C4" s="93">
        <v>1.9275949367088601</v>
      </c>
      <c r="D4" s="94">
        <v>1.9094117647058799</v>
      </c>
      <c r="E4" s="94">
        <v>1.885</v>
      </c>
      <c r="F4" s="93">
        <v>1.92611111111111</v>
      </c>
      <c r="G4" s="93">
        <v>1.91</v>
      </c>
      <c r="H4" s="93">
        <v>1.861</v>
      </c>
      <c r="I4" s="93">
        <v>1.9</v>
      </c>
      <c r="J4" s="93">
        <v>1.9275949367088601</v>
      </c>
      <c r="K4" s="93">
        <v>1.9582222222222201</v>
      </c>
      <c r="L4" s="71">
        <v>1.93</v>
      </c>
      <c r="M4" s="94">
        <f t="shared" si="0"/>
        <v>1.9130434971456929</v>
      </c>
      <c r="N4" s="94">
        <f t="shared" si="1"/>
        <v>9.72222222222201E-2</v>
      </c>
      <c r="O4" s="43">
        <v>1.73</v>
      </c>
      <c r="P4" s="44">
        <v>2.13</v>
      </c>
      <c r="Q4" s="45">
        <f>M4/M$3*100</f>
        <v>100.10693339328587</v>
      </c>
    </row>
    <row r="5" spans="1:18" ht="15.95" customHeight="1" x14ac:dyDescent="0.25">
      <c r="A5" s="17">
        <v>7</v>
      </c>
      <c r="B5" s="93">
        <v>1.9515</v>
      </c>
      <c r="C5" s="93">
        <v>1.9491304347826099</v>
      </c>
      <c r="D5" s="94">
        <v>1.9665999999999999</v>
      </c>
      <c r="E5" s="94">
        <v>1.9159999999999999</v>
      </c>
      <c r="F5" s="93">
        <v>1.9424999999999999</v>
      </c>
      <c r="G5" s="93">
        <v>1.9125000000000001</v>
      </c>
      <c r="H5" s="93">
        <v>1.883</v>
      </c>
      <c r="I5" s="93">
        <v>1.91</v>
      </c>
      <c r="J5" s="93">
        <v>1.89</v>
      </c>
      <c r="K5" s="93">
        <v>1.8771500000000001</v>
      </c>
      <c r="L5" s="71">
        <v>1.93</v>
      </c>
      <c r="M5" s="94">
        <f t="shared" si="0"/>
        <v>1.9198380434782609</v>
      </c>
      <c r="N5" s="94">
        <f t="shared" si="1"/>
        <v>8.9449999999999807E-2</v>
      </c>
      <c r="O5" s="43">
        <v>1.73</v>
      </c>
      <c r="P5" s="44">
        <v>2.13</v>
      </c>
      <c r="Q5" s="45">
        <f t="shared" ref="Q5:Q20" si="2">M5/M$3*100</f>
        <v>100.46248265192365</v>
      </c>
    </row>
    <row r="6" spans="1:18" ht="15.95" customHeight="1" x14ac:dyDescent="0.25">
      <c r="A6" s="17">
        <v>8</v>
      </c>
      <c r="B6" s="93">
        <v>1.9357142857142899</v>
      </c>
      <c r="C6" s="93">
        <v>1.9436363636363601</v>
      </c>
      <c r="D6" s="94">
        <v>1.9611499999999999</v>
      </c>
      <c r="E6" s="94">
        <v>1.9139999999999999</v>
      </c>
      <c r="F6" s="93">
        <v>1.948</v>
      </c>
      <c r="G6" s="93">
        <v>1.9177500000000001</v>
      </c>
      <c r="H6" s="93">
        <v>1.8779999999999999</v>
      </c>
      <c r="I6" s="93">
        <v>1.92</v>
      </c>
      <c r="J6" s="93">
        <v>1.88</v>
      </c>
      <c r="K6" s="93">
        <v>1.81155</v>
      </c>
      <c r="L6" s="71">
        <v>1.93</v>
      </c>
      <c r="M6" s="94">
        <f t="shared" si="0"/>
        <v>1.910980064935065</v>
      </c>
      <c r="N6" s="94">
        <f t="shared" si="1"/>
        <v>0.14959999999999996</v>
      </c>
      <c r="O6" s="43">
        <v>1.73</v>
      </c>
      <c r="P6" s="44">
        <v>2.13</v>
      </c>
      <c r="Q6" s="45">
        <f t="shared" si="2"/>
        <v>99.99895682548744</v>
      </c>
    </row>
    <row r="7" spans="1:18" ht="15.95" customHeight="1" x14ac:dyDescent="0.25">
      <c r="A7" s="17">
        <v>9</v>
      </c>
      <c r="B7" s="93">
        <v>1.9370000000000001</v>
      </c>
      <c r="C7" s="93">
        <v>1.87046511627907</v>
      </c>
      <c r="D7" s="94">
        <v>1.9503333333333299</v>
      </c>
      <c r="E7" s="94">
        <v>1.863</v>
      </c>
      <c r="F7" s="93">
        <v>1.94</v>
      </c>
      <c r="G7" s="93">
        <v>1.8946363636363599</v>
      </c>
      <c r="H7" s="93">
        <v>1.8280000000000001</v>
      </c>
      <c r="I7" s="93">
        <v>1.93</v>
      </c>
      <c r="J7" s="93">
        <v>1.87</v>
      </c>
      <c r="K7" s="93">
        <v>1.92855</v>
      </c>
      <c r="L7" s="71">
        <v>1.93</v>
      </c>
      <c r="M7" s="94">
        <f t="shared" si="0"/>
        <v>1.9011984813248759</v>
      </c>
      <c r="N7" s="94">
        <f t="shared" si="1"/>
        <v>0.12233333333332985</v>
      </c>
      <c r="O7" s="43">
        <v>1.73</v>
      </c>
      <c r="P7" s="44">
        <v>2.13</v>
      </c>
      <c r="Q7" s="45">
        <f t="shared" si="2"/>
        <v>99.487100017000301</v>
      </c>
    </row>
    <row r="8" spans="1:18" ht="15.95" customHeight="1" x14ac:dyDescent="0.25">
      <c r="A8" s="17">
        <v>10</v>
      </c>
      <c r="B8" s="93">
        <v>1.9404545454545501</v>
      </c>
      <c r="C8" s="93">
        <v>1.9356521739130399</v>
      </c>
      <c r="D8" s="94">
        <v>1.94435</v>
      </c>
      <c r="E8" s="94">
        <v>1.83</v>
      </c>
      <c r="F8" s="93">
        <v>1.89227272727273</v>
      </c>
      <c r="G8" s="93">
        <v>1.88996296296296</v>
      </c>
      <c r="H8" s="93">
        <v>1.8759999999999999</v>
      </c>
      <c r="I8" s="93">
        <v>1.9</v>
      </c>
      <c r="J8" s="93">
        <v>1.88</v>
      </c>
      <c r="K8" s="93">
        <v>1.89026315789474</v>
      </c>
      <c r="L8" s="71">
        <v>1.93</v>
      </c>
      <c r="M8" s="94">
        <f t="shared" si="0"/>
        <v>1.8978955567498019</v>
      </c>
      <c r="N8" s="94">
        <f t="shared" si="1"/>
        <v>0.11434999999999995</v>
      </c>
      <c r="O8" s="43">
        <v>1.73</v>
      </c>
      <c r="P8" s="44">
        <v>2.13</v>
      </c>
      <c r="Q8" s="45">
        <f t="shared" si="2"/>
        <v>99.314262519612868</v>
      </c>
    </row>
    <row r="9" spans="1:18" ht="15.95" customHeight="1" x14ac:dyDescent="0.25">
      <c r="A9" s="17">
        <v>11</v>
      </c>
      <c r="B9" s="93">
        <v>1.929</v>
      </c>
      <c r="C9" s="93">
        <v>1.9314634146341501</v>
      </c>
      <c r="D9" s="94">
        <v>1.9262857142857099</v>
      </c>
      <c r="E9" s="94">
        <v>1.837</v>
      </c>
      <c r="F9" s="93">
        <v>1.8605</v>
      </c>
      <c r="G9" s="93">
        <v>1.9127333333333301</v>
      </c>
      <c r="H9" s="93">
        <v>1.879</v>
      </c>
      <c r="I9" s="93">
        <v>1.9</v>
      </c>
      <c r="J9" s="93">
        <v>1.87</v>
      </c>
      <c r="K9" s="93">
        <v>1.94811111111111</v>
      </c>
      <c r="L9" s="71">
        <v>1.93</v>
      </c>
      <c r="M9" s="94">
        <f t="shared" si="0"/>
        <v>1.8994093573364299</v>
      </c>
      <c r="N9" s="94">
        <f t="shared" si="1"/>
        <v>0.11111111111111005</v>
      </c>
      <c r="O9" s="43">
        <v>1.73</v>
      </c>
      <c r="P9" s="44">
        <v>2.13</v>
      </c>
      <c r="Q9" s="45">
        <f t="shared" si="2"/>
        <v>99.393477620953945</v>
      </c>
    </row>
    <row r="10" spans="1:18" ht="15.95" customHeight="1" x14ac:dyDescent="0.25">
      <c r="A10" s="17">
        <v>12</v>
      </c>
      <c r="B10" s="93">
        <v>1.933125</v>
      </c>
      <c r="C10" s="93">
        <v>1.88843137254902</v>
      </c>
      <c r="D10" s="94">
        <v>1.8922666666666701</v>
      </c>
      <c r="E10" s="94">
        <v>1.887</v>
      </c>
      <c r="F10" s="93">
        <v>1.8847368421052599</v>
      </c>
      <c r="G10" s="93">
        <v>1.8628260869565201</v>
      </c>
      <c r="H10" s="93">
        <v>1.885</v>
      </c>
      <c r="I10" s="93">
        <v>1.92</v>
      </c>
      <c r="J10" s="93">
        <v>1.86</v>
      </c>
      <c r="K10" s="93">
        <v>1.9497500000000001</v>
      </c>
      <c r="L10" s="71">
        <v>1.93</v>
      </c>
      <c r="M10" s="94">
        <f t="shared" si="0"/>
        <v>1.8963135968277474</v>
      </c>
      <c r="N10" s="94">
        <f t="shared" si="1"/>
        <v>8.9749999999999996E-2</v>
      </c>
      <c r="O10" s="43">
        <v>1.73</v>
      </c>
      <c r="P10" s="44">
        <v>2.13</v>
      </c>
      <c r="Q10" s="45">
        <f t="shared" si="2"/>
        <v>99.23148073405271</v>
      </c>
    </row>
    <row r="11" spans="1:18" ht="15.95" customHeight="1" x14ac:dyDescent="0.25">
      <c r="A11" s="17">
        <v>1</v>
      </c>
      <c r="B11" s="93">
        <v>1.9279999999999999</v>
      </c>
      <c r="C11" s="93">
        <v>1.8756730769230801</v>
      </c>
      <c r="D11" s="94">
        <v>1.8887499999999999</v>
      </c>
      <c r="E11" s="94">
        <v>1.8819999999999999</v>
      </c>
      <c r="F11" s="93">
        <v>1.92473684210526</v>
      </c>
      <c r="G11" s="93">
        <v>1.96804347826087</v>
      </c>
      <c r="H11" s="93">
        <v>1.845</v>
      </c>
      <c r="I11" s="93">
        <v>1.92</v>
      </c>
      <c r="J11" s="93">
        <v>1.94</v>
      </c>
      <c r="K11" s="93">
        <v>1.94971428571429</v>
      </c>
      <c r="L11" s="71">
        <v>1.93</v>
      </c>
      <c r="M11" s="94">
        <f t="shared" si="0"/>
        <v>1.9121917683003502</v>
      </c>
      <c r="N11" s="94">
        <f t="shared" si="1"/>
        <v>0.12304347826087003</v>
      </c>
      <c r="O11" s="43">
        <v>1.73</v>
      </c>
      <c r="P11" s="44">
        <v>2.13</v>
      </c>
      <c r="Q11" s="45">
        <f t="shared" si="2"/>
        <v>100.06236359499479</v>
      </c>
    </row>
    <row r="12" spans="1:18" ht="15.95" customHeight="1" x14ac:dyDescent="0.25">
      <c r="A12" s="17">
        <v>2</v>
      </c>
      <c r="B12" s="93">
        <v>1.9411111111111099</v>
      </c>
      <c r="C12" s="93">
        <v>1.8706172839506201</v>
      </c>
      <c r="D12" s="94">
        <v>1.9610624999999999</v>
      </c>
      <c r="E12" s="94">
        <v>1.899</v>
      </c>
      <c r="F12" s="93">
        <v>1.9264705882352899</v>
      </c>
      <c r="G12" s="93">
        <v>1.92613636363636</v>
      </c>
      <c r="H12" s="93">
        <v>1.845</v>
      </c>
      <c r="I12" s="93">
        <v>1.91</v>
      </c>
      <c r="J12" s="93">
        <v>1.91</v>
      </c>
      <c r="K12" s="93">
        <v>1.91785714285714</v>
      </c>
      <c r="L12" s="71">
        <v>1.93</v>
      </c>
      <c r="M12" s="94">
        <f t="shared" si="0"/>
        <v>1.9107254989790519</v>
      </c>
      <c r="N12" s="94">
        <f t="shared" si="1"/>
        <v>0.11606249999999996</v>
      </c>
      <c r="O12" s="43">
        <v>1.73</v>
      </c>
      <c r="P12" s="44">
        <v>2.13</v>
      </c>
      <c r="Q12" s="45">
        <f t="shared" si="2"/>
        <v>99.985635739353839</v>
      </c>
    </row>
    <row r="13" spans="1:18" ht="15.95" customHeight="1" x14ac:dyDescent="0.25">
      <c r="A13" s="17">
        <v>3</v>
      </c>
      <c r="B13" s="233">
        <v>1.940625</v>
      </c>
      <c r="C13" s="231">
        <v>1.8948387096774193</v>
      </c>
      <c r="D13" s="232">
        <v>1.96494117647059</v>
      </c>
      <c r="E13" s="232">
        <v>1.8559999999999999</v>
      </c>
      <c r="F13" s="231">
        <v>1.9409523809523805</v>
      </c>
      <c r="G13" s="231">
        <v>1.9032272727272725</v>
      </c>
      <c r="H13" s="231">
        <v>1.8680000000000001</v>
      </c>
      <c r="I13" s="231">
        <v>1.91</v>
      </c>
      <c r="J13" s="231">
        <v>1.85</v>
      </c>
      <c r="K13" s="231">
        <v>1.8750000000000004</v>
      </c>
      <c r="L13" s="71">
        <v>1.93</v>
      </c>
      <c r="M13" s="94">
        <f>AVERAGE(B13,C13,D13,E13,F13,I13)</f>
        <v>1.917892877850065</v>
      </c>
      <c r="N13" s="94">
        <f t="shared" si="1"/>
        <v>0.11494117647058988</v>
      </c>
      <c r="O13" s="43">
        <v>1.73</v>
      </c>
      <c r="P13" s="44">
        <v>2.13</v>
      </c>
      <c r="Q13" s="45">
        <f t="shared" si="2"/>
        <v>100.36069481162035</v>
      </c>
    </row>
    <row r="14" spans="1:18" ht="15.95" customHeight="1" x14ac:dyDescent="0.25">
      <c r="A14" s="17">
        <v>4</v>
      </c>
      <c r="B14" s="93"/>
      <c r="C14" s="93"/>
      <c r="D14" s="94"/>
      <c r="E14" s="94"/>
      <c r="F14" s="93"/>
      <c r="G14" s="99"/>
      <c r="H14" s="93"/>
      <c r="I14" s="93"/>
      <c r="J14" s="93"/>
      <c r="K14" s="93"/>
      <c r="L14" s="71">
        <v>1.93</v>
      </c>
      <c r="M14" s="94"/>
      <c r="N14" s="94">
        <f t="shared" si="1"/>
        <v>0</v>
      </c>
      <c r="O14" s="43">
        <v>1.73</v>
      </c>
      <c r="P14" s="44">
        <v>2.13</v>
      </c>
      <c r="Q14" s="45">
        <f t="shared" si="2"/>
        <v>0</v>
      </c>
    </row>
    <row r="15" spans="1:18" ht="15.95" customHeight="1" x14ac:dyDescent="0.25">
      <c r="A15" s="17">
        <v>5</v>
      </c>
      <c r="B15" s="93"/>
      <c r="C15" s="93"/>
      <c r="D15" s="94"/>
      <c r="E15" s="94"/>
      <c r="F15" s="93"/>
      <c r="G15" s="93"/>
      <c r="H15" s="93"/>
      <c r="I15" s="93"/>
      <c r="J15" s="93"/>
      <c r="K15" s="93"/>
      <c r="L15" s="71">
        <v>1.93</v>
      </c>
      <c r="M15" s="94"/>
      <c r="N15" s="94">
        <f t="shared" si="1"/>
        <v>0</v>
      </c>
      <c r="O15" s="43">
        <v>1.73</v>
      </c>
      <c r="P15" s="44">
        <v>2.13</v>
      </c>
      <c r="Q15" s="45">
        <f t="shared" si="2"/>
        <v>0</v>
      </c>
      <c r="R15" s="46"/>
    </row>
    <row r="16" spans="1:18" ht="15.95" customHeight="1" x14ac:dyDescent="0.25">
      <c r="A16" s="17">
        <v>6</v>
      </c>
      <c r="B16" s="95"/>
      <c r="C16" s="93"/>
      <c r="D16" s="94"/>
      <c r="E16" s="94"/>
      <c r="F16" s="93"/>
      <c r="G16" s="93"/>
      <c r="H16" s="93"/>
      <c r="I16" s="93"/>
      <c r="J16" s="93"/>
      <c r="K16" s="93"/>
      <c r="L16" s="71">
        <v>1.93</v>
      </c>
      <c r="M16" s="94"/>
      <c r="N16" s="94">
        <f t="shared" si="1"/>
        <v>0</v>
      </c>
      <c r="O16" s="43">
        <v>1.73</v>
      </c>
      <c r="P16" s="44">
        <v>2.13</v>
      </c>
      <c r="Q16" s="45">
        <f t="shared" si="2"/>
        <v>0</v>
      </c>
      <c r="R16" s="46"/>
    </row>
    <row r="17" spans="1:18" ht="15.95" customHeight="1" x14ac:dyDescent="0.25">
      <c r="A17" s="17">
        <v>7</v>
      </c>
      <c r="B17" s="95"/>
      <c r="C17" s="93"/>
      <c r="D17" s="94"/>
      <c r="E17" s="94"/>
      <c r="F17" s="93"/>
      <c r="G17" s="93"/>
      <c r="H17" s="93"/>
      <c r="I17" s="93"/>
      <c r="J17" s="93"/>
      <c r="K17" s="93"/>
      <c r="L17" s="71">
        <v>1.93</v>
      </c>
      <c r="M17" s="94"/>
      <c r="N17" s="94">
        <f t="shared" si="1"/>
        <v>0</v>
      </c>
      <c r="O17" s="43">
        <v>1.73</v>
      </c>
      <c r="P17" s="44">
        <v>2.13</v>
      </c>
      <c r="Q17" s="45">
        <f t="shared" si="2"/>
        <v>0</v>
      </c>
      <c r="R17" s="46"/>
    </row>
    <row r="18" spans="1:18" ht="15.95" customHeight="1" x14ac:dyDescent="0.25">
      <c r="A18" s="17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71">
        <v>1.93</v>
      </c>
      <c r="M18" s="94"/>
      <c r="N18" s="94">
        <f t="shared" si="1"/>
        <v>0</v>
      </c>
      <c r="O18" s="43">
        <v>1.73</v>
      </c>
      <c r="P18" s="44">
        <v>2.13</v>
      </c>
      <c r="Q18" s="45">
        <f t="shared" si="2"/>
        <v>0</v>
      </c>
      <c r="R18" s="46"/>
    </row>
    <row r="19" spans="1:18" ht="15.95" customHeight="1" x14ac:dyDescent="0.25">
      <c r="A19" s="17">
        <v>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71">
        <v>1.93</v>
      </c>
      <c r="M19" s="94"/>
      <c r="N19" s="94">
        <f t="shared" si="1"/>
        <v>0</v>
      </c>
      <c r="O19" s="43">
        <v>1.73</v>
      </c>
      <c r="P19" s="44">
        <v>2.13</v>
      </c>
      <c r="Q19" s="45">
        <f t="shared" si="2"/>
        <v>0</v>
      </c>
      <c r="R19" s="46"/>
    </row>
    <row r="20" spans="1:18" ht="15.95" customHeight="1" x14ac:dyDescent="0.25">
      <c r="A20" s="17">
        <v>10</v>
      </c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71">
        <v>1.93</v>
      </c>
      <c r="M20" s="94"/>
      <c r="N20" s="94">
        <f t="shared" si="1"/>
        <v>0</v>
      </c>
      <c r="O20" s="43">
        <v>1.73</v>
      </c>
      <c r="P20" s="44">
        <v>2.13</v>
      </c>
      <c r="Q20" s="45">
        <f t="shared" si="2"/>
        <v>0</v>
      </c>
      <c r="R20" s="46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R20"/>
  <sheetViews>
    <sheetView zoomScale="73" zoomScaleNormal="73" workbookViewId="0">
      <selection activeCell="U52" sqref="U52"/>
    </sheetView>
  </sheetViews>
  <sheetFormatPr defaultColWidth="9" defaultRowHeight="13.5" x14ac:dyDescent="0.15"/>
  <cols>
    <col min="1" max="1" width="3.75" customWidth="1"/>
    <col min="2" max="2" width="8.375" customWidth="1"/>
    <col min="4" max="4" width="8.75" customWidth="1"/>
    <col min="5" max="5" width="9.25" customWidth="1"/>
    <col min="6" max="6" width="9.5" customWidth="1"/>
    <col min="7" max="8" width="8.75" customWidth="1"/>
    <col min="9" max="9" width="9.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8.5" customWidth="1"/>
    <col min="15" max="16" width="2.625" customWidth="1"/>
    <col min="17" max="17" width="10.125" customWidth="1"/>
  </cols>
  <sheetData>
    <row r="1" spans="1:18" ht="20.100000000000001" customHeight="1" x14ac:dyDescent="0.3">
      <c r="F1" s="10" t="s">
        <v>37</v>
      </c>
    </row>
    <row r="2" spans="1:18" ht="16.5" customHeight="1" x14ac:dyDescent="0.25">
      <c r="A2" s="11" t="s">
        <v>70</v>
      </c>
      <c r="B2" s="48" t="s">
        <v>71</v>
      </c>
      <c r="C2" s="48" t="s">
        <v>72</v>
      </c>
      <c r="D2" s="49" t="s">
        <v>73</v>
      </c>
      <c r="E2" s="50" t="s">
        <v>87</v>
      </c>
      <c r="F2" s="49" t="s">
        <v>75</v>
      </c>
      <c r="G2" s="48" t="s">
        <v>76</v>
      </c>
      <c r="H2" s="51" t="s">
        <v>77</v>
      </c>
      <c r="I2" s="48" t="s">
        <v>78</v>
      </c>
      <c r="J2" s="48" t="s">
        <v>79</v>
      </c>
      <c r="K2" s="59" t="s">
        <v>80</v>
      </c>
      <c r="L2" s="60" t="s">
        <v>2</v>
      </c>
      <c r="M2" s="61" t="s">
        <v>81</v>
      </c>
      <c r="N2" s="62" t="s">
        <v>82</v>
      </c>
      <c r="O2" s="43" t="s">
        <v>83</v>
      </c>
      <c r="P2" s="44" t="s">
        <v>84</v>
      </c>
      <c r="Q2" s="42" t="s">
        <v>85</v>
      </c>
    </row>
    <row r="3" spans="1:18" ht="15.95" customHeight="1" x14ac:dyDescent="0.25">
      <c r="A3" s="17">
        <v>5</v>
      </c>
      <c r="B3" s="69"/>
      <c r="C3" s="69"/>
      <c r="D3" s="69"/>
      <c r="E3" s="69">
        <v>6.42</v>
      </c>
      <c r="F3" s="70"/>
      <c r="G3" s="69"/>
      <c r="H3" s="69"/>
      <c r="I3" s="69"/>
      <c r="J3" s="69">
        <v>6.33</v>
      </c>
      <c r="K3" s="69"/>
      <c r="L3" s="55">
        <v>6.3</v>
      </c>
      <c r="M3" s="72">
        <f t="shared" ref="M3:M12" si="0">AVERAGE(B3:K3)</f>
        <v>6.375</v>
      </c>
      <c r="N3" s="72">
        <f t="shared" ref="N3:N20" si="1">MAX(B3:K3)-MIN(B3:K3)</f>
        <v>8.9999999999999858E-2</v>
      </c>
      <c r="O3" s="77">
        <v>6</v>
      </c>
      <c r="P3" s="44">
        <v>6.6</v>
      </c>
      <c r="Q3" s="45">
        <f>M3/M3*100</f>
        <v>100</v>
      </c>
    </row>
    <row r="4" spans="1:18" ht="15.95" customHeight="1" x14ac:dyDescent="0.25">
      <c r="A4" s="17">
        <v>6</v>
      </c>
      <c r="B4" s="71">
        <v>6.2750000000000004</v>
      </c>
      <c r="C4" s="71">
        <v>6.3472368421052598</v>
      </c>
      <c r="D4" s="72">
        <v>6.2904761904761903</v>
      </c>
      <c r="E4" s="72">
        <v>6.3959999999999999</v>
      </c>
      <c r="F4" s="71">
        <v>6.35</v>
      </c>
      <c r="G4" s="71">
        <v>6.33</v>
      </c>
      <c r="H4" s="71">
        <v>6.1150000000000002</v>
      </c>
      <c r="I4" s="71">
        <v>6.34</v>
      </c>
      <c r="J4" s="71">
        <v>6.3472368421052598</v>
      </c>
      <c r="K4" s="71">
        <v>6.3444444444444397</v>
      </c>
      <c r="L4" s="55">
        <v>6.3</v>
      </c>
      <c r="M4" s="72">
        <f t="shared" si="0"/>
        <v>6.3135394319131155</v>
      </c>
      <c r="N4" s="72">
        <f t="shared" si="1"/>
        <v>0.28099999999999969</v>
      </c>
      <c r="O4" s="77">
        <v>6</v>
      </c>
      <c r="P4" s="44">
        <v>6.6</v>
      </c>
      <c r="Q4" s="45">
        <f>M4/M$3*100</f>
        <v>99.035912657460628</v>
      </c>
    </row>
    <row r="5" spans="1:18" ht="15.95" customHeight="1" x14ac:dyDescent="0.25">
      <c r="A5" s="17">
        <v>7</v>
      </c>
      <c r="B5" s="71">
        <v>6.2750000000000004</v>
      </c>
      <c r="C5" s="71">
        <v>6.3502197802197804</v>
      </c>
      <c r="D5" s="72">
        <v>6.33478260869565</v>
      </c>
      <c r="E5" s="72">
        <v>6.3710000000000004</v>
      </c>
      <c r="F5" s="71">
        <v>6.3250000000000002</v>
      </c>
      <c r="G5" s="71">
        <v>6.2725</v>
      </c>
      <c r="H5" s="71">
        <v>6.2480000000000002</v>
      </c>
      <c r="I5" s="71">
        <v>6.28</v>
      </c>
      <c r="J5" s="71">
        <v>6.33</v>
      </c>
      <c r="K5" s="71">
        <v>6.375</v>
      </c>
      <c r="L5" s="55">
        <v>6.3</v>
      </c>
      <c r="M5" s="72">
        <f t="shared" si="0"/>
        <v>6.3161502388915425</v>
      </c>
      <c r="N5" s="72">
        <f t="shared" si="1"/>
        <v>0.12699999999999978</v>
      </c>
      <c r="O5" s="77">
        <v>6</v>
      </c>
      <c r="P5" s="44">
        <v>6.6</v>
      </c>
      <c r="Q5" s="45">
        <f t="shared" ref="Q5:Q20" si="2">M5/M$3*100</f>
        <v>99.076866492416343</v>
      </c>
    </row>
    <row r="6" spans="1:18" ht="15.95" customHeight="1" x14ac:dyDescent="0.25">
      <c r="A6" s="17">
        <v>8</v>
      </c>
      <c r="B6" s="71">
        <v>6.2666666666666702</v>
      </c>
      <c r="C6" s="71">
        <v>6.3814942528735603</v>
      </c>
      <c r="D6" s="72">
        <v>6.3650000000000002</v>
      </c>
      <c r="E6" s="72">
        <v>6.35</v>
      </c>
      <c r="F6" s="71">
        <v>6.29</v>
      </c>
      <c r="G6" s="71">
        <v>6.2715384615384604</v>
      </c>
      <c r="H6" s="71">
        <v>6.25</v>
      </c>
      <c r="I6" s="71">
        <v>6.24</v>
      </c>
      <c r="J6" s="71">
        <v>6.32</v>
      </c>
      <c r="K6" s="71">
        <v>6.38</v>
      </c>
      <c r="L6" s="55">
        <v>6.3</v>
      </c>
      <c r="M6" s="72">
        <f t="shared" si="0"/>
        <v>6.3114699381078703</v>
      </c>
      <c r="N6" s="72">
        <f t="shared" si="1"/>
        <v>0.1414942528735601</v>
      </c>
      <c r="O6" s="77">
        <v>6</v>
      </c>
      <c r="P6" s="44">
        <v>6.6</v>
      </c>
      <c r="Q6" s="45">
        <f t="shared" si="2"/>
        <v>99.003450009535214</v>
      </c>
    </row>
    <row r="7" spans="1:18" ht="15.95" customHeight="1" x14ac:dyDescent="0.25">
      <c r="A7" s="17">
        <v>9</v>
      </c>
      <c r="B7" s="71">
        <v>6.27</v>
      </c>
      <c r="C7" s="71">
        <v>6.3767469879518099</v>
      </c>
      <c r="D7" s="72">
        <v>6.3449999999999998</v>
      </c>
      <c r="E7" s="72">
        <v>6.306</v>
      </c>
      <c r="F7" s="71">
        <v>6.3150000000000004</v>
      </c>
      <c r="G7" s="71">
        <v>6.2657894736842099</v>
      </c>
      <c r="H7" s="71">
        <v>6.2089999999999996</v>
      </c>
      <c r="I7" s="71">
        <v>6.31</v>
      </c>
      <c r="J7" s="71">
        <v>6.29</v>
      </c>
      <c r="K7" s="71">
        <v>6.335</v>
      </c>
      <c r="L7" s="55">
        <v>6.3</v>
      </c>
      <c r="M7" s="72">
        <f t="shared" si="0"/>
        <v>6.3022536461636021</v>
      </c>
      <c r="N7" s="72">
        <f t="shared" si="1"/>
        <v>0.16774698795181031</v>
      </c>
      <c r="O7" s="77">
        <v>6</v>
      </c>
      <c r="P7" s="44">
        <v>6.6</v>
      </c>
      <c r="Q7" s="45">
        <f t="shared" si="2"/>
        <v>98.858880724134934</v>
      </c>
    </row>
    <row r="8" spans="1:18" ht="15.95" customHeight="1" x14ac:dyDescent="0.25">
      <c r="A8" s="17">
        <v>10</v>
      </c>
      <c r="B8" s="71">
        <v>6.2681818181818203</v>
      </c>
      <c r="C8" s="71">
        <v>6.3667708333333399</v>
      </c>
      <c r="D8" s="72">
        <v>6.30833333333333</v>
      </c>
      <c r="E8" s="72">
        <v>6.3490000000000002</v>
      </c>
      <c r="F8" s="71">
        <v>6.3090909090909104</v>
      </c>
      <c r="G8" s="71">
        <v>6.3118518518518503</v>
      </c>
      <c r="H8" s="71">
        <v>6.2729999999999997</v>
      </c>
      <c r="I8" s="71">
        <v>6.28</v>
      </c>
      <c r="J8" s="71">
        <v>6.31</v>
      </c>
      <c r="K8" s="71">
        <v>6.3849999999999998</v>
      </c>
      <c r="L8" s="55">
        <v>6.3</v>
      </c>
      <c r="M8" s="72">
        <f t="shared" si="0"/>
        <v>6.3161228745791256</v>
      </c>
      <c r="N8" s="72">
        <f t="shared" si="1"/>
        <v>0.11681818181817949</v>
      </c>
      <c r="O8" s="77">
        <v>6</v>
      </c>
      <c r="P8" s="44">
        <v>6.6</v>
      </c>
      <c r="Q8" s="45">
        <f t="shared" si="2"/>
        <v>99.07643724830001</v>
      </c>
    </row>
    <row r="9" spans="1:18" ht="15.95" customHeight="1" x14ac:dyDescent="0.25">
      <c r="A9" s="17">
        <v>11</v>
      </c>
      <c r="B9" s="71">
        <v>6.3150000000000004</v>
      </c>
      <c r="C9" s="71">
        <v>6.3781927710843398</v>
      </c>
      <c r="D9" s="72">
        <v>6.3315789473684196</v>
      </c>
      <c r="E9" s="72">
        <v>6.351</v>
      </c>
      <c r="F9" s="71">
        <v>6.3049999999999997</v>
      </c>
      <c r="G9" s="71">
        <v>6.3843478260869597</v>
      </c>
      <c r="H9" s="71">
        <v>6.3220000000000001</v>
      </c>
      <c r="I9" s="71">
        <v>6.3</v>
      </c>
      <c r="J9" s="71">
        <v>6.32</v>
      </c>
      <c r="K9" s="71">
        <v>6.3449999999999998</v>
      </c>
      <c r="L9" s="55">
        <v>6.3</v>
      </c>
      <c r="M9" s="72">
        <f t="shared" si="0"/>
        <v>6.335211954453972</v>
      </c>
      <c r="N9" s="72">
        <f t="shared" si="1"/>
        <v>8.4347826086959898E-2</v>
      </c>
      <c r="O9" s="77">
        <v>6</v>
      </c>
      <c r="P9" s="44">
        <v>6.6</v>
      </c>
      <c r="Q9" s="45">
        <f t="shared" si="2"/>
        <v>99.375873795356426</v>
      </c>
    </row>
    <row r="10" spans="1:18" ht="15.95" customHeight="1" x14ac:dyDescent="0.25">
      <c r="A10" s="17">
        <v>12</v>
      </c>
      <c r="B10" s="71">
        <v>6.2687499999999998</v>
      </c>
      <c r="C10" s="71">
        <v>6.3580612244897896</v>
      </c>
      <c r="D10" s="72">
        <v>6.3421052631578902</v>
      </c>
      <c r="E10" s="72">
        <v>6.3819999999999997</v>
      </c>
      <c r="F10" s="71">
        <v>6.3105263157894704</v>
      </c>
      <c r="G10" s="71">
        <v>6.4165217391304399</v>
      </c>
      <c r="H10" s="71">
        <v>6.3129999999999997</v>
      </c>
      <c r="I10" s="71">
        <v>6.29</v>
      </c>
      <c r="J10" s="71">
        <v>6.33</v>
      </c>
      <c r="K10" s="71">
        <v>6.3849999999999998</v>
      </c>
      <c r="L10" s="55">
        <v>6.3</v>
      </c>
      <c r="M10" s="72">
        <f t="shared" si="0"/>
        <v>6.3395964542567587</v>
      </c>
      <c r="N10" s="72">
        <f t="shared" si="1"/>
        <v>0.14777173913044006</v>
      </c>
      <c r="O10" s="77">
        <v>6</v>
      </c>
      <c r="P10" s="44">
        <v>6.6</v>
      </c>
      <c r="Q10" s="45">
        <f t="shared" si="2"/>
        <v>99.444650262851127</v>
      </c>
    </row>
    <row r="11" spans="1:18" ht="15.95" customHeight="1" x14ac:dyDescent="0.25">
      <c r="A11" s="17">
        <v>1</v>
      </c>
      <c r="B11" s="71">
        <v>6.2750000000000004</v>
      </c>
      <c r="C11" s="71">
        <v>6.3509090909090897</v>
      </c>
      <c r="D11" s="72">
        <v>6.31666666666667</v>
      </c>
      <c r="E11" s="72">
        <v>6.3479999999999999</v>
      </c>
      <c r="F11" s="71">
        <v>6.2789473684210497</v>
      </c>
      <c r="G11" s="71">
        <v>6.3415999999999997</v>
      </c>
      <c r="H11" s="71">
        <v>6.3170000000000002</v>
      </c>
      <c r="I11" s="71">
        <v>6.29</v>
      </c>
      <c r="J11" s="71">
        <v>6.3</v>
      </c>
      <c r="K11" s="71">
        <v>6.3857142857142897</v>
      </c>
      <c r="L11" s="55">
        <v>6.3</v>
      </c>
      <c r="M11" s="72">
        <f t="shared" si="0"/>
        <v>6.320383741171109</v>
      </c>
      <c r="N11" s="72">
        <f t="shared" si="1"/>
        <v>0.11071428571428932</v>
      </c>
      <c r="O11" s="77">
        <v>6</v>
      </c>
      <c r="P11" s="44">
        <v>6.6</v>
      </c>
      <c r="Q11" s="45">
        <f t="shared" si="2"/>
        <v>99.14327437131152</v>
      </c>
    </row>
    <row r="12" spans="1:18" ht="15.95" customHeight="1" x14ac:dyDescent="0.25">
      <c r="A12" s="17">
        <v>2</v>
      </c>
      <c r="B12" s="71">
        <v>6.2888888888888896</v>
      </c>
      <c r="C12" s="71">
        <v>6.4182758620689597</v>
      </c>
      <c r="D12" s="72">
        <v>6.3105263157894704</v>
      </c>
      <c r="E12" s="72">
        <v>6.3490000000000002</v>
      </c>
      <c r="F12" s="71">
        <v>6.2941176470588198</v>
      </c>
      <c r="G12" s="71">
        <v>6.32318181818182</v>
      </c>
      <c r="H12" s="71">
        <v>6.3280000000000003</v>
      </c>
      <c r="I12" s="71">
        <v>6.29</v>
      </c>
      <c r="J12" s="71">
        <v>6.34</v>
      </c>
      <c r="K12" s="71">
        <v>6.4066666666666698</v>
      </c>
      <c r="L12" s="55">
        <v>6.3</v>
      </c>
      <c r="M12" s="72">
        <f t="shared" si="0"/>
        <v>6.3348657198654621</v>
      </c>
      <c r="N12" s="72">
        <f t="shared" si="1"/>
        <v>0.12938697318007009</v>
      </c>
      <c r="O12" s="77">
        <v>6</v>
      </c>
      <c r="P12" s="44">
        <v>6.6</v>
      </c>
      <c r="Q12" s="45">
        <f t="shared" si="2"/>
        <v>99.370442664556265</v>
      </c>
    </row>
    <row r="13" spans="1:18" ht="15.95" customHeight="1" x14ac:dyDescent="0.25">
      <c r="A13" s="17">
        <v>3</v>
      </c>
      <c r="B13" s="228">
        <v>6.2937500000000002</v>
      </c>
      <c r="C13" s="228">
        <v>6.4777669902912614</v>
      </c>
      <c r="D13" s="229">
        <v>6.3157894736842097</v>
      </c>
      <c r="E13" s="229">
        <v>6.3920000000000003</v>
      </c>
      <c r="F13" s="228">
        <v>6.299999999999998</v>
      </c>
      <c r="G13" s="228">
        <v>6.3036363636363628</v>
      </c>
      <c r="H13" s="228">
        <v>6.3140000000000001</v>
      </c>
      <c r="I13" s="228">
        <v>6.29</v>
      </c>
      <c r="J13" s="228">
        <v>6.32</v>
      </c>
      <c r="K13" s="228">
        <v>6.3933333333333344</v>
      </c>
      <c r="L13" s="55">
        <v>6.3</v>
      </c>
      <c r="M13" s="72">
        <f>AVERAGE(B13,C13,D13,E13,F13,I13)</f>
        <v>6.3448844106625772</v>
      </c>
      <c r="N13" s="72">
        <f t="shared" si="1"/>
        <v>0.18776699029126132</v>
      </c>
      <c r="O13" s="77">
        <v>6</v>
      </c>
      <c r="P13" s="44">
        <v>6.6</v>
      </c>
      <c r="Q13" s="45">
        <f t="shared" si="2"/>
        <v>99.527598598628657</v>
      </c>
    </row>
    <row r="14" spans="1:18" ht="15.95" customHeight="1" x14ac:dyDescent="0.25">
      <c r="A14" s="17">
        <v>4</v>
      </c>
      <c r="B14" s="71"/>
      <c r="C14" s="71"/>
      <c r="D14" s="72"/>
      <c r="E14" s="72"/>
      <c r="F14" s="71"/>
      <c r="G14" s="73"/>
      <c r="H14" s="71"/>
      <c r="I14" s="71"/>
      <c r="J14" s="71"/>
      <c r="K14" s="71"/>
      <c r="L14" s="55">
        <v>6.3</v>
      </c>
      <c r="M14" s="72"/>
      <c r="N14" s="72">
        <f t="shared" si="1"/>
        <v>0</v>
      </c>
      <c r="O14" s="77">
        <v>6</v>
      </c>
      <c r="P14" s="44">
        <v>6.6</v>
      </c>
      <c r="Q14" s="45">
        <f t="shared" si="2"/>
        <v>0</v>
      </c>
    </row>
    <row r="15" spans="1:18" ht="15.95" customHeight="1" x14ac:dyDescent="0.25">
      <c r="A15" s="17">
        <v>5</v>
      </c>
      <c r="B15" s="71"/>
      <c r="C15" s="71"/>
      <c r="D15" s="72"/>
      <c r="E15" s="72"/>
      <c r="F15" s="71"/>
      <c r="G15" s="71"/>
      <c r="H15" s="71"/>
      <c r="I15" s="71"/>
      <c r="J15" s="71"/>
      <c r="K15" s="71"/>
      <c r="L15" s="55">
        <v>6.3</v>
      </c>
      <c r="M15" s="72"/>
      <c r="N15" s="72">
        <f t="shared" si="1"/>
        <v>0</v>
      </c>
      <c r="O15" s="77">
        <v>6</v>
      </c>
      <c r="P15" s="44">
        <v>6.6</v>
      </c>
      <c r="Q15" s="45">
        <f t="shared" si="2"/>
        <v>0</v>
      </c>
      <c r="R15" s="46"/>
    </row>
    <row r="16" spans="1:18" ht="15.95" customHeight="1" x14ac:dyDescent="0.25">
      <c r="A16" s="17">
        <v>6</v>
      </c>
      <c r="B16" s="71"/>
      <c r="C16" s="71"/>
      <c r="D16" s="74"/>
      <c r="E16" s="72"/>
      <c r="F16" s="71"/>
      <c r="G16" s="71"/>
      <c r="H16" s="71"/>
      <c r="I16" s="71"/>
      <c r="J16" s="71"/>
      <c r="K16" s="71"/>
      <c r="L16" s="55">
        <v>6.3</v>
      </c>
      <c r="M16" s="72"/>
      <c r="N16" s="72">
        <f t="shared" si="1"/>
        <v>0</v>
      </c>
      <c r="O16" s="77">
        <v>6</v>
      </c>
      <c r="P16" s="44">
        <v>6.6</v>
      </c>
      <c r="Q16" s="45">
        <f t="shared" si="2"/>
        <v>0</v>
      </c>
      <c r="R16" s="46"/>
    </row>
    <row r="17" spans="1:18" ht="15.95" customHeight="1" x14ac:dyDescent="0.25">
      <c r="A17" s="17">
        <v>7</v>
      </c>
      <c r="B17" s="71"/>
      <c r="C17" s="71"/>
      <c r="D17" s="74"/>
      <c r="E17" s="72"/>
      <c r="F17" s="71"/>
      <c r="G17" s="71"/>
      <c r="H17" s="71"/>
      <c r="I17" s="71"/>
      <c r="J17" s="71"/>
      <c r="K17" s="71"/>
      <c r="L17" s="55">
        <v>6.3</v>
      </c>
      <c r="M17" s="72"/>
      <c r="N17" s="72">
        <f t="shared" si="1"/>
        <v>0</v>
      </c>
      <c r="O17" s="77">
        <v>6</v>
      </c>
      <c r="P17" s="44">
        <v>6.6</v>
      </c>
      <c r="Q17" s="45">
        <f t="shared" si="2"/>
        <v>0</v>
      </c>
      <c r="R17" s="46"/>
    </row>
    <row r="18" spans="1:18" ht="15.95" customHeight="1" x14ac:dyDescent="0.25">
      <c r="A18" s="17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5">
        <v>6.3</v>
      </c>
      <c r="M18" s="72"/>
      <c r="N18" s="72">
        <f t="shared" si="1"/>
        <v>0</v>
      </c>
      <c r="O18" s="77">
        <v>6</v>
      </c>
      <c r="P18" s="44">
        <v>6.6</v>
      </c>
      <c r="Q18" s="45">
        <f t="shared" si="2"/>
        <v>0</v>
      </c>
      <c r="R18" s="46"/>
    </row>
    <row r="19" spans="1:18" ht="15.95" customHeight="1" x14ac:dyDescent="0.25">
      <c r="A19" s="17">
        <v>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5">
        <v>6.3</v>
      </c>
      <c r="M19" s="72"/>
      <c r="N19" s="72">
        <f t="shared" si="1"/>
        <v>0</v>
      </c>
      <c r="O19" s="77">
        <v>6</v>
      </c>
      <c r="P19" s="44">
        <v>6.6</v>
      </c>
      <c r="Q19" s="45">
        <f t="shared" si="2"/>
        <v>0</v>
      </c>
      <c r="R19" s="46"/>
    </row>
    <row r="20" spans="1:18" ht="15.95" customHeight="1" x14ac:dyDescent="0.25">
      <c r="A20" s="17">
        <v>10</v>
      </c>
      <c r="B20" s="57"/>
      <c r="C20" s="75"/>
      <c r="D20" s="75"/>
      <c r="E20" s="75"/>
      <c r="F20" s="75"/>
      <c r="G20" s="75"/>
      <c r="H20" s="75"/>
      <c r="I20" s="75"/>
      <c r="J20" s="75"/>
      <c r="K20" s="75"/>
      <c r="L20" s="55">
        <v>6.3</v>
      </c>
      <c r="M20" s="72"/>
      <c r="N20" s="72">
        <f t="shared" si="1"/>
        <v>0</v>
      </c>
      <c r="O20" s="77">
        <v>6</v>
      </c>
      <c r="P20" s="44">
        <v>6.6</v>
      </c>
      <c r="Q20" s="45">
        <f t="shared" si="2"/>
        <v>0</v>
      </c>
      <c r="R20" s="46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R20"/>
  <sheetViews>
    <sheetView zoomScale="73" zoomScaleNormal="73" workbookViewId="0">
      <selection activeCell="U48" sqref="U48"/>
    </sheetView>
  </sheetViews>
  <sheetFormatPr defaultColWidth="9" defaultRowHeight="13.5" x14ac:dyDescent="0.15"/>
  <cols>
    <col min="1" max="1" width="3.75" customWidth="1"/>
    <col min="2" max="2" width="7.75" customWidth="1"/>
    <col min="3" max="3" width="9.25" customWidth="1"/>
    <col min="4" max="4" width="8.75" customWidth="1"/>
    <col min="5" max="5" width="9.25" customWidth="1"/>
    <col min="6" max="6" width="9.5" customWidth="1"/>
    <col min="7" max="9" width="8.75" customWidth="1"/>
    <col min="10" max="10" width="8.625" customWidth="1"/>
    <col min="11" max="11" width="9.375" customWidth="1"/>
    <col min="12" max="12" width="8.625" customWidth="1"/>
    <col min="13" max="13" width="9.75" customWidth="1"/>
    <col min="14" max="14" width="6.375" customWidth="1"/>
    <col min="15" max="16" width="2.625" customWidth="1"/>
  </cols>
  <sheetData>
    <row r="1" spans="1:18" ht="20.100000000000001" customHeight="1" x14ac:dyDescent="0.3">
      <c r="F1" s="10" t="s">
        <v>38</v>
      </c>
    </row>
    <row r="2" spans="1:18" ht="15.95" customHeight="1" x14ac:dyDescent="0.25">
      <c r="A2" s="11" t="s">
        <v>70</v>
      </c>
      <c r="B2" s="48" t="s">
        <v>71</v>
      </c>
      <c r="C2" s="48" t="s">
        <v>72</v>
      </c>
      <c r="D2" s="49" t="s">
        <v>73</v>
      </c>
      <c r="E2" s="50" t="s">
        <v>87</v>
      </c>
      <c r="F2" s="49" t="s">
        <v>75</v>
      </c>
      <c r="G2" s="48" t="s">
        <v>76</v>
      </c>
      <c r="H2" s="51" t="s">
        <v>77</v>
      </c>
      <c r="I2" s="48" t="s">
        <v>78</v>
      </c>
      <c r="J2" s="48" t="s">
        <v>79</v>
      </c>
      <c r="K2" s="59" t="s">
        <v>80</v>
      </c>
      <c r="L2" s="60" t="s">
        <v>2</v>
      </c>
      <c r="M2" s="61" t="s">
        <v>81</v>
      </c>
      <c r="N2" s="62" t="s">
        <v>82</v>
      </c>
      <c r="O2" s="43" t="s">
        <v>83</v>
      </c>
      <c r="P2" s="44" t="s">
        <v>84</v>
      </c>
      <c r="Q2" s="42" t="s">
        <v>85</v>
      </c>
    </row>
    <row r="3" spans="1:18" ht="15.95" customHeight="1" x14ac:dyDescent="0.25">
      <c r="A3" s="17">
        <v>5</v>
      </c>
      <c r="B3" s="52"/>
      <c r="C3" s="52"/>
      <c r="D3" s="52"/>
      <c r="E3" s="52">
        <v>32.5</v>
      </c>
      <c r="F3" s="53"/>
      <c r="G3" s="52"/>
      <c r="H3" s="52"/>
      <c r="I3" s="52"/>
      <c r="J3" s="52">
        <v>32.9</v>
      </c>
      <c r="K3" s="52"/>
      <c r="L3" s="54">
        <v>32.5</v>
      </c>
      <c r="M3" s="55">
        <f t="shared" ref="M3:M12" si="0">AVERAGE(B3:K3)</f>
        <v>32.700000000000003</v>
      </c>
      <c r="N3" s="55">
        <f t="shared" ref="N3:N20" si="1">MAX(B3:K3)-MIN(B3:K3)</f>
        <v>0.39999999999999858</v>
      </c>
      <c r="O3" s="43">
        <v>30.5</v>
      </c>
      <c r="P3" s="44">
        <v>34.5</v>
      </c>
      <c r="Q3" s="45">
        <f>M3/M3*100</f>
        <v>100</v>
      </c>
    </row>
    <row r="4" spans="1:18" ht="15.95" customHeight="1" x14ac:dyDescent="0.25">
      <c r="A4" s="17">
        <v>6</v>
      </c>
      <c r="B4" s="54">
        <v>32.44</v>
      </c>
      <c r="C4" s="54">
        <v>32.371315789473698</v>
      </c>
      <c r="D4" s="55">
        <v>32.32</v>
      </c>
      <c r="E4" s="55">
        <v>32.287999999999997</v>
      </c>
      <c r="F4" s="54">
        <v>32.6666666666667</v>
      </c>
      <c r="G4" s="54">
        <v>33.299999999999997</v>
      </c>
      <c r="H4" s="54">
        <v>31.966000000000001</v>
      </c>
      <c r="I4" s="54">
        <v>32.619999999999997</v>
      </c>
      <c r="J4" s="54">
        <v>32.371315789473698</v>
      </c>
      <c r="K4" s="54">
        <v>32.038888888888899</v>
      </c>
      <c r="L4" s="54">
        <v>32.5</v>
      </c>
      <c r="M4" s="55">
        <f t="shared" si="0"/>
        <v>32.438218713450297</v>
      </c>
      <c r="N4" s="55">
        <f t="shared" si="1"/>
        <v>1.3339999999999961</v>
      </c>
      <c r="O4" s="43">
        <v>30.5</v>
      </c>
      <c r="P4" s="44">
        <v>34.5</v>
      </c>
      <c r="Q4" s="45">
        <f>M4/M$3*100</f>
        <v>99.199445606881625</v>
      </c>
    </row>
    <row r="5" spans="1:18" ht="15.95" customHeight="1" x14ac:dyDescent="0.25">
      <c r="A5" s="17">
        <v>7</v>
      </c>
      <c r="B5" s="54">
        <v>32.545000000000002</v>
      </c>
      <c r="C5" s="54">
        <v>32.502934782608698</v>
      </c>
      <c r="D5" s="55">
        <v>32.404545454545399</v>
      </c>
      <c r="E5" s="55">
        <v>32.229999999999997</v>
      </c>
      <c r="F5" s="54">
        <v>32.6875</v>
      </c>
      <c r="G5" s="54">
        <v>32.3466666666667</v>
      </c>
      <c r="H5" s="54">
        <v>32.393999999999998</v>
      </c>
      <c r="I5" s="54">
        <v>32.549999999999997</v>
      </c>
      <c r="J5" s="54">
        <v>32.53</v>
      </c>
      <c r="K5" s="54">
        <v>32.105263157894697</v>
      </c>
      <c r="L5" s="54">
        <v>32.5</v>
      </c>
      <c r="M5" s="55">
        <f t="shared" si="0"/>
        <v>32.429591006171549</v>
      </c>
      <c r="N5" s="55">
        <f t="shared" si="1"/>
        <v>0.5822368421053028</v>
      </c>
      <c r="O5" s="43">
        <v>30.5</v>
      </c>
      <c r="P5" s="44">
        <v>34.5</v>
      </c>
      <c r="Q5" s="45">
        <f t="shared" ref="Q5:Q20" si="2">M5/M$3*100</f>
        <v>99.173061180952743</v>
      </c>
    </row>
    <row r="6" spans="1:18" ht="15.95" customHeight="1" x14ac:dyDescent="0.25">
      <c r="A6" s="17">
        <v>8</v>
      </c>
      <c r="B6" s="54">
        <v>32.371428571428602</v>
      </c>
      <c r="C6" s="54">
        <v>32.248181818181799</v>
      </c>
      <c r="D6" s="55">
        <v>32.341176470588202</v>
      </c>
      <c r="E6" s="55">
        <v>32.491</v>
      </c>
      <c r="F6" s="54">
        <v>32.4</v>
      </c>
      <c r="G6" s="54">
        <v>32.329090909090901</v>
      </c>
      <c r="H6" s="54">
        <v>32.457000000000001</v>
      </c>
      <c r="I6" s="54">
        <v>32.39</v>
      </c>
      <c r="J6" s="54">
        <v>32.26</v>
      </c>
      <c r="K6" s="54">
        <v>32.409999999999997</v>
      </c>
      <c r="L6" s="54">
        <v>32.5</v>
      </c>
      <c r="M6" s="55">
        <f t="shared" si="0"/>
        <v>32.369787776928945</v>
      </c>
      <c r="N6" s="55">
        <f t="shared" si="1"/>
        <v>0.24281818181820114</v>
      </c>
      <c r="O6" s="43">
        <v>30.5</v>
      </c>
      <c r="P6" s="44">
        <v>34.5</v>
      </c>
      <c r="Q6" s="45">
        <f t="shared" si="2"/>
        <v>98.990176687856092</v>
      </c>
    </row>
    <row r="7" spans="1:18" ht="15.95" customHeight="1" x14ac:dyDescent="0.25">
      <c r="A7" s="17">
        <v>9</v>
      </c>
      <c r="B7" s="54">
        <v>32.435000000000002</v>
      </c>
      <c r="C7" s="54">
        <v>32.133249999999997</v>
      </c>
      <c r="D7" s="55">
        <v>32.1666666666667</v>
      </c>
      <c r="E7" s="55">
        <v>32.545999999999999</v>
      </c>
      <c r="F7" s="54">
        <v>32.65</v>
      </c>
      <c r="G7" s="54">
        <v>32.114736842105302</v>
      </c>
      <c r="H7" s="54">
        <v>32.393000000000001</v>
      </c>
      <c r="I7" s="54">
        <v>32.49</v>
      </c>
      <c r="J7" s="54">
        <v>31.77</v>
      </c>
      <c r="K7" s="54">
        <v>32.6947368421053</v>
      </c>
      <c r="L7" s="54">
        <v>32.5</v>
      </c>
      <c r="M7" s="55">
        <f t="shared" si="0"/>
        <v>32.339339035087733</v>
      </c>
      <c r="N7" s="55">
        <f t="shared" si="1"/>
        <v>0.92473684210530038</v>
      </c>
      <c r="O7" s="43">
        <v>30.5</v>
      </c>
      <c r="P7" s="44">
        <v>34.5</v>
      </c>
      <c r="Q7" s="45">
        <f t="shared" si="2"/>
        <v>98.897061269381439</v>
      </c>
    </row>
    <row r="8" spans="1:18" ht="15.95" customHeight="1" x14ac:dyDescent="0.25">
      <c r="A8" s="17">
        <v>10</v>
      </c>
      <c r="B8" s="54">
        <v>32.436363636363602</v>
      </c>
      <c r="C8" s="54">
        <v>32.409789473684199</v>
      </c>
      <c r="D8" s="55">
        <v>32.6666666666667</v>
      </c>
      <c r="E8" s="55">
        <v>32.552</v>
      </c>
      <c r="F8" s="54">
        <v>32.772727272727302</v>
      </c>
      <c r="G8" s="54">
        <v>32.323333333333302</v>
      </c>
      <c r="H8" s="54">
        <v>32.412999999999997</v>
      </c>
      <c r="I8" s="54">
        <v>32.54</v>
      </c>
      <c r="J8" s="54">
        <v>32.299999999999997</v>
      </c>
      <c r="K8" s="54">
        <v>32.816666666666698</v>
      </c>
      <c r="L8" s="54">
        <v>32.5</v>
      </c>
      <c r="M8" s="55">
        <f t="shared" si="0"/>
        <v>32.523054704944187</v>
      </c>
      <c r="N8" s="55">
        <f t="shared" si="1"/>
        <v>0.51666666666670125</v>
      </c>
      <c r="O8" s="43">
        <v>30.5</v>
      </c>
      <c r="P8" s="44">
        <v>34.5</v>
      </c>
      <c r="Q8" s="45">
        <f t="shared" si="2"/>
        <v>99.458882889737566</v>
      </c>
    </row>
    <row r="9" spans="1:18" ht="15.95" customHeight="1" x14ac:dyDescent="0.25">
      <c r="A9" s="17">
        <v>11</v>
      </c>
      <c r="B9" s="54">
        <v>32.505000000000003</v>
      </c>
      <c r="C9" s="54">
        <v>32.434698795180701</v>
      </c>
      <c r="D9" s="55">
        <v>32.381250000000001</v>
      </c>
      <c r="E9" s="56">
        <v>32.386000000000003</v>
      </c>
      <c r="F9" s="54">
        <v>32.65</v>
      </c>
      <c r="G9" s="54">
        <v>32.523478260869602</v>
      </c>
      <c r="H9" s="54">
        <v>32.634</v>
      </c>
      <c r="I9" s="54">
        <v>32.54</v>
      </c>
      <c r="J9" s="54">
        <v>32.299999999999997</v>
      </c>
      <c r="K9" s="54">
        <v>31.614999999999998</v>
      </c>
      <c r="L9" s="54">
        <v>32.5</v>
      </c>
      <c r="M9" s="55">
        <f t="shared" si="0"/>
        <v>32.396942705605035</v>
      </c>
      <c r="N9" s="55">
        <f t="shared" si="1"/>
        <v>1.0350000000000001</v>
      </c>
      <c r="O9" s="43">
        <v>30.5</v>
      </c>
      <c r="P9" s="44">
        <v>34.5</v>
      </c>
      <c r="Q9" s="45">
        <f t="shared" si="2"/>
        <v>99.073219283195812</v>
      </c>
    </row>
    <row r="10" spans="1:18" ht="15.95" customHeight="1" x14ac:dyDescent="0.25">
      <c r="A10" s="17">
        <v>12</v>
      </c>
      <c r="B10" s="54">
        <v>32.450000000000003</v>
      </c>
      <c r="C10" s="54">
        <v>32.339793814433001</v>
      </c>
      <c r="D10" s="55">
        <v>32.115384615384599</v>
      </c>
      <c r="E10" s="55">
        <v>32.347000000000001</v>
      </c>
      <c r="F10" s="54">
        <v>32.578947368421098</v>
      </c>
      <c r="G10" s="54">
        <v>32.497826086956501</v>
      </c>
      <c r="H10" s="54">
        <v>32.642000000000003</v>
      </c>
      <c r="I10" s="54">
        <v>32.5</v>
      </c>
      <c r="J10" s="54">
        <v>32.950000000000003</v>
      </c>
      <c r="K10" s="54">
        <v>32.733333333333299</v>
      </c>
      <c r="L10" s="54">
        <v>32.5</v>
      </c>
      <c r="M10" s="55">
        <f t="shared" si="0"/>
        <v>32.515428521852847</v>
      </c>
      <c r="N10" s="55">
        <f t="shared" si="1"/>
        <v>0.83461538461540385</v>
      </c>
      <c r="O10" s="43">
        <v>30.5</v>
      </c>
      <c r="P10" s="44">
        <v>34.5</v>
      </c>
      <c r="Q10" s="45">
        <f t="shared" si="2"/>
        <v>99.435561228907773</v>
      </c>
    </row>
    <row r="11" spans="1:18" ht="15.95" customHeight="1" x14ac:dyDescent="0.25">
      <c r="A11" s="17">
        <v>1</v>
      </c>
      <c r="B11" s="54">
        <v>32.43</v>
      </c>
      <c r="C11" s="54">
        <v>32.175656565656602</v>
      </c>
      <c r="D11" s="55">
        <v>32.756250000000001</v>
      </c>
      <c r="E11" s="55">
        <v>32.298000000000002</v>
      </c>
      <c r="F11" s="54">
        <v>32.473684210526301</v>
      </c>
      <c r="G11" s="54">
        <v>32.6</v>
      </c>
      <c r="H11" s="54">
        <v>32.265000000000001</v>
      </c>
      <c r="I11" s="54">
        <v>32.5</v>
      </c>
      <c r="J11" s="54">
        <v>32.85</v>
      </c>
      <c r="K11" s="54">
        <v>33.107142857142897</v>
      </c>
      <c r="L11" s="54">
        <v>32.5</v>
      </c>
      <c r="M11" s="55">
        <f t="shared" si="0"/>
        <v>32.545573363332579</v>
      </c>
      <c r="N11" s="55">
        <f t="shared" si="1"/>
        <v>0.93148629148629425</v>
      </c>
      <c r="O11" s="43">
        <v>30.5</v>
      </c>
      <c r="P11" s="44">
        <v>34.5</v>
      </c>
      <c r="Q11" s="45">
        <f t="shared" si="2"/>
        <v>99.527747288478835</v>
      </c>
    </row>
    <row r="12" spans="1:18" ht="15.95" customHeight="1" x14ac:dyDescent="0.25">
      <c r="A12" s="17">
        <v>2</v>
      </c>
      <c r="B12" s="54">
        <v>32.3055555555556</v>
      </c>
      <c r="C12" s="54">
        <v>32.299047619047599</v>
      </c>
      <c r="D12" s="55">
        <v>32.893333333333302</v>
      </c>
      <c r="E12" s="55">
        <v>32.463999999999999</v>
      </c>
      <c r="F12" s="54">
        <v>32.529411764705898</v>
      </c>
      <c r="G12" s="54">
        <v>32.431818181818201</v>
      </c>
      <c r="H12" s="54">
        <v>32.363999999999997</v>
      </c>
      <c r="I12" s="54">
        <v>32.54</v>
      </c>
      <c r="J12" s="54">
        <v>32.68</v>
      </c>
      <c r="K12" s="54">
        <v>32.58</v>
      </c>
      <c r="L12" s="54">
        <v>32.5</v>
      </c>
      <c r="M12" s="55">
        <f t="shared" si="0"/>
        <v>32.508716645446057</v>
      </c>
      <c r="N12" s="55">
        <f t="shared" si="1"/>
        <v>0.59428571428570365</v>
      </c>
      <c r="O12" s="43">
        <v>30.5</v>
      </c>
      <c r="P12" s="44">
        <v>34.5</v>
      </c>
      <c r="Q12" s="45">
        <f t="shared" si="2"/>
        <v>99.41503561298488</v>
      </c>
    </row>
    <row r="13" spans="1:18" ht="15.95" customHeight="1" x14ac:dyDescent="0.25">
      <c r="A13" s="17">
        <v>3</v>
      </c>
      <c r="B13" s="221">
        <v>32.431249999999999</v>
      </c>
      <c r="C13" s="221">
        <v>32.320326086956513</v>
      </c>
      <c r="D13" s="223">
        <v>32.564705882352897</v>
      </c>
      <c r="E13" s="223">
        <v>32.798999999999999</v>
      </c>
      <c r="F13" s="221">
        <v>32.714285714285715</v>
      </c>
      <c r="G13" s="221">
        <v>32.347272727272724</v>
      </c>
      <c r="H13" s="221">
        <v>32.384</v>
      </c>
      <c r="I13" s="221">
        <v>32.479999999999997</v>
      </c>
      <c r="J13" s="221">
        <v>32.65</v>
      </c>
      <c r="K13" s="221">
        <v>32.08</v>
      </c>
      <c r="L13" s="54">
        <v>32.5</v>
      </c>
      <c r="M13" s="55">
        <f>AVERAGE(B13,C13,D13,E13,F13,I13)</f>
        <v>32.551594613932515</v>
      </c>
      <c r="N13" s="55">
        <f t="shared" si="1"/>
        <v>0.71900000000000119</v>
      </c>
      <c r="O13" s="43">
        <v>30.5</v>
      </c>
      <c r="P13" s="44">
        <v>34.5</v>
      </c>
      <c r="Q13" s="45">
        <f t="shared" si="2"/>
        <v>99.546160898876181</v>
      </c>
    </row>
    <row r="14" spans="1:18" ht="15.95" customHeight="1" x14ac:dyDescent="0.25">
      <c r="A14" s="17">
        <v>4</v>
      </c>
      <c r="B14" s="54"/>
      <c r="C14" s="54"/>
      <c r="D14" s="55"/>
      <c r="E14" s="55"/>
      <c r="F14" s="54"/>
      <c r="G14" s="57"/>
      <c r="H14" s="54"/>
      <c r="I14" s="54"/>
      <c r="J14" s="54"/>
      <c r="K14" s="54"/>
      <c r="L14" s="54">
        <v>32.5</v>
      </c>
      <c r="M14" s="55"/>
      <c r="N14" s="55">
        <f t="shared" si="1"/>
        <v>0</v>
      </c>
      <c r="O14" s="43">
        <v>30.5</v>
      </c>
      <c r="P14" s="44">
        <v>34.5</v>
      </c>
      <c r="Q14" s="45">
        <f t="shared" si="2"/>
        <v>0</v>
      </c>
    </row>
    <row r="15" spans="1:18" ht="15.95" customHeight="1" x14ac:dyDescent="0.25">
      <c r="A15" s="17">
        <v>5</v>
      </c>
      <c r="B15" s="54"/>
      <c r="C15" s="54"/>
      <c r="D15" s="55"/>
      <c r="E15" s="55"/>
      <c r="F15" s="54"/>
      <c r="G15" s="54"/>
      <c r="H15" s="54"/>
      <c r="I15" s="54"/>
      <c r="J15" s="54"/>
      <c r="K15" s="54"/>
      <c r="L15" s="54">
        <v>32.5</v>
      </c>
      <c r="M15" s="55"/>
      <c r="N15" s="55">
        <f t="shared" si="1"/>
        <v>0</v>
      </c>
      <c r="O15" s="43">
        <v>30.5</v>
      </c>
      <c r="P15" s="44">
        <v>34.5</v>
      </c>
      <c r="Q15" s="45">
        <f t="shared" si="2"/>
        <v>0</v>
      </c>
      <c r="R15" s="46"/>
    </row>
    <row r="16" spans="1:18" ht="15.95" customHeight="1" x14ac:dyDescent="0.25">
      <c r="A16" s="17">
        <v>6</v>
      </c>
      <c r="B16" s="54"/>
      <c r="C16" s="54"/>
      <c r="D16" s="55"/>
      <c r="E16" s="55"/>
      <c r="F16" s="54"/>
      <c r="G16" s="54"/>
      <c r="H16" s="54"/>
      <c r="I16" s="54"/>
      <c r="J16" s="54"/>
      <c r="K16" s="54"/>
      <c r="L16" s="54">
        <v>32.5</v>
      </c>
      <c r="M16" s="55"/>
      <c r="N16" s="55">
        <f t="shared" si="1"/>
        <v>0</v>
      </c>
      <c r="O16" s="43">
        <v>30.5</v>
      </c>
      <c r="P16" s="44">
        <v>34.5</v>
      </c>
      <c r="Q16" s="45">
        <f t="shared" si="2"/>
        <v>0</v>
      </c>
      <c r="R16" s="46"/>
    </row>
    <row r="17" spans="1:18" ht="15.95" customHeight="1" x14ac:dyDescent="0.25">
      <c r="A17" s="17">
        <v>7</v>
      </c>
      <c r="B17" s="54"/>
      <c r="C17" s="54"/>
      <c r="D17" s="55"/>
      <c r="E17" s="55"/>
      <c r="F17" s="54"/>
      <c r="G17" s="54"/>
      <c r="H17" s="54"/>
      <c r="I17" s="54"/>
      <c r="J17" s="54"/>
      <c r="K17" s="54"/>
      <c r="L17" s="54">
        <v>32.5</v>
      </c>
      <c r="M17" s="55"/>
      <c r="N17" s="55">
        <f t="shared" si="1"/>
        <v>0</v>
      </c>
      <c r="O17" s="43">
        <v>30.5</v>
      </c>
      <c r="P17" s="44">
        <v>34.5</v>
      </c>
      <c r="Q17" s="45">
        <f t="shared" si="2"/>
        <v>0</v>
      </c>
      <c r="R17" s="46"/>
    </row>
    <row r="18" spans="1:18" ht="15.95" customHeight="1" x14ac:dyDescent="0.25">
      <c r="A18" s="17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4">
        <v>32.5</v>
      </c>
      <c r="M18" s="55"/>
      <c r="N18" s="55">
        <f t="shared" si="1"/>
        <v>0</v>
      </c>
      <c r="O18" s="43">
        <v>30.5</v>
      </c>
      <c r="P18" s="44">
        <v>34.5</v>
      </c>
      <c r="Q18" s="45">
        <f t="shared" si="2"/>
        <v>0</v>
      </c>
      <c r="R18" s="46"/>
    </row>
    <row r="19" spans="1:18" ht="15.95" customHeight="1" x14ac:dyDescent="0.25">
      <c r="A19" s="17">
        <v>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4">
        <v>32.5</v>
      </c>
      <c r="M19" s="55"/>
      <c r="N19" s="55">
        <f t="shared" si="1"/>
        <v>0</v>
      </c>
      <c r="O19" s="43">
        <v>30.5</v>
      </c>
      <c r="P19" s="44">
        <v>34.5</v>
      </c>
      <c r="Q19" s="45">
        <f t="shared" si="2"/>
        <v>0</v>
      </c>
      <c r="R19" s="46"/>
    </row>
    <row r="20" spans="1:18" ht="15.95" customHeight="1" x14ac:dyDescent="0.25">
      <c r="A20" s="17">
        <v>10</v>
      </c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4">
        <v>32.5</v>
      </c>
      <c r="M20" s="55"/>
      <c r="N20" s="55">
        <f t="shared" si="1"/>
        <v>0</v>
      </c>
      <c r="O20" s="43">
        <v>30.5</v>
      </c>
      <c r="P20" s="44">
        <v>34.5</v>
      </c>
      <c r="Q20" s="45">
        <f t="shared" si="2"/>
        <v>0</v>
      </c>
      <c r="R20" s="46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S21"/>
  <sheetViews>
    <sheetView zoomScale="73" zoomScaleNormal="73" workbookViewId="0">
      <selection activeCell="S49" sqref="S49"/>
    </sheetView>
  </sheetViews>
  <sheetFormatPr defaultColWidth="9" defaultRowHeight="13.5" x14ac:dyDescent="0.15"/>
  <cols>
    <col min="1" max="1" width="3.75" customWidth="1"/>
    <col min="2" max="2" width="9.625" customWidth="1"/>
    <col min="3" max="3" width="12" customWidth="1"/>
    <col min="4" max="4" width="10.875" customWidth="1"/>
    <col min="5" max="5" width="10" customWidth="1"/>
    <col min="6" max="6" width="9.5" customWidth="1"/>
    <col min="7" max="7" width="10.375" customWidth="1"/>
    <col min="8" max="8" width="9.75" customWidth="1"/>
    <col min="9" max="9" width="10.625" customWidth="1"/>
    <col min="10" max="10" width="9.625" customWidth="1"/>
    <col min="11" max="11" width="10.5" style="9" customWidth="1"/>
    <col min="12" max="12" width="8.625" customWidth="1"/>
    <col min="13" max="13" width="9.75" customWidth="1"/>
    <col min="14" max="14" width="9.5" customWidth="1"/>
    <col min="15" max="16" width="2.625" customWidth="1"/>
    <col min="17" max="17" width="10.125" customWidth="1"/>
  </cols>
  <sheetData>
    <row r="1" spans="1:19" ht="20.100000000000001" customHeight="1" x14ac:dyDescent="0.3">
      <c r="F1" s="10" t="s">
        <v>40</v>
      </c>
    </row>
    <row r="2" spans="1:19" ht="15.95" customHeight="1" x14ac:dyDescent="0.25">
      <c r="A2" s="11" t="s">
        <v>70</v>
      </c>
      <c r="B2" s="48" t="s">
        <v>71</v>
      </c>
      <c r="C2" s="48" t="s">
        <v>72</v>
      </c>
      <c r="D2" s="49" t="s">
        <v>73</v>
      </c>
      <c r="E2" s="50" t="s">
        <v>87</v>
      </c>
      <c r="F2" s="49" t="s">
        <v>75</v>
      </c>
      <c r="G2" s="48" t="s">
        <v>76</v>
      </c>
      <c r="H2" s="51" t="s">
        <v>77</v>
      </c>
      <c r="I2" s="48" t="s">
        <v>78</v>
      </c>
      <c r="J2" s="48" t="s">
        <v>79</v>
      </c>
      <c r="K2" s="59" t="s">
        <v>80</v>
      </c>
      <c r="L2" s="60" t="s">
        <v>2</v>
      </c>
      <c r="M2" s="61" t="s">
        <v>81</v>
      </c>
      <c r="N2" s="62" t="s">
        <v>82</v>
      </c>
      <c r="O2" s="43" t="s">
        <v>83</v>
      </c>
      <c r="P2" s="44" t="s">
        <v>84</v>
      </c>
      <c r="Q2" s="42" t="s">
        <v>85</v>
      </c>
    </row>
    <row r="3" spans="1:19" ht="15.95" customHeight="1" x14ac:dyDescent="0.25">
      <c r="A3" s="17">
        <v>5</v>
      </c>
      <c r="B3" s="91"/>
      <c r="C3" s="91"/>
      <c r="D3" s="91"/>
      <c r="E3" s="91">
        <v>2.99</v>
      </c>
      <c r="F3" s="92"/>
      <c r="G3" s="91"/>
      <c r="H3" s="91"/>
      <c r="I3" s="91"/>
      <c r="J3" s="91">
        <v>2.89</v>
      </c>
      <c r="K3" s="91"/>
      <c r="L3" s="71">
        <v>2.91</v>
      </c>
      <c r="M3" s="94">
        <f t="shared" ref="M3:M12" si="0">AVERAGE(B3:K3)</f>
        <v>2.9400000000000004</v>
      </c>
      <c r="N3" s="94">
        <f t="shared" ref="N3:N20" si="1">MAX(B3:K3)-MIN(B3:K3)</f>
        <v>0.10000000000000009</v>
      </c>
      <c r="O3" s="43">
        <v>2.71</v>
      </c>
      <c r="P3" s="44">
        <v>3.11</v>
      </c>
      <c r="Q3" s="45">
        <f>M3/M3*100</f>
        <v>100</v>
      </c>
      <c r="R3" s="96"/>
      <c r="S3" s="96"/>
    </row>
    <row r="4" spans="1:19" ht="15.95" customHeight="1" x14ac:dyDescent="0.25">
      <c r="A4" s="17">
        <v>6</v>
      </c>
      <c r="B4" s="93">
        <v>2.9079999999999999</v>
      </c>
      <c r="C4" s="93">
        <v>2.9328947368421101</v>
      </c>
      <c r="D4" s="94">
        <v>2.9805555555555601</v>
      </c>
      <c r="E4" s="94">
        <v>2.9689999999999999</v>
      </c>
      <c r="F4" s="93">
        <v>2.91444444444444</v>
      </c>
      <c r="G4" s="93">
        <v>2.92</v>
      </c>
      <c r="H4" s="93">
        <v>2.802</v>
      </c>
      <c r="I4" s="93">
        <v>2.95</v>
      </c>
      <c r="J4" s="93">
        <v>2.9328947368421101</v>
      </c>
      <c r="K4" s="93">
        <v>2.9022222222222198</v>
      </c>
      <c r="L4" s="71">
        <v>2.91</v>
      </c>
      <c r="M4" s="94">
        <f t="shared" si="0"/>
        <v>2.9212011695906441</v>
      </c>
      <c r="N4" s="94">
        <f t="shared" si="1"/>
        <v>0.17855555555556002</v>
      </c>
      <c r="O4" s="43">
        <v>2.71</v>
      </c>
      <c r="P4" s="44">
        <v>3.11</v>
      </c>
      <c r="Q4" s="45">
        <f>M4/M$3*100</f>
        <v>99.360583999681765</v>
      </c>
      <c r="R4" s="96"/>
      <c r="S4" s="96"/>
    </row>
    <row r="5" spans="1:19" ht="15.95" customHeight="1" x14ac:dyDescent="0.25">
      <c r="A5" s="17">
        <v>7</v>
      </c>
      <c r="B5" s="93">
        <v>2.9104999999999999</v>
      </c>
      <c r="C5" s="93">
        <v>2.9369662921348301</v>
      </c>
      <c r="D5" s="94">
        <v>3.0125000000000002</v>
      </c>
      <c r="E5" s="94">
        <v>2.9550000000000001</v>
      </c>
      <c r="F5" s="93">
        <v>2.9049999999999998</v>
      </c>
      <c r="G5" s="93">
        <v>2.9016666666666699</v>
      </c>
      <c r="H5" s="93">
        <v>2.9220000000000002</v>
      </c>
      <c r="I5" s="93">
        <v>2.92</v>
      </c>
      <c r="J5" s="93">
        <v>2.87</v>
      </c>
      <c r="K5" s="93">
        <v>2.9</v>
      </c>
      <c r="L5" s="71">
        <v>2.91</v>
      </c>
      <c r="M5" s="94">
        <f t="shared" si="0"/>
        <v>2.9233632958801499</v>
      </c>
      <c r="N5" s="94">
        <f t="shared" si="1"/>
        <v>0.14250000000000007</v>
      </c>
      <c r="O5" s="43">
        <v>2.71</v>
      </c>
      <c r="P5" s="44">
        <v>3.11</v>
      </c>
      <c r="Q5" s="45">
        <f t="shared" ref="Q5:Q20" si="2">M5/M$3*100</f>
        <v>99.434125710209159</v>
      </c>
      <c r="R5" s="96"/>
      <c r="S5" s="96"/>
    </row>
    <row r="6" spans="1:19" ht="15.95" customHeight="1" x14ac:dyDescent="0.25">
      <c r="A6" s="17">
        <v>8</v>
      </c>
      <c r="B6" s="93">
        <v>2.9123809523809499</v>
      </c>
      <c r="C6" s="93">
        <v>2.9428735632183902</v>
      </c>
      <c r="D6" s="94">
        <v>3.00473684210526</v>
      </c>
      <c r="E6" s="94">
        <v>2.9620000000000002</v>
      </c>
      <c r="F6" s="93">
        <v>2.9</v>
      </c>
      <c r="G6" s="93">
        <v>2.9147333333333298</v>
      </c>
      <c r="H6" s="93">
        <v>2.923</v>
      </c>
      <c r="I6" s="93">
        <v>2.92</v>
      </c>
      <c r="J6" s="93">
        <v>2.86</v>
      </c>
      <c r="K6" s="93">
        <v>2.9075000000000002</v>
      </c>
      <c r="L6" s="71">
        <v>2.91</v>
      </c>
      <c r="M6" s="94">
        <f t="shared" si="0"/>
        <v>2.9247224691037927</v>
      </c>
      <c r="N6" s="94">
        <f t="shared" si="1"/>
        <v>0.14473684210526017</v>
      </c>
      <c r="O6" s="43">
        <v>2.71</v>
      </c>
      <c r="P6" s="44">
        <v>3.11</v>
      </c>
      <c r="Q6" s="45">
        <f t="shared" si="2"/>
        <v>99.480356091965731</v>
      </c>
      <c r="R6" s="96"/>
      <c r="S6" s="96"/>
    </row>
    <row r="7" spans="1:19" ht="15.95" customHeight="1" x14ac:dyDescent="0.25">
      <c r="A7" s="17">
        <v>9</v>
      </c>
      <c r="B7" s="93">
        <v>2.9165000000000001</v>
      </c>
      <c r="C7" s="93">
        <v>2.9398765432098801</v>
      </c>
      <c r="D7" s="94">
        <v>2.97</v>
      </c>
      <c r="E7" s="94">
        <v>2.9470000000000001</v>
      </c>
      <c r="F7" s="93">
        <v>2.915</v>
      </c>
      <c r="G7" s="93">
        <v>2.9039999999999999</v>
      </c>
      <c r="H7" s="93">
        <v>2.8919999999999999</v>
      </c>
      <c r="I7" s="93">
        <v>2.91</v>
      </c>
      <c r="J7" s="93">
        <v>2.86</v>
      </c>
      <c r="K7" s="93">
        <v>2.92</v>
      </c>
      <c r="L7" s="71">
        <v>2.91</v>
      </c>
      <c r="M7" s="94">
        <f t="shared" si="0"/>
        <v>2.9174376543209881</v>
      </c>
      <c r="N7" s="94">
        <f t="shared" si="1"/>
        <v>0.11000000000000032</v>
      </c>
      <c r="O7" s="43">
        <v>2.71</v>
      </c>
      <c r="P7" s="44">
        <v>3.11</v>
      </c>
      <c r="Q7" s="45">
        <f t="shared" si="2"/>
        <v>99.232573276224073</v>
      </c>
      <c r="R7" s="96"/>
      <c r="S7" s="96"/>
    </row>
    <row r="8" spans="1:19" ht="15.95" customHeight="1" x14ac:dyDescent="0.25">
      <c r="A8" s="17">
        <v>10</v>
      </c>
      <c r="B8" s="93">
        <v>2.9170454545454501</v>
      </c>
      <c r="C8" s="93">
        <v>2.9396874999999998</v>
      </c>
      <c r="D8" s="94">
        <v>2.9490909090909101</v>
      </c>
      <c r="E8" s="94">
        <v>2.952</v>
      </c>
      <c r="F8" s="93">
        <v>2.9127272727272699</v>
      </c>
      <c r="G8" s="93">
        <v>2.86839130434783</v>
      </c>
      <c r="H8" s="93">
        <v>2.8650000000000002</v>
      </c>
      <c r="I8" s="93">
        <v>2.92</v>
      </c>
      <c r="J8" s="93">
        <v>2.88</v>
      </c>
      <c r="K8" s="93">
        <v>2.91947368421053</v>
      </c>
      <c r="L8" s="71">
        <v>2.91</v>
      </c>
      <c r="M8" s="94">
        <f t="shared" si="0"/>
        <v>2.9123416124921992</v>
      </c>
      <c r="N8" s="94">
        <f t="shared" si="1"/>
        <v>8.6999999999999744E-2</v>
      </c>
      <c r="O8" s="43">
        <v>2.71</v>
      </c>
      <c r="P8" s="44">
        <v>3.11</v>
      </c>
      <c r="Q8" s="45">
        <f t="shared" si="2"/>
        <v>99.059238520142827</v>
      </c>
      <c r="R8" s="96"/>
      <c r="S8" s="96"/>
    </row>
    <row r="9" spans="1:19" ht="15.95" customHeight="1" x14ac:dyDescent="0.25">
      <c r="A9" s="17">
        <v>11</v>
      </c>
      <c r="B9" s="93">
        <v>2.915</v>
      </c>
      <c r="C9" s="93">
        <v>2.91807228915662</v>
      </c>
      <c r="D9" s="94">
        <v>2.95823529411765</v>
      </c>
      <c r="E9" s="94">
        <v>2.9449999999999998</v>
      </c>
      <c r="F9" s="93">
        <v>2.9180000000000001</v>
      </c>
      <c r="G9" s="93">
        <v>2.8811739130434799</v>
      </c>
      <c r="H9" s="93">
        <v>2.8660000000000001</v>
      </c>
      <c r="I9" s="93">
        <v>2.92</v>
      </c>
      <c r="J9" s="93">
        <v>2.88</v>
      </c>
      <c r="K9" s="93">
        <v>2.9104999999999999</v>
      </c>
      <c r="L9" s="71">
        <v>2.91</v>
      </c>
      <c r="M9" s="94">
        <f t="shared" si="0"/>
        <v>2.9111981496317751</v>
      </c>
      <c r="N9" s="94">
        <f t="shared" si="1"/>
        <v>9.2235294117649858E-2</v>
      </c>
      <c r="O9" s="43">
        <v>2.71</v>
      </c>
      <c r="P9" s="44">
        <v>3.11</v>
      </c>
      <c r="Q9" s="45">
        <f t="shared" si="2"/>
        <v>99.020345225570566</v>
      </c>
      <c r="R9" s="96"/>
      <c r="S9" s="96"/>
    </row>
    <row r="10" spans="1:19" ht="15.95" customHeight="1" x14ac:dyDescent="0.25">
      <c r="A10" s="17">
        <v>12</v>
      </c>
      <c r="B10" s="93">
        <v>2.9118750000000002</v>
      </c>
      <c r="C10" s="93">
        <v>2.9041836734693902</v>
      </c>
      <c r="D10" s="94">
        <v>2.9773333333333301</v>
      </c>
      <c r="E10" s="94">
        <v>2.9510000000000001</v>
      </c>
      <c r="F10" s="93">
        <v>2.93</v>
      </c>
      <c r="G10" s="93">
        <v>2.8902608695652199</v>
      </c>
      <c r="H10" s="93">
        <v>2.8559999999999999</v>
      </c>
      <c r="I10" s="93">
        <v>2.92</v>
      </c>
      <c r="J10" s="93">
        <v>2.88</v>
      </c>
      <c r="K10" s="93">
        <v>2.9119999999999999</v>
      </c>
      <c r="L10" s="71">
        <v>2.91</v>
      </c>
      <c r="M10" s="94">
        <f t="shared" si="0"/>
        <v>2.9132652876367939</v>
      </c>
      <c r="N10" s="94">
        <f t="shared" si="1"/>
        <v>0.12133333333333018</v>
      </c>
      <c r="O10" s="43">
        <v>2.71</v>
      </c>
      <c r="P10" s="44">
        <v>3.11</v>
      </c>
      <c r="Q10" s="45">
        <f t="shared" si="2"/>
        <v>99.090656042067806</v>
      </c>
      <c r="R10" s="96"/>
      <c r="S10" s="96"/>
    </row>
    <row r="11" spans="1:19" ht="15.95" customHeight="1" x14ac:dyDescent="0.25">
      <c r="A11" s="17">
        <v>1</v>
      </c>
      <c r="B11" s="93">
        <v>2.9260000000000002</v>
      </c>
      <c r="C11" s="93">
        <v>2.9095918367346898</v>
      </c>
      <c r="D11" s="94">
        <v>2.9725000000000001</v>
      </c>
      <c r="E11" s="94">
        <v>2.9460000000000002</v>
      </c>
      <c r="F11" s="93">
        <v>2.9068421052631601</v>
      </c>
      <c r="G11" s="93">
        <v>2.90856</v>
      </c>
      <c r="H11" s="93">
        <v>2.883</v>
      </c>
      <c r="I11" s="93">
        <v>2.91</v>
      </c>
      <c r="J11" s="93">
        <v>2.89</v>
      </c>
      <c r="K11" s="93">
        <v>2.915</v>
      </c>
      <c r="L11" s="71">
        <v>2.91</v>
      </c>
      <c r="M11" s="94">
        <f t="shared" si="0"/>
        <v>2.9167493941997851</v>
      </c>
      <c r="N11" s="94">
        <f t="shared" si="1"/>
        <v>8.9500000000000135E-2</v>
      </c>
      <c r="O11" s="43">
        <v>2.71</v>
      </c>
      <c r="P11" s="44">
        <v>3.11</v>
      </c>
      <c r="Q11" s="45">
        <f t="shared" si="2"/>
        <v>99.20916306801989</v>
      </c>
      <c r="R11" s="96"/>
      <c r="S11" s="96"/>
    </row>
    <row r="12" spans="1:19" ht="15.95" customHeight="1" x14ac:dyDescent="0.25">
      <c r="A12" s="17">
        <v>2</v>
      </c>
      <c r="B12" s="93">
        <v>2.9055555555555599</v>
      </c>
      <c r="C12" s="93">
        <v>2.9047499999999999</v>
      </c>
      <c r="D12" s="94">
        <v>2.98</v>
      </c>
      <c r="E12" s="94">
        <v>2.9569999999999999</v>
      </c>
      <c r="F12" s="93">
        <v>2.9235294117647102</v>
      </c>
      <c r="G12" s="93">
        <v>2.8977727272727298</v>
      </c>
      <c r="H12" s="93">
        <v>2.9249999999999998</v>
      </c>
      <c r="I12" s="93">
        <v>2.9</v>
      </c>
      <c r="J12" s="93">
        <v>2.89</v>
      </c>
      <c r="K12" s="93">
        <v>2.9113333333333302</v>
      </c>
      <c r="L12" s="71">
        <v>2.91</v>
      </c>
      <c r="M12" s="94">
        <f t="shared" si="0"/>
        <v>2.9194941027926329</v>
      </c>
      <c r="N12" s="94">
        <f t="shared" si="1"/>
        <v>8.9999999999999858E-2</v>
      </c>
      <c r="O12" s="43">
        <v>2.71</v>
      </c>
      <c r="P12" s="44">
        <v>3.11</v>
      </c>
      <c r="Q12" s="45">
        <f t="shared" si="2"/>
        <v>99.30252050315076</v>
      </c>
      <c r="R12" s="96"/>
      <c r="S12" s="96"/>
    </row>
    <row r="13" spans="1:19" ht="15.95" customHeight="1" x14ac:dyDescent="0.25">
      <c r="A13" s="17">
        <v>3</v>
      </c>
      <c r="B13" s="231">
        <v>2.9031250000000002</v>
      </c>
      <c r="C13" s="231">
        <v>2.9014606741573017</v>
      </c>
      <c r="D13" s="232">
        <v>2.96470588235294</v>
      </c>
      <c r="E13" s="232">
        <v>2.984</v>
      </c>
      <c r="F13" s="231">
        <v>2.9257142857142857</v>
      </c>
      <c r="G13" s="231">
        <v>2.8826363636363634</v>
      </c>
      <c r="H13" s="231">
        <v>2.891</v>
      </c>
      <c r="I13" s="231">
        <v>2.91</v>
      </c>
      <c r="J13" s="231">
        <v>2.88</v>
      </c>
      <c r="K13" s="231">
        <v>2.8957142857142864</v>
      </c>
      <c r="L13" s="71">
        <v>2.91</v>
      </c>
      <c r="M13" s="94">
        <f>AVERAGE(B13,C13,D13,E13,F13,I13)</f>
        <v>2.9315009737040878</v>
      </c>
      <c r="N13" s="94">
        <f t="shared" si="1"/>
        <v>0.10400000000000009</v>
      </c>
      <c r="O13" s="43">
        <v>2.71</v>
      </c>
      <c r="P13" s="44">
        <v>3.11</v>
      </c>
      <c r="Q13" s="45">
        <f t="shared" si="2"/>
        <v>99.710917472928145</v>
      </c>
      <c r="R13" s="96"/>
      <c r="S13" s="96"/>
    </row>
    <row r="14" spans="1:19" ht="15.95" customHeight="1" x14ac:dyDescent="0.25">
      <c r="A14" s="17">
        <v>4</v>
      </c>
      <c r="B14" s="93"/>
      <c r="C14" s="93"/>
      <c r="D14" s="94"/>
      <c r="E14" s="94"/>
      <c r="F14" s="93"/>
      <c r="G14" s="73"/>
      <c r="H14" s="93"/>
      <c r="I14" s="93"/>
      <c r="J14" s="93"/>
      <c r="K14" s="93"/>
      <c r="L14" s="71">
        <v>2.91</v>
      </c>
      <c r="M14" s="94"/>
      <c r="N14" s="94">
        <f t="shared" si="1"/>
        <v>0</v>
      </c>
      <c r="O14" s="43">
        <v>2.71</v>
      </c>
      <c r="P14" s="44">
        <v>3.11</v>
      </c>
      <c r="Q14" s="45">
        <f t="shared" si="2"/>
        <v>0</v>
      </c>
      <c r="R14" s="96"/>
      <c r="S14" s="96"/>
    </row>
    <row r="15" spans="1:19" ht="15.95" customHeight="1" x14ac:dyDescent="0.25">
      <c r="A15" s="17">
        <v>5</v>
      </c>
      <c r="B15" s="93"/>
      <c r="C15" s="93"/>
      <c r="D15" s="94"/>
      <c r="E15" s="94"/>
      <c r="F15" s="93"/>
      <c r="G15" s="93"/>
      <c r="H15" s="95"/>
      <c r="I15" s="93"/>
      <c r="J15" s="93"/>
      <c r="K15" s="93"/>
      <c r="L15" s="71">
        <v>2.91</v>
      </c>
      <c r="M15" s="94"/>
      <c r="N15" s="94">
        <f t="shared" si="1"/>
        <v>0</v>
      </c>
      <c r="O15" s="43">
        <v>2.71</v>
      </c>
      <c r="P15" s="44">
        <v>3.11</v>
      </c>
      <c r="Q15" s="45">
        <f t="shared" si="2"/>
        <v>0</v>
      </c>
      <c r="R15" s="98"/>
      <c r="S15" s="96"/>
    </row>
    <row r="16" spans="1:19" ht="15.95" customHeight="1" x14ac:dyDescent="0.25">
      <c r="A16" s="17">
        <v>6</v>
      </c>
      <c r="B16" s="93"/>
      <c r="C16" s="93"/>
      <c r="D16" s="94"/>
      <c r="E16" s="94"/>
      <c r="F16" s="93"/>
      <c r="G16" s="93"/>
      <c r="H16" s="93"/>
      <c r="I16" s="93"/>
      <c r="J16" s="93"/>
      <c r="K16" s="93"/>
      <c r="L16" s="71">
        <v>2.91</v>
      </c>
      <c r="M16" s="94"/>
      <c r="N16" s="94">
        <f t="shared" si="1"/>
        <v>0</v>
      </c>
      <c r="O16" s="43">
        <v>2.71</v>
      </c>
      <c r="P16" s="44">
        <v>3.11</v>
      </c>
      <c r="Q16" s="45">
        <f t="shared" si="2"/>
        <v>0</v>
      </c>
      <c r="R16" s="98"/>
      <c r="S16" s="96"/>
    </row>
    <row r="17" spans="1:19" ht="15.95" customHeight="1" x14ac:dyDescent="0.25">
      <c r="A17" s="17">
        <v>7</v>
      </c>
      <c r="B17" s="93"/>
      <c r="C17" s="93"/>
      <c r="D17" s="94"/>
      <c r="E17" s="94"/>
      <c r="F17" s="93"/>
      <c r="G17" s="93"/>
      <c r="H17" s="95"/>
      <c r="I17" s="93"/>
      <c r="J17" s="93"/>
      <c r="K17" s="93"/>
      <c r="L17" s="71">
        <v>2.91</v>
      </c>
      <c r="M17" s="94"/>
      <c r="N17" s="94">
        <f t="shared" si="1"/>
        <v>0</v>
      </c>
      <c r="O17" s="43">
        <v>2.71</v>
      </c>
      <c r="P17" s="44">
        <v>3.11</v>
      </c>
      <c r="Q17" s="45">
        <f t="shared" si="2"/>
        <v>0</v>
      </c>
      <c r="R17" s="98"/>
      <c r="S17" s="96"/>
    </row>
    <row r="18" spans="1:19" ht="15.95" customHeight="1" x14ac:dyDescent="0.25">
      <c r="A18" s="17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71">
        <v>2.91</v>
      </c>
      <c r="M18" s="94"/>
      <c r="N18" s="94">
        <f t="shared" si="1"/>
        <v>0</v>
      </c>
      <c r="O18" s="43">
        <v>2.71</v>
      </c>
      <c r="P18" s="44">
        <v>3.11</v>
      </c>
      <c r="Q18" s="45">
        <f t="shared" si="2"/>
        <v>0</v>
      </c>
      <c r="R18" s="98"/>
      <c r="S18" s="96"/>
    </row>
    <row r="19" spans="1:19" ht="15.95" customHeight="1" x14ac:dyDescent="0.25">
      <c r="A19" s="17">
        <v>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71">
        <v>2.91</v>
      </c>
      <c r="M19" s="94"/>
      <c r="N19" s="94">
        <f t="shared" si="1"/>
        <v>0</v>
      </c>
      <c r="O19" s="43">
        <v>2.71</v>
      </c>
      <c r="P19" s="44">
        <v>3.11</v>
      </c>
      <c r="Q19" s="45">
        <f t="shared" si="2"/>
        <v>0</v>
      </c>
      <c r="R19" s="98"/>
      <c r="S19" s="96"/>
    </row>
    <row r="20" spans="1:19" ht="15.95" customHeight="1" x14ac:dyDescent="0.25">
      <c r="A20" s="17">
        <v>10</v>
      </c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71">
        <v>2.91</v>
      </c>
      <c r="M20" s="94"/>
      <c r="N20" s="94">
        <f t="shared" si="1"/>
        <v>0</v>
      </c>
      <c r="O20" s="43">
        <v>2.71</v>
      </c>
      <c r="P20" s="44">
        <v>3.11</v>
      </c>
      <c r="Q20" s="45">
        <f t="shared" si="2"/>
        <v>0</v>
      </c>
      <c r="R20" s="98"/>
      <c r="S20" s="96"/>
    </row>
    <row r="21" spans="1:19" ht="15.95" customHeight="1" x14ac:dyDescent="0.25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7"/>
      <c r="L21" s="96"/>
      <c r="M21" s="96"/>
      <c r="N21" s="96"/>
      <c r="O21" s="96"/>
      <c r="P21" s="96"/>
      <c r="Q21" s="96"/>
      <c r="R21" s="96"/>
      <c r="S21" s="96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R20"/>
  <sheetViews>
    <sheetView zoomScale="73" zoomScaleNormal="73" workbookViewId="0">
      <selection activeCell="V46" sqref="V46"/>
    </sheetView>
  </sheetViews>
  <sheetFormatPr defaultColWidth="9" defaultRowHeight="13.5" x14ac:dyDescent="0.15"/>
  <cols>
    <col min="1" max="1" width="3.75" customWidth="1"/>
    <col min="2" max="2" width="7.875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6.25" customWidth="1"/>
    <col min="15" max="16" width="2.625" customWidth="1"/>
  </cols>
  <sheetData>
    <row r="1" spans="1:18" ht="20.100000000000001" customHeight="1" x14ac:dyDescent="0.3">
      <c r="A1" s="42"/>
      <c r="B1" s="42"/>
      <c r="C1" s="42"/>
      <c r="D1" s="42"/>
      <c r="E1" s="42"/>
      <c r="F1" s="10" t="s">
        <v>41</v>
      </c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8" ht="15.95" customHeight="1" x14ac:dyDescent="0.25">
      <c r="A2" s="86" t="s">
        <v>70</v>
      </c>
      <c r="B2" s="48" t="s">
        <v>71</v>
      </c>
      <c r="C2" s="48" t="s">
        <v>72</v>
      </c>
      <c r="D2" s="49" t="s">
        <v>73</v>
      </c>
      <c r="E2" s="50" t="s">
        <v>87</v>
      </c>
      <c r="F2" s="49" t="s">
        <v>75</v>
      </c>
      <c r="G2" s="48" t="s">
        <v>76</v>
      </c>
      <c r="H2" s="51" t="s">
        <v>77</v>
      </c>
      <c r="I2" s="48" t="s">
        <v>78</v>
      </c>
      <c r="J2" s="48" t="s">
        <v>79</v>
      </c>
      <c r="K2" s="59" t="s">
        <v>80</v>
      </c>
      <c r="L2" s="60" t="s">
        <v>2</v>
      </c>
      <c r="M2" s="61" t="s">
        <v>81</v>
      </c>
      <c r="N2" s="62" t="s">
        <v>82</v>
      </c>
      <c r="O2" s="87" t="s">
        <v>83</v>
      </c>
      <c r="P2" s="88" t="s">
        <v>84</v>
      </c>
      <c r="Q2" s="42" t="s">
        <v>85</v>
      </c>
    </row>
    <row r="3" spans="1:18" ht="15.95" customHeight="1" x14ac:dyDescent="0.25">
      <c r="A3" s="17">
        <v>5</v>
      </c>
      <c r="B3" s="52"/>
      <c r="C3" s="52"/>
      <c r="D3" s="52"/>
      <c r="E3" s="52">
        <v>89.7</v>
      </c>
      <c r="F3" s="55"/>
      <c r="G3" s="52"/>
      <c r="H3" s="52"/>
      <c r="I3" s="52"/>
      <c r="J3" s="52">
        <v>92.2</v>
      </c>
      <c r="K3" s="52"/>
      <c r="L3" s="58">
        <v>90</v>
      </c>
      <c r="M3" s="55">
        <f t="shared" ref="M3:M12" si="0">AVERAGE(B3:K3)</f>
        <v>90.95</v>
      </c>
      <c r="N3" s="55">
        <f>MAX(B3:K3)-MIN(B3:K3)</f>
        <v>2.5</v>
      </c>
      <c r="O3" s="87">
        <v>85</v>
      </c>
      <c r="P3" s="88">
        <v>95</v>
      </c>
      <c r="Q3" s="45">
        <f>M3/M3*100</f>
        <v>100</v>
      </c>
    </row>
    <row r="4" spans="1:18" ht="15.95" customHeight="1" x14ac:dyDescent="0.25">
      <c r="A4" s="17">
        <v>6</v>
      </c>
      <c r="B4" s="57">
        <v>90.2</v>
      </c>
      <c r="C4" s="54">
        <v>90.224999999999994</v>
      </c>
      <c r="D4" s="55">
        <v>91.476190476190496</v>
      </c>
      <c r="E4" s="55">
        <v>88.938999999999993</v>
      </c>
      <c r="F4" s="57">
        <v>90.9444444444444</v>
      </c>
      <c r="G4" s="57">
        <v>91.5</v>
      </c>
      <c r="H4" s="57">
        <v>89.766999999999996</v>
      </c>
      <c r="I4" s="57">
        <v>91.1</v>
      </c>
      <c r="J4" s="54">
        <v>90.224999999999994</v>
      </c>
      <c r="K4" s="57">
        <v>91.5</v>
      </c>
      <c r="L4" s="58">
        <v>90</v>
      </c>
      <c r="M4" s="55">
        <f t="shared" si="0"/>
        <v>90.587663492063513</v>
      </c>
      <c r="N4" s="55">
        <f>MAX(B4:K4)-MIN(B4:K4)</f>
        <v>2.561000000000007</v>
      </c>
      <c r="O4" s="87">
        <v>85</v>
      </c>
      <c r="P4" s="88">
        <v>95</v>
      </c>
      <c r="Q4" s="45">
        <f>M4/M$3*100</f>
        <v>99.601609117167129</v>
      </c>
    </row>
    <row r="5" spans="1:18" ht="15.95" customHeight="1" x14ac:dyDescent="0.25">
      <c r="A5" s="17">
        <v>7</v>
      </c>
      <c r="B5" s="57">
        <v>89.85</v>
      </c>
      <c r="C5" s="54">
        <v>91.0971962616822</v>
      </c>
      <c r="D5" s="55">
        <v>90.954545454545496</v>
      </c>
      <c r="E5" s="55">
        <v>88.5</v>
      </c>
      <c r="F5" s="57">
        <v>90.75</v>
      </c>
      <c r="G5" s="57">
        <v>90.9</v>
      </c>
      <c r="H5" s="57">
        <v>89.778999999999996</v>
      </c>
      <c r="I5" s="57">
        <v>90.7</v>
      </c>
      <c r="J5" s="57">
        <v>91.58</v>
      </c>
      <c r="K5" s="57">
        <v>91.157894736842096</v>
      </c>
      <c r="L5" s="58">
        <v>90</v>
      </c>
      <c r="M5" s="55">
        <f t="shared" si="0"/>
        <v>90.526863645306975</v>
      </c>
      <c r="N5" s="55">
        <f>MAX(B5:K5)-MIN(B5:K5)</f>
        <v>3.0799999999999983</v>
      </c>
      <c r="O5" s="87">
        <v>85</v>
      </c>
      <c r="P5" s="88">
        <v>95</v>
      </c>
      <c r="Q5" s="45">
        <f>M5/M$3*100</f>
        <v>99.53475936812201</v>
      </c>
    </row>
    <row r="6" spans="1:18" ht="15.95" customHeight="1" x14ac:dyDescent="0.25">
      <c r="A6" s="17">
        <v>8</v>
      </c>
      <c r="B6" s="57">
        <v>90.142857142857096</v>
      </c>
      <c r="C6" s="54">
        <v>90.378888888888895</v>
      </c>
      <c r="D6" s="55">
        <v>90.272727272727295</v>
      </c>
      <c r="E6" s="55">
        <v>88.72</v>
      </c>
      <c r="F6" s="57">
        <v>90.9</v>
      </c>
      <c r="G6" s="57">
        <v>90.165000000000006</v>
      </c>
      <c r="H6" s="57">
        <v>89.847999999999999</v>
      </c>
      <c r="I6" s="57">
        <v>90.5</v>
      </c>
      <c r="J6" s="57">
        <v>91.89</v>
      </c>
      <c r="K6" s="57">
        <v>91.6</v>
      </c>
      <c r="L6" s="58">
        <v>90</v>
      </c>
      <c r="M6" s="55">
        <f t="shared" si="0"/>
        <v>90.441747330447328</v>
      </c>
      <c r="N6" s="55">
        <f>MAX(B6:K6)-MIN(B6:K6)</f>
        <v>3.1700000000000017</v>
      </c>
      <c r="O6" s="87">
        <v>85</v>
      </c>
      <c r="P6" s="88">
        <v>95</v>
      </c>
      <c r="Q6" s="45">
        <f t="shared" ref="Q6:Q20" si="1">M6/M$3*100</f>
        <v>99.441173535401134</v>
      </c>
    </row>
    <row r="7" spans="1:18" ht="15.95" customHeight="1" x14ac:dyDescent="0.25">
      <c r="A7" s="17">
        <v>9</v>
      </c>
      <c r="B7" s="57">
        <v>90.4</v>
      </c>
      <c r="C7" s="54">
        <v>90.240740740740705</v>
      </c>
      <c r="D7" s="55">
        <v>91.692307692307693</v>
      </c>
      <c r="E7" s="55">
        <v>88.772000000000006</v>
      </c>
      <c r="F7" s="57">
        <v>91.4</v>
      </c>
      <c r="G7" s="57">
        <v>90.5</v>
      </c>
      <c r="H7" s="57">
        <v>89.762</v>
      </c>
      <c r="I7" s="57">
        <v>90.9</v>
      </c>
      <c r="J7" s="57">
        <v>91.44</v>
      </c>
      <c r="K7" s="57">
        <v>91.5</v>
      </c>
      <c r="L7" s="58">
        <v>90</v>
      </c>
      <c r="M7" s="55">
        <f t="shared" si="0"/>
        <v>90.660704843304828</v>
      </c>
      <c r="N7" s="55">
        <f>MAX(B5:K5)-MIN(B5:K5)</f>
        <v>3.0799999999999983</v>
      </c>
      <c r="O7" s="87">
        <v>85</v>
      </c>
      <c r="P7" s="88">
        <v>95</v>
      </c>
      <c r="Q7" s="45">
        <f t="shared" si="1"/>
        <v>99.681918464326358</v>
      </c>
    </row>
    <row r="8" spans="1:18" ht="15.95" customHeight="1" x14ac:dyDescent="0.25">
      <c r="A8" s="17">
        <v>10</v>
      </c>
      <c r="B8" s="57">
        <v>90.545454545454504</v>
      </c>
      <c r="C8" s="54">
        <v>90.267368421052694</v>
      </c>
      <c r="D8" s="55">
        <v>91.391304347826093</v>
      </c>
      <c r="E8" s="55">
        <v>88.903000000000006</v>
      </c>
      <c r="F8" s="57">
        <v>90.954545454545496</v>
      </c>
      <c r="G8" s="57">
        <v>90.566666666666706</v>
      </c>
      <c r="H8" s="57">
        <v>89.94</v>
      </c>
      <c r="I8" s="57">
        <v>90.95</v>
      </c>
      <c r="J8" s="57">
        <v>91.95</v>
      </c>
      <c r="K8" s="57">
        <v>91.75</v>
      </c>
      <c r="L8" s="58">
        <v>90</v>
      </c>
      <c r="M8" s="55">
        <f t="shared" si="0"/>
        <v>90.721833943554572</v>
      </c>
      <c r="N8" s="55">
        <f t="shared" ref="N8:N20" si="2">MAX(B8:K8)-MIN(B8:K8)</f>
        <v>3.046999999999997</v>
      </c>
      <c r="O8" s="87">
        <v>85</v>
      </c>
      <c r="P8" s="88">
        <v>95</v>
      </c>
      <c r="Q8" s="45">
        <f t="shared" si="1"/>
        <v>99.749130229306843</v>
      </c>
    </row>
    <row r="9" spans="1:18" ht="15.95" customHeight="1" x14ac:dyDescent="0.25">
      <c r="A9" s="17">
        <v>11</v>
      </c>
      <c r="B9" s="57">
        <v>90.45</v>
      </c>
      <c r="C9" s="54">
        <v>89.9915662650603</v>
      </c>
      <c r="D9" s="55">
        <v>91.523809523809504</v>
      </c>
      <c r="E9" s="55">
        <v>88.992000000000004</v>
      </c>
      <c r="F9" s="57">
        <v>90.65</v>
      </c>
      <c r="G9" s="57">
        <v>90.943478260869597</v>
      </c>
      <c r="H9" s="57">
        <v>90.078999999999994</v>
      </c>
      <c r="I9" s="57">
        <v>91.25</v>
      </c>
      <c r="J9" s="57">
        <v>91.96</v>
      </c>
      <c r="K9" s="57">
        <v>91.5</v>
      </c>
      <c r="L9" s="58">
        <v>90</v>
      </c>
      <c r="M9" s="55">
        <f t="shared" si="0"/>
        <v>90.733985404973936</v>
      </c>
      <c r="N9" s="55">
        <f t="shared" si="2"/>
        <v>2.9679999999999893</v>
      </c>
      <c r="O9" s="87">
        <v>85</v>
      </c>
      <c r="P9" s="88">
        <v>95</v>
      </c>
      <c r="Q9" s="45">
        <f t="shared" si="1"/>
        <v>99.762490824600263</v>
      </c>
    </row>
    <row r="10" spans="1:18" ht="15.95" customHeight="1" x14ac:dyDescent="0.25">
      <c r="A10" s="17">
        <v>12</v>
      </c>
      <c r="B10" s="57">
        <v>90.1875</v>
      </c>
      <c r="C10" s="54">
        <v>89.226804123711403</v>
      </c>
      <c r="D10" s="55">
        <v>91.3888888888889</v>
      </c>
      <c r="E10" s="55">
        <v>88.962000000000003</v>
      </c>
      <c r="F10" s="57">
        <v>90.894736842105303</v>
      </c>
      <c r="G10" s="57">
        <v>90.482608695652203</v>
      </c>
      <c r="H10" s="57">
        <v>89.867999999999995</v>
      </c>
      <c r="I10" s="57">
        <v>91.38</v>
      </c>
      <c r="J10" s="57">
        <v>91.33</v>
      </c>
      <c r="K10" s="57">
        <v>91.65</v>
      </c>
      <c r="L10" s="58">
        <v>90</v>
      </c>
      <c r="M10" s="55">
        <f t="shared" si="0"/>
        <v>90.537053855035779</v>
      </c>
      <c r="N10" s="55">
        <f t="shared" si="2"/>
        <v>2.6880000000000024</v>
      </c>
      <c r="O10" s="87">
        <v>85</v>
      </c>
      <c r="P10" s="88">
        <v>95</v>
      </c>
      <c r="Q10" s="45">
        <f t="shared" si="1"/>
        <v>99.54596355693873</v>
      </c>
    </row>
    <row r="11" spans="1:18" ht="15.95" customHeight="1" x14ac:dyDescent="0.25">
      <c r="A11" s="17">
        <v>1</v>
      </c>
      <c r="B11" s="57">
        <v>90.2</v>
      </c>
      <c r="C11" s="54">
        <v>89.180808080808106</v>
      </c>
      <c r="D11" s="55">
        <v>91.235294117647101</v>
      </c>
      <c r="E11" s="55">
        <v>88.781999999999996</v>
      </c>
      <c r="F11" s="57">
        <v>90.631578947368396</v>
      </c>
      <c r="G11" s="57">
        <v>90.531999999999996</v>
      </c>
      <c r="H11" s="57">
        <v>89.412999999999997</v>
      </c>
      <c r="I11" s="57">
        <v>91.74</v>
      </c>
      <c r="J11" s="57">
        <v>91.9</v>
      </c>
      <c r="K11" s="57">
        <v>91.214285714285694</v>
      </c>
      <c r="L11" s="58">
        <v>90</v>
      </c>
      <c r="M11" s="55">
        <f t="shared" si="0"/>
        <v>90.482896686010932</v>
      </c>
      <c r="N11" s="55">
        <f t="shared" si="2"/>
        <v>3.1180000000000092</v>
      </c>
      <c r="O11" s="87">
        <v>85</v>
      </c>
      <c r="P11" s="88">
        <v>95</v>
      </c>
      <c r="Q11" s="45">
        <f t="shared" si="1"/>
        <v>99.486417466751988</v>
      </c>
    </row>
    <row r="12" spans="1:18" ht="15.95" customHeight="1" x14ac:dyDescent="0.25">
      <c r="A12" s="17">
        <v>2</v>
      </c>
      <c r="B12" s="57">
        <v>90.2222222222222</v>
      </c>
      <c r="C12" s="54">
        <v>89.793103448275801</v>
      </c>
      <c r="D12" s="55">
        <v>91.3</v>
      </c>
      <c r="E12" s="55">
        <v>88.847999999999999</v>
      </c>
      <c r="F12" s="57">
        <v>91.235294117647101</v>
      </c>
      <c r="G12" s="57">
        <v>90.6636363636364</v>
      </c>
      <c r="H12" s="57">
        <v>89.468999999999994</v>
      </c>
      <c r="I12" s="57">
        <v>91.4</v>
      </c>
      <c r="J12" s="57">
        <v>91.98</v>
      </c>
      <c r="K12" s="57">
        <v>90.933333333333294</v>
      </c>
      <c r="L12" s="58">
        <v>90</v>
      </c>
      <c r="M12" s="55">
        <f t="shared" si="0"/>
        <v>90.584458948511468</v>
      </c>
      <c r="N12" s="55">
        <f t="shared" si="2"/>
        <v>3.132000000000005</v>
      </c>
      <c r="O12" s="87">
        <v>85</v>
      </c>
      <c r="P12" s="88">
        <v>95</v>
      </c>
      <c r="Q12" s="45">
        <f t="shared" si="1"/>
        <v>99.598085704795452</v>
      </c>
    </row>
    <row r="13" spans="1:18" ht="15.95" customHeight="1" x14ac:dyDescent="0.25">
      <c r="A13" s="17">
        <v>3</v>
      </c>
      <c r="B13" s="230">
        <v>89.75</v>
      </c>
      <c r="C13" s="221">
        <v>90.544444444444437</v>
      </c>
      <c r="D13" s="223">
        <v>91.789473684210506</v>
      </c>
      <c r="E13" s="223">
        <v>89.257999999999996</v>
      </c>
      <c r="F13" s="230">
        <v>91.238095238095241</v>
      </c>
      <c r="G13" s="230">
        <v>90.813636363636363</v>
      </c>
      <c r="H13" s="230">
        <v>89.355000000000004</v>
      </c>
      <c r="I13" s="230">
        <v>90.68</v>
      </c>
      <c r="J13" s="230">
        <v>92.27</v>
      </c>
      <c r="K13" s="230">
        <v>90.6</v>
      </c>
      <c r="L13" s="58">
        <v>90</v>
      </c>
      <c r="M13" s="55">
        <f>AVERAGE(B13,C13,D13,E13,F13,I13)</f>
        <v>90.543335561125033</v>
      </c>
      <c r="N13" s="55">
        <f t="shared" si="2"/>
        <v>3.0120000000000005</v>
      </c>
      <c r="O13" s="87">
        <v>85</v>
      </c>
      <c r="P13" s="88">
        <v>95</v>
      </c>
      <c r="Q13" s="45">
        <f t="shared" si="1"/>
        <v>99.552870325591016</v>
      </c>
    </row>
    <row r="14" spans="1:18" ht="15.95" customHeight="1" x14ac:dyDescent="0.25">
      <c r="A14" s="17">
        <v>4</v>
      </c>
      <c r="B14" s="57"/>
      <c r="C14" s="54"/>
      <c r="D14" s="55"/>
      <c r="E14" s="55"/>
      <c r="F14" s="57"/>
      <c r="G14" s="57"/>
      <c r="H14" s="57"/>
      <c r="I14" s="57"/>
      <c r="J14" s="57"/>
      <c r="K14" s="57"/>
      <c r="L14" s="58">
        <v>90</v>
      </c>
      <c r="M14" s="55"/>
      <c r="N14" s="55">
        <f t="shared" si="2"/>
        <v>0</v>
      </c>
      <c r="O14" s="87">
        <v>85</v>
      </c>
      <c r="P14" s="88">
        <v>95</v>
      </c>
      <c r="Q14" s="45">
        <f t="shared" si="1"/>
        <v>0</v>
      </c>
    </row>
    <row r="15" spans="1:18" ht="15.95" customHeight="1" x14ac:dyDescent="0.25">
      <c r="A15" s="17">
        <v>5</v>
      </c>
      <c r="B15" s="57"/>
      <c r="C15" s="54"/>
      <c r="D15" s="55"/>
      <c r="E15" s="55"/>
      <c r="F15" s="57"/>
      <c r="G15" s="57"/>
      <c r="H15" s="57"/>
      <c r="I15" s="57"/>
      <c r="J15" s="57"/>
      <c r="K15" s="57"/>
      <c r="L15" s="58">
        <v>90</v>
      </c>
      <c r="M15" s="55"/>
      <c r="N15" s="55">
        <f t="shared" si="2"/>
        <v>0</v>
      </c>
      <c r="O15" s="87">
        <v>85</v>
      </c>
      <c r="P15" s="88">
        <v>95</v>
      </c>
      <c r="Q15" s="45">
        <f t="shared" si="1"/>
        <v>0</v>
      </c>
      <c r="R15" s="46"/>
    </row>
    <row r="16" spans="1:18" ht="15.95" customHeight="1" x14ac:dyDescent="0.25">
      <c r="A16" s="17">
        <v>6</v>
      </c>
      <c r="B16" s="57"/>
      <c r="C16" s="54"/>
      <c r="D16" s="55"/>
      <c r="E16" s="55"/>
      <c r="F16" s="57"/>
      <c r="G16" s="57"/>
      <c r="H16" s="57"/>
      <c r="I16" s="57"/>
      <c r="J16" s="57"/>
      <c r="K16" s="57"/>
      <c r="L16" s="58">
        <v>90</v>
      </c>
      <c r="M16" s="55"/>
      <c r="N16" s="55">
        <f t="shared" si="2"/>
        <v>0</v>
      </c>
      <c r="O16" s="87">
        <v>85</v>
      </c>
      <c r="P16" s="88">
        <v>95</v>
      </c>
      <c r="Q16" s="45">
        <f t="shared" si="1"/>
        <v>0</v>
      </c>
      <c r="R16" s="46"/>
    </row>
    <row r="17" spans="1:18" ht="15.95" customHeight="1" x14ac:dyDescent="0.25">
      <c r="A17" s="17">
        <v>7</v>
      </c>
      <c r="B17" s="57"/>
      <c r="C17" s="54"/>
      <c r="D17" s="55"/>
      <c r="E17" s="55"/>
      <c r="F17" s="57"/>
      <c r="G17" s="57"/>
      <c r="H17" s="57"/>
      <c r="I17" s="57"/>
      <c r="J17" s="57"/>
      <c r="K17" s="57"/>
      <c r="L17" s="58">
        <v>90</v>
      </c>
      <c r="M17" s="55"/>
      <c r="N17" s="55">
        <f t="shared" si="2"/>
        <v>0</v>
      </c>
      <c r="O17" s="87">
        <v>85</v>
      </c>
      <c r="P17" s="88">
        <v>95</v>
      </c>
      <c r="Q17" s="45">
        <f t="shared" si="1"/>
        <v>0</v>
      </c>
      <c r="R17" s="46"/>
    </row>
    <row r="18" spans="1:18" ht="15.95" customHeight="1" x14ac:dyDescent="0.25">
      <c r="A18" s="17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8">
        <v>90</v>
      </c>
      <c r="M18" s="55"/>
      <c r="N18" s="55">
        <f t="shared" si="2"/>
        <v>0</v>
      </c>
      <c r="O18" s="87">
        <v>85</v>
      </c>
      <c r="P18" s="88">
        <v>95</v>
      </c>
      <c r="Q18" s="45">
        <f t="shared" si="1"/>
        <v>0</v>
      </c>
      <c r="R18" s="46"/>
    </row>
    <row r="19" spans="1:18" ht="15.95" customHeight="1" x14ac:dyDescent="0.25">
      <c r="A19" s="17">
        <v>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8">
        <v>90</v>
      </c>
      <c r="M19" s="55"/>
      <c r="N19" s="55">
        <f t="shared" si="2"/>
        <v>0</v>
      </c>
      <c r="O19" s="87">
        <v>85</v>
      </c>
      <c r="P19" s="88">
        <v>95</v>
      </c>
      <c r="Q19" s="45">
        <f t="shared" si="1"/>
        <v>0</v>
      </c>
    </row>
    <row r="20" spans="1:18" ht="15.95" customHeight="1" x14ac:dyDescent="0.25">
      <c r="A20" s="17">
        <v>10</v>
      </c>
      <c r="B20" s="57"/>
      <c r="C20" s="75"/>
      <c r="D20" s="75"/>
      <c r="E20" s="75"/>
      <c r="F20" s="75"/>
      <c r="G20" s="75"/>
      <c r="H20" s="75"/>
      <c r="I20" s="75"/>
      <c r="J20" s="75"/>
      <c r="K20" s="75"/>
      <c r="L20" s="58">
        <v>90</v>
      </c>
      <c r="M20" s="55"/>
      <c r="N20" s="55">
        <f t="shared" si="2"/>
        <v>0</v>
      </c>
      <c r="O20" s="87">
        <v>85</v>
      </c>
      <c r="P20" s="88">
        <v>95</v>
      </c>
      <c r="Q20" s="45">
        <f t="shared" si="1"/>
        <v>0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R20"/>
  <sheetViews>
    <sheetView zoomScale="73" zoomScaleNormal="73" workbookViewId="0">
      <selection activeCell="W46" sqref="W46"/>
    </sheetView>
  </sheetViews>
  <sheetFormatPr defaultColWidth="9" defaultRowHeight="13.5" x14ac:dyDescent="0.15"/>
  <cols>
    <col min="1" max="1" width="3.75" customWidth="1"/>
    <col min="2" max="2" width="7.875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6.125" customWidth="1"/>
    <col min="15" max="16" width="2.625" customWidth="1"/>
  </cols>
  <sheetData>
    <row r="1" spans="1:18" ht="20.100000000000001" customHeight="1" x14ac:dyDescent="0.3">
      <c r="F1" s="10" t="s">
        <v>44</v>
      </c>
    </row>
    <row r="2" spans="1:18" ht="15.95" customHeight="1" x14ac:dyDescent="0.25">
      <c r="A2" s="86" t="s">
        <v>70</v>
      </c>
      <c r="B2" s="48" t="s">
        <v>71</v>
      </c>
      <c r="C2" s="48" t="s">
        <v>72</v>
      </c>
      <c r="D2" s="49" t="s">
        <v>73</v>
      </c>
      <c r="E2" s="50" t="s">
        <v>87</v>
      </c>
      <c r="F2" s="49" t="s">
        <v>75</v>
      </c>
      <c r="G2" s="48" t="s">
        <v>76</v>
      </c>
      <c r="H2" s="51" t="s">
        <v>77</v>
      </c>
      <c r="I2" s="48" t="s">
        <v>78</v>
      </c>
      <c r="J2" s="48" t="s">
        <v>79</v>
      </c>
      <c r="K2" s="59" t="s">
        <v>80</v>
      </c>
      <c r="L2" s="60" t="s">
        <v>2</v>
      </c>
      <c r="M2" s="61" t="s">
        <v>81</v>
      </c>
      <c r="N2" s="62" t="s">
        <v>82</v>
      </c>
      <c r="O2" s="87" t="s">
        <v>83</v>
      </c>
      <c r="P2" s="88" t="s">
        <v>84</v>
      </c>
      <c r="Q2" s="42" t="s">
        <v>85</v>
      </c>
    </row>
    <row r="3" spans="1:18" ht="15.95" customHeight="1" x14ac:dyDescent="0.25">
      <c r="A3" s="17">
        <v>5</v>
      </c>
      <c r="B3" s="52"/>
      <c r="C3" s="52"/>
      <c r="D3" s="52"/>
      <c r="E3" s="52">
        <v>72.7</v>
      </c>
      <c r="F3" s="53"/>
      <c r="G3" s="52"/>
      <c r="H3" s="52"/>
      <c r="I3" s="52"/>
      <c r="J3" s="52">
        <v>71.7</v>
      </c>
      <c r="K3" s="52"/>
      <c r="L3" s="84">
        <v>72</v>
      </c>
      <c r="M3" s="55">
        <f t="shared" ref="M3:M12" si="0">AVERAGE(B3:K3)</f>
        <v>72.2</v>
      </c>
      <c r="N3" s="55">
        <f>MAX(B3:K3)-MIN(B3:K3)</f>
        <v>1</v>
      </c>
      <c r="O3" s="87">
        <v>68</v>
      </c>
      <c r="P3" s="88">
        <v>76</v>
      </c>
      <c r="Q3" s="45">
        <f>M3/M3*100</f>
        <v>100</v>
      </c>
    </row>
    <row r="4" spans="1:18" ht="15.95" customHeight="1" x14ac:dyDescent="0.25">
      <c r="A4" s="17">
        <v>6</v>
      </c>
      <c r="B4" s="54">
        <v>71.55</v>
      </c>
      <c r="C4" s="54">
        <v>72.477108433734998</v>
      </c>
      <c r="D4" s="55">
        <v>72.789473684210506</v>
      </c>
      <c r="E4" s="55">
        <v>73.105999999999995</v>
      </c>
      <c r="F4" s="54">
        <v>71.1111111111111</v>
      </c>
      <c r="G4" s="54">
        <v>69.982608695652203</v>
      </c>
      <c r="H4" s="57">
        <v>71.956000000000003</v>
      </c>
      <c r="I4" s="54">
        <v>71.8</v>
      </c>
      <c r="J4" s="54">
        <v>72.477108433734998</v>
      </c>
      <c r="K4" s="54">
        <v>70.5555555555556</v>
      </c>
      <c r="L4" s="84">
        <v>72</v>
      </c>
      <c r="M4" s="55">
        <f t="shared" si="0"/>
        <v>71.780496591399952</v>
      </c>
      <c r="N4" s="55">
        <f t="shared" ref="N4:N20" si="1">MAX(B4:K4)-MIN(B4:K4)</f>
        <v>3.1233913043477912</v>
      </c>
      <c r="O4" s="87">
        <v>68</v>
      </c>
      <c r="P4" s="88">
        <v>76</v>
      </c>
      <c r="Q4" s="45">
        <f t="shared" ref="Q4:Q20" si="2">M4/M$3*100</f>
        <v>99.41897034819938</v>
      </c>
    </row>
    <row r="5" spans="1:18" ht="15.95" customHeight="1" x14ac:dyDescent="0.25">
      <c r="A5" s="17">
        <v>7</v>
      </c>
      <c r="B5" s="54">
        <v>71.45</v>
      </c>
      <c r="C5" s="54">
        <v>72.758695652173898</v>
      </c>
      <c r="D5" s="55">
        <v>72.095238095238102</v>
      </c>
      <c r="E5" s="55">
        <v>73.253</v>
      </c>
      <c r="F5" s="54">
        <v>71.6875</v>
      </c>
      <c r="G5" s="54">
        <v>70.7083333333333</v>
      </c>
      <c r="H5" s="57">
        <v>72.119</v>
      </c>
      <c r="I5" s="54">
        <v>71.58</v>
      </c>
      <c r="J5" s="54">
        <v>71.98</v>
      </c>
      <c r="K5" s="54">
        <v>71.210526315789494</v>
      </c>
      <c r="L5" s="84">
        <v>72</v>
      </c>
      <c r="M5" s="55">
        <f t="shared" si="0"/>
        <v>71.884229339653487</v>
      </c>
      <c r="N5" s="55">
        <f t="shared" si="1"/>
        <v>2.5446666666666999</v>
      </c>
      <c r="O5" s="87">
        <v>68</v>
      </c>
      <c r="P5" s="88">
        <v>76</v>
      </c>
      <c r="Q5" s="45">
        <f t="shared" si="2"/>
        <v>99.562644514755519</v>
      </c>
    </row>
    <row r="6" spans="1:18" ht="15.95" customHeight="1" x14ac:dyDescent="0.25">
      <c r="A6" s="17">
        <v>8</v>
      </c>
      <c r="B6" s="54">
        <v>71.904761904761898</v>
      </c>
      <c r="C6" s="54">
        <v>72.972413793103499</v>
      </c>
      <c r="D6" s="55">
        <v>72.266666666666694</v>
      </c>
      <c r="E6" s="55">
        <v>73.253</v>
      </c>
      <c r="F6" s="54">
        <v>71.2</v>
      </c>
      <c r="G6" s="54">
        <v>70.734615384615395</v>
      </c>
      <c r="H6" s="57">
        <v>72.186999999999998</v>
      </c>
      <c r="I6" s="54">
        <v>71.48</v>
      </c>
      <c r="J6" s="54">
        <v>72.099999999999994</v>
      </c>
      <c r="K6" s="54">
        <v>70.95</v>
      </c>
      <c r="L6" s="84">
        <v>72</v>
      </c>
      <c r="M6" s="55">
        <f t="shared" si="0"/>
        <v>71.904845774914747</v>
      </c>
      <c r="N6" s="55">
        <f t="shared" si="1"/>
        <v>2.5183846153846048</v>
      </c>
      <c r="O6" s="87">
        <v>68</v>
      </c>
      <c r="P6" s="88">
        <v>76</v>
      </c>
      <c r="Q6" s="45">
        <f t="shared" si="2"/>
        <v>99.591199134230948</v>
      </c>
    </row>
    <row r="7" spans="1:18" ht="15.95" customHeight="1" x14ac:dyDescent="0.25">
      <c r="A7" s="17">
        <v>9</v>
      </c>
      <c r="B7" s="54">
        <v>71.3</v>
      </c>
      <c r="C7" s="54">
        <v>73.104938271604894</v>
      </c>
      <c r="D7" s="55">
        <v>71.6666666666667</v>
      </c>
      <c r="E7" s="55">
        <v>73.111000000000004</v>
      </c>
      <c r="F7" s="54">
        <v>71.599999999999994</v>
      </c>
      <c r="G7" s="54">
        <v>70.078947368421098</v>
      </c>
      <c r="H7" s="57">
        <v>72.234999999999999</v>
      </c>
      <c r="I7" s="54">
        <v>71.2</v>
      </c>
      <c r="J7" s="54">
        <v>71.760000000000005</v>
      </c>
      <c r="K7" s="54">
        <v>71.150000000000006</v>
      </c>
      <c r="L7" s="84">
        <v>72</v>
      </c>
      <c r="M7" s="55">
        <f t="shared" si="0"/>
        <v>71.720655230669266</v>
      </c>
      <c r="N7" s="55">
        <f t="shared" si="1"/>
        <v>3.0320526315789067</v>
      </c>
      <c r="O7" s="87">
        <v>68</v>
      </c>
      <c r="P7" s="88">
        <v>76</v>
      </c>
      <c r="Q7" s="45">
        <f t="shared" si="2"/>
        <v>99.336087577104237</v>
      </c>
    </row>
    <row r="8" spans="1:18" ht="15.95" customHeight="1" x14ac:dyDescent="0.25">
      <c r="A8" s="17">
        <v>10</v>
      </c>
      <c r="B8" s="54">
        <v>71.5</v>
      </c>
      <c r="C8" s="54">
        <v>72.967021276595702</v>
      </c>
      <c r="D8" s="55">
        <v>71.863636363636402</v>
      </c>
      <c r="E8" s="55">
        <v>73.263000000000005</v>
      </c>
      <c r="F8" s="54">
        <v>71.636363636363598</v>
      </c>
      <c r="G8" s="54">
        <v>70.2</v>
      </c>
      <c r="H8" s="57">
        <v>72.218999999999994</v>
      </c>
      <c r="I8" s="54">
        <v>71.13</v>
      </c>
      <c r="J8" s="54">
        <v>71.53</v>
      </c>
      <c r="K8" s="54">
        <v>70.947368421052602</v>
      </c>
      <c r="L8" s="84">
        <v>72</v>
      </c>
      <c r="M8" s="55">
        <f t="shared" si="0"/>
        <v>71.72563896976483</v>
      </c>
      <c r="N8" s="55">
        <f t="shared" si="1"/>
        <v>3.0630000000000024</v>
      </c>
      <c r="O8" s="87">
        <v>68</v>
      </c>
      <c r="P8" s="88">
        <v>76</v>
      </c>
      <c r="Q8" s="45">
        <f t="shared" si="2"/>
        <v>99.342990262832174</v>
      </c>
    </row>
    <row r="9" spans="1:18" ht="15.95" customHeight="1" x14ac:dyDescent="0.25">
      <c r="A9" s="17">
        <v>11</v>
      </c>
      <c r="B9" s="54">
        <v>71.650000000000006</v>
      </c>
      <c r="C9" s="54">
        <v>72.698795180722897</v>
      </c>
      <c r="D9" s="55">
        <v>72.176470588235304</v>
      </c>
      <c r="E9" s="55">
        <v>73.292000000000002</v>
      </c>
      <c r="F9" s="54">
        <v>71.400000000000006</v>
      </c>
      <c r="G9" s="54">
        <v>70.408695652173904</v>
      </c>
      <c r="H9" s="57">
        <v>72.259</v>
      </c>
      <c r="I9" s="54">
        <v>70.67</v>
      </c>
      <c r="J9" s="54">
        <v>71.42</v>
      </c>
      <c r="K9" s="54">
        <v>69.849999999999994</v>
      </c>
      <c r="L9" s="84">
        <v>72</v>
      </c>
      <c r="M9" s="55">
        <f t="shared" si="0"/>
        <v>71.582496142113214</v>
      </c>
      <c r="N9" s="55">
        <f t="shared" si="1"/>
        <v>3.4420000000000073</v>
      </c>
      <c r="O9" s="87">
        <v>68</v>
      </c>
      <c r="P9" s="88">
        <v>76</v>
      </c>
      <c r="Q9" s="45">
        <f t="shared" si="2"/>
        <v>99.144731498771762</v>
      </c>
    </row>
    <row r="10" spans="1:18" ht="15.95" customHeight="1" x14ac:dyDescent="0.25">
      <c r="A10" s="17">
        <v>12</v>
      </c>
      <c r="B10" s="54">
        <v>71.5</v>
      </c>
      <c r="C10" s="54">
        <v>72.523762376237599</v>
      </c>
      <c r="D10" s="55">
        <v>72.3333333333333</v>
      </c>
      <c r="E10" s="55">
        <v>73.14</v>
      </c>
      <c r="F10" s="54">
        <v>71.473684210526301</v>
      </c>
      <c r="G10" s="54">
        <v>70.417391304347802</v>
      </c>
      <c r="H10" s="57">
        <v>72.33</v>
      </c>
      <c r="I10" s="54">
        <v>71.45</v>
      </c>
      <c r="J10" s="54">
        <v>71.349999999999994</v>
      </c>
      <c r="K10" s="54">
        <v>70.599999999999994</v>
      </c>
      <c r="L10" s="84">
        <v>72</v>
      </c>
      <c r="M10" s="55">
        <f t="shared" si="0"/>
        <v>71.711817122444501</v>
      </c>
      <c r="N10" s="55">
        <f t="shared" si="1"/>
        <v>2.7226086956521982</v>
      </c>
      <c r="O10" s="87">
        <v>68</v>
      </c>
      <c r="P10" s="88">
        <v>76</v>
      </c>
      <c r="Q10" s="45">
        <f t="shared" si="2"/>
        <v>99.323846429978531</v>
      </c>
    </row>
    <row r="11" spans="1:18" ht="15.95" customHeight="1" x14ac:dyDescent="0.25">
      <c r="A11" s="17">
        <v>1</v>
      </c>
      <c r="B11" s="54">
        <v>71.45</v>
      </c>
      <c r="C11" s="54">
        <v>72.944660194174801</v>
      </c>
      <c r="D11" s="55">
        <v>70.933333333333294</v>
      </c>
      <c r="E11" s="55">
        <v>73</v>
      </c>
      <c r="F11" s="54">
        <v>71.315789473684205</v>
      </c>
      <c r="G11" s="54">
        <v>70.367999999999995</v>
      </c>
      <c r="H11" s="57">
        <v>71.989999999999995</v>
      </c>
      <c r="I11" s="54">
        <v>71</v>
      </c>
      <c r="J11" s="54">
        <v>71.459999999999994</v>
      </c>
      <c r="K11" s="54">
        <v>70.857142857142904</v>
      </c>
      <c r="L11" s="84">
        <v>72</v>
      </c>
      <c r="M11" s="55">
        <f t="shared" si="0"/>
        <v>71.531892585833518</v>
      </c>
      <c r="N11" s="55">
        <f t="shared" si="1"/>
        <v>2.632000000000005</v>
      </c>
      <c r="O11" s="87">
        <v>68</v>
      </c>
      <c r="P11" s="88">
        <v>76</v>
      </c>
      <c r="Q11" s="45">
        <f t="shared" si="2"/>
        <v>99.07464347068354</v>
      </c>
    </row>
    <row r="12" spans="1:18" ht="15.95" customHeight="1" x14ac:dyDescent="0.25">
      <c r="A12" s="17">
        <v>2</v>
      </c>
      <c r="B12" s="54">
        <v>71.4444444444444</v>
      </c>
      <c r="C12" s="54">
        <v>72.756097560975604</v>
      </c>
      <c r="D12" s="55">
        <v>71.5</v>
      </c>
      <c r="E12" s="55">
        <v>73.28</v>
      </c>
      <c r="F12" s="54">
        <v>71.352941176470594</v>
      </c>
      <c r="G12" s="54">
        <v>70.040909090909096</v>
      </c>
      <c r="H12" s="57">
        <v>71.924000000000007</v>
      </c>
      <c r="I12" s="54">
        <v>71.59</v>
      </c>
      <c r="J12" s="54">
        <v>71.459999999999994</v>
      </c>
      <c r="K12" s="54">
        <v>70.599999999999994</v>
      </c>
      <c r="L12" s="84">
        <v>72</v>
      </c>
      <c r="M12" s="55">
        <f t="shared" si="0"/>
        <v>71.594839227279991</v>
      </c>
      <c r="N12" s="55">
        <f t="shared" si="1"/>
        <v>3.2390909090909048</v>
      </c>
      <c r="O12" s="87">
        <v>68</v>
      </c>
      <c r="P12" s="88">
        <v>76</v>
      </c>
      <c r="Q12" s="45">
        <f t="shared" si="2"/>
        <v>99.161827184598323</v>
      </c>
    </row>
    <row r="13" spans="1:18" ht="15.95" customHeight="1" x14ac:dyDescent="0.25">
      <c r="A13" s="17">
        <v>3</v>
      </c>
      <c r="B13" s="221">
        <v>71.3125</v>
      </c>
      <c r="C13" s="221">
        <v>72.370652173913058</v>
      </c>
      <c r="D13" s="223">
        <v>71.625</v>
      </c>
      <c r="E13" s="223">
        <v>73.715000000000003</v>
      </c>
      <c r="F13" s="221">
        <v>71.761904761904759</v>
      </c>
      <c r="G13" s="221">
        <v>69.88636363636364</v>
      </c>
      <c r="H13" s="230">
        <v>71.771000000000001</v>
      </c>
      <c r="I13" s="221">
        <v>71.16</v>
      </c>
      <c r="J13" s="221">
        <v>71.25</v>
      </c>
      <c r="K13" s="221">
        <v>71</v>
      </c>
      <c r="L13" s="84">
        <v>72</v>
      </c>
      <c r="M13" s="55">
        <f>AVERAGE(B13,C13,D13,E13,F13,I13)</f>
        <v>71.99084282263631</v>
      </c>
      <c r="N13" s="55">
        <f t="shared" si="1"/>
        <v>3.8286363636363632</v>
      </c>
      <c r="O13" s="87">
        <v>68</v>
      </c>
      <c r="P13" s="88">
        <v>76</v>
      </c>
      <c r="Q13" s="45">
        <f t="shared" si="2"/>
        <v>99.710308618609844</v>
      </c>
    </row>
    <row r="14" spans="1:18" ht="15.95" customHeight="1" x14ac:dyDescent="0.25">
      <c r="A14" s="17">
        <v>4</v>
      </c>
      <c r="B14" s="54"/>
      <c r="C14" s="54"/>
      <c r="D14" s="55"/>
      <c r="E14" s="55"/>
      <c r="F14" s="54"/>
      <c r="G14" s="57"/>
      <c r="H14" s="57"/>
      <c r="I14" s="54"/>
      <c r="J14" s="54"/>
      <c r="K14" s="54"/>
      <c r="L14" s="84">
        <v>72</v>
      </c>
      <c r="M14" s="55"/>
      <c r="N14" s="55">
        <f t="shared" si="1"/>
        <v>0</v>
      </c>
      <c r="O14" s="87">
        <v>68</v>
      </c>
      <c r="P14" s="88">
        <v>76</v>
      </c>
      <c r="Q14" s="45">
        <f t="shared" si="2"/>
        <v>0</v>
      </c>
    </row>
    <row r="15" spans="1:18" ht="15.95" customHeight="1" x14ac:dyDescent="0.25">
      <c r="A15" s="17">
        <v>5</v>
      </c>
      <c r="B15" s="54"/>
      <c r="C15" s="54"/>
      <c r="D15" s="55"/>
      <c r="E15" s="55"/>
      <c r="F15" s="54"/>
      <c r="G15" s="54"/>
      <c r="H15" s="57"/>
      <c r="I15" s="54"/>
      <c r="J15" s="54"/>
      <c r="K15" s="54"/>
      <c r="L15" s="84">
        <v>72</v>
      </c>
      <c r="M15" s="55"/>
      <c r="N15" s="55">
        <f t="shared" si="1"/>
        <v>0</v>
      </c>
      <c r="O15" s="87">
        <v>68</v>
      </c>
      <c r="P15" s="88">
        <v>76</v>
      </c>
      <c r="Q15" s="45">
        <f t="shared" si="2"/>
        <v>0</v>
      </c>
      <c r="R15" s="46"/>
    </row>
    <row r="16" spans="1:18" ht="15.95" customHeight="1" x14ac:dyDescent="0.25">
      <c r="A16" s="17">
        <v>6</v>
      </c>
      <c r="B16" s="54"/>
      <c r="C16" s="54"/>
      <c r="D16" s="55"/>
      <c r="E16" s="55"/>
      <c r="F16" s="54"/>
      <c r="G16" s="54"/>
      <c r="H16" s="57"/>
      <c r="I16" s="54"/>
      <c r="J16" s="54"/>
      <c r="K16" s="54"/>
      <c r="L16" s="84">
        <v>72</v>
      </c>
      <c r="M16" s="55"/>
      <c r="N16" s="55">
        <f t="shared" si="1"/>
        <v>0</v>
      </c>
      <c r="O16" s="87">
        <v>68</v>
      </c>
      <c r="P16" s="88">
        <v>76</v>
      </c>
      <c r="Q16" s="45">
        <f t="shared" si="2"/>
        <v>0</v>
      </c>
      <c r="R16" s="46"/>
    </row>
    <row r="17" spans="1:18" ht="15.95" customHeight="1" x14ac:dyDescent="0.25">
      <c r="A17" s="17">
        <v>7</v>
      </c>
      <c r="B17" s="54"/>
      <c r="C17" s="54"/>
      <c r="D17" s="55"/>
      <c r="E17" s="55"/>
      <c r="F17" s="54"/>
      <c r="G17" s="54"/>
      <c r="H17" s="57"/>
      <c r="I17" s="54"/>
      <c r="J17" s="54"/>
      <c r="K17" s="54"/>
      <c r="L17" s="84">
        <v>72</v>
      </c>
      <c r="M17" s="55"/>
      <c r="N17" s="55">
        <f t="shared" si="1"/>
        <v>0</v>
      </c>
      <c r="O17" s="87">
        <v>68</v>
      </c>
      <c r="P17" s="88">
        <v>76</v>
      </c>
      <c r="Q17" s="45">
        <f t="shared" si="2"/>
        <v>0</v>
      </c>
      <c r="R17" s="46"/>
    </row>
    <row r="18" spans="1:18" ht="15.95" customHeight="1" x14ac:dyDescent="0.25">
      <c r="A18" s="17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84">
        <v>72</v>
      </c>
      <c r="M18" s="55"/>
      <c r="N18" s="55">
        <f t="shared" si="1"/>
        <v>0</v>
      </c>
      <c r="O18" s="87">
        <v>68</v>
      </c>
      <c r="P18" s="88">
        <v>76</v>
      </c>
      <c r="Q18" s="45">
        <f t="shared" si="2"/>
        <v>0</v>
      </c>
    </row>
    <row r="19" spans="1:18" ht="15.95" customHeight="1" x14ac:dyDescent="0.25">
      <c r="A19" s="17">
        <v>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84">
        <v>72</v>
      </c>
      <c r="M19" s="55"/>
      <c r="N19" s="55">
        <f t="shared" si="1"/>
        <v>0</v>
      </c>
      <c r="O19" s="87">
        <v>68</v>
      </c>
      <c r="P19" s="88">
        <v>76</v>
      </c>
      <c r="Q19" s="45">
        <f t="shared" si="2"/>
        <v>0</v>
      </c>
    </row>
    <row r="20" spans="1:18" ht="15.95" customHeight="1" x14ac:dyDescent="0.25">
      <c r="A20" s="17">
        <v>10</v>
      </c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84">
        <v>72</v>
      </c>
      <c r="M20" s="55"/>
      <c r="N20" s="55">
        <f t="shared" si="1"/>
        <v>0</v>
      </c>
      <c r="O20" s="87">
        <v>68</v>
      </c>
      <c r="P20" s="88">
        <v>76</v>
      </c>
      <c r="Q20" s="45">
        <f t="shared" si="2"/>
        <v>0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S20"/>
  <sheetViews>
    <sheetView zoomScale="73" zoomScaleNormal="73" workbookViewId="0">
      <selection activeCell="L50" sqref="L50"/>
    </sheetView>
  </sheetViews>
  <sheetFormatPr defaultColWidth="9" defaultRowHeight="13.5" x14ac:dyDescent="0.15"/>
  <cols>
    <col min="1" max="1" width="3.75" customWidth="1"/>
    <col min="2" max="2" width="7.875" customWidth="1"/>
    <col min="4" max="5" width="8.625" customWidth="1"/>
    <col min="6" max="6" width="9.5" customWidth="1"/>
    <col min="7" max="8" width="8.625" customWidth="1"/>
    <col min="9" max="9" width="8.87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5.875" customWidth="1"/>
    <col min="15" max="16" width="2.625" customWidth="1"/>
  </cols>
  <sheetData>
    <row r="1" spans="1:19" ht="20.100000000000001" customHeight="1" x14ac:dyDescent="0.3">
      <c r="F1" s="10" t="s">
        <v>107</v>
      </c>
    </row>
    <row r="2" spans="1:19" s="89" customFormat="1" ht="15.95" customHeight="1" x14ac:dyDescent="0.25">
      <c r="A2" s="11" t="s">
        <v>70</v>
      </c>
      <c r="B2" s="48" t="s">
        <v>71</v>
      </c>
      <c r="C2" s="48" t="s">
        <v>72</v>
      </c>
      <c r="D2" s="49" t="s">
        <v>73</v>
      </c>
      <c r="E2" s="50" t="s">
        <v>87</v>
      </c>
      <c r="F2" s="49" t="s">
        <v>75</v>
      </c>
      <c r="G2" s="48" t="s">
        <v>76</v>
      </c>
      <c r="H2" s="51" t="s">
        <v>77</v>
      </c>
      <c r="I2" s="48" t="s">
        <v>78</v>
      </c>
      <c r="J2" s="48" t="s">
        <v>79</v>
      </c>
      <c r="K2" s="59" t="s">
        <v>80</v>
      </c>
      <c r="L2" s="60" t="s">
        <v>2</v>
      </c>
      <c r="M2" s="61" t="s">
        <v>81</v>
      </c>
      <c r="N2" s="62" t="s">
        <v>82</v>
      </c>
      <c r="O2" s="43" t="s">
        <v>83</v>
      </c>
      <c r="P2" s="44" t="s">
        <v>84</v>
      </c>
      <c r="Q2" s="42" t="s">
        <v>85</v>
      </c>
      <c r="R2"/>
      <c r="S2"/>
    </row>
    <row r="3" spans="1:19" s="89" customFormat="1" ht="15.95" customHeight="1" x14ac:dyDescent="0.25">
      <c r="A3" s="17">
        <v>5</v>
      </c>
      <c r="B3" s="52"/>
      <c r="C3" s="52"/>
      <c r="D3" s="52"/>
      <c r="E3" s="52">
        <v>73.599999999999994</v>
      </c>
      <c r="F3" s="53"/>
      <c r="G3" s="52"/>
      <c r="H3" s="52"/>
      <c r="I3" s="52"/>
      <c r="J3" s="52">
        <v>76.400000000000006</v>
      </c>
      <c r="K3" s="52"/>
      <c r="L3" s="84">
        <v>75</v>
      </c>
      <c r="M3" s="55">
        <f t="shared" ref="M3:M13" si="0">AVERAGE(B3:K3)</f>
        <v>75</v>
      </c>
      <c r="N3" s="55">
        <f>MAX(B3:K3)-MIN(B3:K3)</f>
        <v>2.8000000000000114</v>
      </c>
      <c r="O3" s="43">
        <v>71</v>
      </c>
      <c r="P3" s="44">
        <v>79</v>
      </c>
      <c r="Q3" s="45">
        <f>M3/M3*100</f>
        <v>100</v>
      </c>
    </row>
    <row r="4" spans="1:19" s="89" customFormat="1" ht="15.95" customHeight="1" x14ac:dyDescent="0.25">
      <c r="A4" s="17">
        <v>6</v>
      </c>
      <c r="B4" s="54">
        <v>75.099999999999994</v>
      </c>
      <c r="C4" s="54">
        <v>74.276543209876607</v>
      </c>
      <c r="D4" s="55">
        <v>75</v>
      </c>
      <c r="E4" s="55">
        <v>72.927999999999997</v>
      </c>
      <c r="F4" s="54">
        <v>75.1666666666667</v>
      </c>
      <c r="G4" s="54">
        <v>75.400000000000006</v>
      </c>
      <c r="H4" s="54">
        <v>75.521000000000001</v>
      </c>
      <c r="I4" s="54">
        <v>73.94</v>
      </c>
      <c r="J4" s="54">
        <v>74.276543209876607</v>
      </c>
      <c r="K4" s="54">
        <v>75.8333333333333</v>
      </c>
      <c r="L4" s="84">
        <v>75</v>
      </c>
      <c r="M4" s="55">
        <f t="shared" si="0"/>
        <v>74.744208641975305</v>
      </c>
      <c r="N4" s="55">
        <f t="shared" ref="N4:N20" si="1">MAX(B4:K4)-MIN(B4:K4)</f>
        <v>2.9053333333333029</v>
      </c>
      <c r="O4" s="43">
        <v>71</v>
      </c>
      <c r="P4" s="44">
        <v>79</v>
      </c>
      <c r="Q4" s="45">
        <f>M4/M$3*100</f>
        <v>99.658944855967064</v>
      </c>
    </row>
    <row r="5" spans="1:19" s="89" customFormat="1" ht="15.95" customHeight="1" x14ac:dyDescent="0.25">
      <c r="A5" s="17">
        <v>7</v>
      </c>
      <c r="B5" s="54">
        <v>75.3</v>
      </c>
      <c r="C5" s="54">
        <v>74.488541666666606</v>
      </c>
      <c r="D5" s="55">
        <v>75.227272727272705</v>
      </c>
      <c r="E5" s="55">
        <v>72.554000000000002</v>
      </c>
      <c r="F5" s="54">
        <v>75.0625</v>
      </c>
      <c r="G5" s="54">
        <v>75.216666666666697</v>
      </c>
      <c r="H5" s="54">
        <v>75.748000000000005</v>
      </c>
      <c r="I5" s="54">
        <v>74.75</v>
      </c>
      <c r="J5" s="54">
        <v>75.599999999999994</v>
      </c>
      <c r="K5" s="54">
        <v>75.894736842105303</v>
      </c>
      <c r="L5" s="84">
        <v>75</v>
      </c>
      <c r="M5" s="55">
        <f t="shared" si="0"/>
        <v>74.984171790271134</v>
      </c>
      <c r="N5" s="55">
        <f t="shared" si="1"/>
        <v>3.3407368421053008</v>
      </c>
      <c r="O5" s="43">
        <v>71</v>
      </c>
      <c r="P5" s="44">
        <v>79</v>
      </c>
      <c r="Q5" s="45">
        <f t="shared" ref="Q5:Q20" si="2">M5/M$3*100</f>
        <v>99.978895720361521</v>
      </c>
    </row>
    <row r="6" spans="1:19" s="89" customFormat="1" ht="15.95" customHeight="1" x14ac:dyDescent="0.25">
      <c r="A6" s="17">
        <v>8</v>
      </c>
      <c r="B6" s="54">
        <v>75.523809523809504</v>
      </c>
      <c r="C6" s="54">
        <v>75.0863636363636</v>
      </c>
      <c r="D6" s="55">
        <v>74.2</v>
      </c>
      <c r="E6" s="55">
        <v>72.822999999999993</v>
      </c>
      <c r="F6" s="54">
        <v>75.150000000000006</v>
      </c>
      <c r="G6" s="54">
        <v>75.111538461538501</v>
      </c>
      <c r="H6" s="54">
        <v>75.634</v>
      </c>
      <c r="I6" s="54">
        <v>74.540000000000006</v>
      </c>
      <c r="J6" s="54">
        <v>75.66</v>
      </c>
      <c r="K6" s="54">
        <v>76</v>
      </c>
      <c r="L6" s="84">
        <v>75</v>
      </c>
      <c r="M6" s="55">
        <f t="shared" si="0"/>
        <v>74.972871162171145</v>
      </c>
      <c r="N6" s="55">
        <f t="shared" si="1"/>
        <v>3.1770000000000067</v>
      </c>
      <c r="O6" s="43">
        <v>71</v>
      </c>
      <c r="P6" s="44">
        <v>79</v>
      </c>
      <c r="Q6" s="45">
        <f t="shared" si="2"/>
        <v>99.963828216228194</v>
      </c>
    </row>
    <row r="7" spans="1:19" s="89" customFormat="1" ht="15.95" customHeight="1" x14ac:dyDescent="0.25">
      <c r="A7" s="17">
        <v>9</v>
      </c>
      <c r="B7" s="54">
        <v>75.3</v>
      </c>
      <c r="C7" s="54">
        <v>75.353409090909096</v>
      </c>
      <c r="D7" s="55">
        <v>74.5</v>
      </c>
      <c r="E7" s="55">
        <v>73.066999999999993</v>
      </c>
      <c r="F7" s="54">
        <v>75.55</v>
      </c>
      <c r="G7" s="54">
        <v>75.473684210526301</v>
      </c>
      <c r="H7" s="54">
        <v>75.744</v>
      </c>
      <c r="I7" s="54">
        <v>74.45</v>
      </c>
      <c r="J7" s="54">
        <v>74.8</v>
      </c>
      <c r="K7" s="54">
        <v>76.150000000000006</v>
      </c>
      <c r="L7" s="84">
        <v>75</v>
      </c>
      <c r="M7" s="55">
        <f t="shared" si="0"/>
        <v>75.038809330143536</v>
      </c>
      <c r="N7" s="55">
        <f t="shared" si="1"/>
        <v>3.0830000000000126</v>
      </c>
      <c r="O7" s="43">
        <v>71</v>
      </c>
      <c r="P7" s="44">
        <v>79</v>
      </c>
      <c r="Q7" s="45">
        <f t="shared" si="2"/>
        <v>100.05174577352471</v>
      </c>
    </row>
    <row r="8" spans="1:19" s="89" customFormat="1" ht="15.95" customHeight="1" x14ac:dyDescent="0.25">
      <c r="A8" s="17">
        <v>10</v>
      </c>
      <c r="B8" s="54">
        <v>75</v>
      </c>
      <c r="C8" s="54">
        <v>75.846391752577304</v>
      </c>
      <c r="D8" s="55">
        <v>74.571428571428598</v>
      </c>
      <c r="E8" s="55">
        <v>73.054000000000002</v>
      </c>
      <c r="F8" s="54">
        <v>75.136363636363598</v>
      </c>
      <c r="G8" s="54">
        <v>74.459259259259198</v>
      </c>
      <c r="H8" s="54">
        <v>75.906000000000006</v>
      </c>
      <c r="I8" s="54">
        <v>74.92</v>
      </c>
      <c r="J8" s="54">
        <v>75.27</v>
      </c>
      <c r="K8" s="54">
        <v>76.789473684210506</v>
      </c>
      <c r="L8" s="84">
        <v>75</v>
      </c>
      <c r="M8" s="55">
        <f t="shared" si="0"/>
        <v>75.095291690383917</v>
      </c>
      <c r="N8" s="55">
        <f t="shared" si="1"/>
        <v>3.7354736842105041</v>
      </c>
      <c r="O8" s="43">
        <v>71</v>
      </c>
      <c r="P8" s="44">
        <v>79</v>
      </c>
      <c r="Q8" s="45">
        <f t="shared" si="2"/>
        <v>100.12705558717856</v>
      </c>
    </row>
    <row r="9" spans="1:19" s="89" customFormat="1" ht="15.95" customHeight="1" x14ac:dyDescent="0.25">
      <c r="A9" s="17">
        <v>11</v>
      </c>
      <c r="B9" s="54">
        <v>75.150000000000006</v>
      </c>
      <c r="C9" s="54">
        <v>75.036249999999995</v>
      </c>
      <c r="D9" s="55">
        <v>74.526315789473699</v>
      </c>
      <c r="E9" s="55">
        <v>73.308000000000007</v>
      </c>
      <c r="F9" s="54">
        <v>75.05</v>
      </c>
      <c r="G9" s="54">
        <v>74.343478260869603</v>
      </c>
      <c r="H9" s="54">
        <v>76.090999999999994</v>
      </c>
      <c r="I9" s="54">
        <v>75.349999999999994</v>
      </c>
      <c r="J9" s="54">
        <v>75.44</v>
      </c>
      <c r="K9" s="54">
        <v>76.5</v>
      </c>
      <c r="L9" s="84">
        <v>75</v>
      </c>
      <c r="M9" s="55">
        <f t="shared" si="0"/>
        <v>75.079504405034342</v>
      </c>
      <c r="N9" s="55">
        <f t="shared" si="1"/>
        <v>3.1919999999999931</v>
      </c>
      <c r="O9" s="43">
        <v>71</v>
      </c>
      <c r="P9" s="44">
        <v>79</v>
      </c>
      <c r="Q9" s="45">
        <f t="shared" si="2"/>
        <v>100.10600587337912</v>
      </c>
    </row>
    <row r="10" spans="1:19" s="89" customFormat="1" ht="15.95" customHeight="1" x14ac:dyDescent="0.25">
      <c r="A10" s="17">
        <v>12</v>
      </c>
      <c r="B10" s="54">
        <v>75.375</v>
      </c>
      <c r="C10" s="54">
        <v>75.1168316831683</v>
      </c>
      <c r="D10" s="55">
        <v>74.6875</v>
      </c>
      <c r="E10" s="55">
        <v>73.090999999999994</v>
      </c>
      <c r="F10" s="54">
        <v>75.157894736842096</v>
      </c>
      <c r="G10" s="54">
        <v>74.326086956521706</v>
      </c>
      <c r="H10" s="54">
        <v>75.340999999999994</v>
      </c>
      <c r="I10" s="54">
        <v>75.209999999999994</v>
      </c>
      <c r="J10" s="54">
        <v>75.06</v>
      </c>
      <c r="K10" s="54">
        <v>76.75</v>
      </c>
      <c r="L10" s="84">
        <v>75</v>
      </c>
      <c r="M10" s="55">
        <f t="shared" si="0"/>
        <v>75.011531337653224</v>
      </c>
      <c r="N10" s="55">
        <f t="shared" si="1"/>
        <v>3.659000000000006</v>
      </c>
      <c r="O10" s="43">
        <v>71</v>
      </c>
      <c r="P10" s="44">
        <v>79</v>
      </c>
      <c r="Q10" s="45">
        <f t="shared" si="2"/>
        <v>100.01537511687097</v>
      </c>
    </row>
    <row r="11" spans="1:19" s="89" customFormat="1" ht="15.95" customHeight="1" x14ac:dyDescent="0.25">
      <c r="A11" s="17">
        <v>1</v>
      </c>
      <c r="B11" s="54">
        <v>75.2</v>
      </c>
      <c r="C11" s="54">
        <v>75.424528301886795</v>
      </c>
      <c r="D11" s="55">
        <v>74.8125</v>
      </c>
      <c r="E11" s="55">
        <v>72.650999999999996</v>
      </c>
      <c r="F11" s="54">
        <v>74.947368421052602</v>
      </c>
      <c r="G11" s="54">
        <v>74.492000000000004</v>
      </c>
      <c r="H11" s="54">
        <v>75</v>
      </c>
      <c r="I11" s="54">
        <v>75.260000000000005</v>
      </c>
      <c r="J11" s="54">
        <v>74.88</v>
      </c>
      <c r="K11" s="54">
        <v>76.642857142857096</v>
      </c>
      <c r="L11" s="84">
        <v>75</v>
      </c>
      <c r="M11" s="55">
        <f t="shared" si="0"/>
        <v>74.931025386579648</v>
      </c>
      <c r="N11" s="55">
        <f t="shared" si="1"/>
        <v>3.9918571428570999</v>
      </c>
      <c r="O11" s="43">
        <v>71</v>
      </c>
      <c r="P11" s="44">
        <v>79</v>
      </c>
      <c r="Q11" s="45">
        <f t="shared" si="2"/>
        <v>99.90803384877286</v>
      </c>
    </row>
    <row r="12" spans="1:19" s="89" customFormat="1" ht="15.95" customHeight="1" x14ac:dyDescent="0.25">
      <c r="A12" s="17">
        <v>2</v>
      </c>
      <c r="B12" s="54">
        <v>75.2222222222222</v>
      </c>
      <c r="C12" s="54">
        <v>75.548235294117603</v>
      </c>
      <c r="D12" s="55">
        <v>73.5</v>
      </c>
      <c r="E12" s="55">
        <v>73.006</v>
      </c>
      <c r="F12" s="54">
        <v>75</v>
      </c>
      <c r="G12" s="54">
        <v>74.409090909090907</v>
      </c>
      <c r="H12" s="54">
        <v>75.024000000000001</v>
      </c>
      <c r="I12" s="54">
        <v>75.290000000000006</v>
      </c>
      <c r="J12" s="54">
        <v>75.180000000000007</v>
      </c>
      <c r="K12" s="54">
        <v>76.866666666666703</v>
      </c>
      <c r="L12" s="84">
        <v>75</v>
      </c>
      <c r="M12" s="55">
        <f t="shared" si="0"/>
        <v>74.904621509209747</v>
      </c>
      <c r="N12" s="55">
        <f t="shared" si="1"/>
        <v>3.8606666666667024</v>
      </c>
      <c r="O12" s="43">
        <v>71</v>
      </c>
      <c r="P12" s="44">
        <v>79</v>
      </c>
      <c r="Q12" s="45">
        <f t="shared" si="2"/>
        <v>99.87282867894632</v>
      </c>
    </row>
    <row r="13" spans="1:19" s="89" customFormat="1" ht="15.95" customHeight="1" x14ac:dyDescent="0.25">
      <c r="A13" s="17">
        <v>3</v>
      </c>
      <c r="B13" s="221">
        <v>75.5</v>
      </c>
      <c r="C13" s="221">
        <v>74.010679611650474</v>
      </c>
      <c r="D13" s="223">
        <v>73.45</v>
      </c>
      <c r="E13" s="223">
        <v>73.257999999999996</v>
      </c>
      <c r="F13" s="221">
        <v>76</v>
      </c>
      <c r="G13" s="221">
        <v>74.286363636363646</v>
      </c>
      <c r="H13" s="221">
        <v>74.793000000000006</v>
      </c>
      <c r="I13" s="221">
        <v>74.989999999999995</v>
      </c>
      <c r="J13" s="221">
        <v>75.17</v>
      </c>
      <c r="K13" s="221">
        <v>76.8</v>
      </c>
      <c r="L13" s="84">
        <v>75</v>
      </c>
      <c r="M13" s="55">
        <f t="shared" si="0"/>
        <v>74.825804324801396</v>
      </c>
      <c r="N13" s="55">
        <f t="shared" si="1"/>
        <v>3.5420000000000016</v>
      </c>
      <c r="O13" s="43">
        <v>71</v>
      </c>
      <c r="P13" s="44">
        <v>79</v>
      </c>
      <c r="Q13" s="45">
        <f t="shared" si="2"/>
        <v>99.767739099735195</v>
      </c>
    </row>
    <row r="14" spans="1:19" s="89" customFormat="1" ht="15.95" customHeight="1" x14ac:dyDescent="0.25">
      <c r="A14" s="17">
        <v>4</v>
      </c>
      <c r="B14" s="54"/>
      <c r="C14" s="54"/>
      <c r="D14" s="55"/>
      <c r="E14" s="55"/>
      <c r="F14" s="54"/>
      <c r="G14" s="57"/>
      <c r="H14" s="54"/>
      <c r="I14" s="54"/>
      <c r="J14" s="54"/>
      <c r="K14" s="54"/>
      <c r="L14" s="84">
        <v>75</v>
      </c>
      <c r="M14" s="55"/>
      <c r="N14" s="55">
        <f t="shared" si="1"/>
        <v>0</v>
      </c>
      <c r="O14" s="43">
        <v>71</v>
      </c>
      <c r="P14" s="44">
        <v>79</v>
      </c>
      <c r="Q14" s="45">
        <f t="shared" si="2"/>
        <v>0</v>
      </c>
    </row>
    <row r="15" spans="1:19" s="89" customFormat="1" ht="15.95" customHeight="1" x14ac:dyDescent="0.25">
      <c r="A15" s="17">
        <v>5</v>
      </c>
      <c r="B15" s="54"/>
      <c r="C15" s="54"/>
      <c r="D15" s="55"/>
      <c r="E15" s="55"/>
      <c r="F15" s="54"/>
      <c r="G15" s="54"/>
      <c r="H15" s="54"/>
      <c r="I15" s="54"/>
      <c r="J15" s="54"/>
      <c r="K15" s="54"/>
      <c r="L15" s="84">
        <v>75</v>
      </c>
      <c r="M15" s="55"/>
      <c r="N15" s="55">
        <f t="shared" si="1"/>
        <v>0</v>
      </c>
      <c r="O15" s="43">
        <v>71</v>
      </c>
      <c r="P15" s="44">
        <v>79</v>
      </c>
      <c r="Q15" s="45">
        <f t="shared" si="2"/>
        <v>0</v>
      </c>
      <c r="R15" s="90"/>
    </row>
    <row r="16" spans="1:19" s="89" customFormat="1" ht="15.95" customHeight="1" x14ac:dyDescent="0.25">
      <c r="A16" s="17">
        <v>6</v>
      </c>
      <c r="B16" s="54"/>
      <c r="C16" s="54"/>
      <c r="D16" s="55"/>
      <c r="E16" s="55"/>
      <c r="F16" s="54"/>
      <c r="G16" s="54"/>
      <c r="H16" s="54"/>
      <c r="I16" s="54"/>
      <c r="J16" s="54"/>
      <c r="K16" s="54"/>
      <c r="L16" s="84">
        <v>75</v>
      </c>
      <c r="M16" s="55"/>
      <c r="N16" s="55">
        <f t="shared" si="1"/>
        <v>0</v>
      </c>
      <c r="O16" s="43">
        <v>71</v>
      </c>
      <c r="P16" s="44">
        <v>79</v>
      </c>
      <c r="Q16" s="45">
        <f t="shared" si="2"/>
        <v>0</v>
      </c>
      <c r="R16" s="90"/>
    </row>
    <row r="17" spans="1:18" s="89" customFormat="1" ht="15.95" customHeight="1" x14ac:dyDescent="0.25">
      <c r="A17" s="17">
        <v>7</v>
      </c>
      <c r="B17" s="54"/>
      <c r="C17" s="54"/>
      <c r="D17" s="55"/>
      <c r="E17" s="55"/>
      <c r="F17" s="54"/>
      <c r="G17" s="54"/>
      <c r="H17" s="54"/>
      <c r="I17" s="54"/>
      <c r="J17" s="54"/>
      <c r="K17" s="54"/>
      <c r="L17" s="84">
        <v>75</v>
      </c>
      <c r="M17" s="55"/>
      <c r="N17" s="55">
        <f t="shared" si="1"/>
        <v>0</v>
      </c>
      <c r="O17" s="43">
        <v>71</v>
      </c>
      <c r="P17" s="44">
        <v>79</v>
      </c>
      <c r="Q17" s="45">
        <f t="shared" si="2"/>
        <v>0</v>
      </c>
      <c r="R17" s="90"/>
    </row>
    <row r="18" spans="1:18" s="89" customFormat="1" ht="15.95" customHeight="1" x14ac:dyDescent="0.25">
      <c r="A18" s="17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84">
        <v>75</v>
      </c>
      <c r="M18" s="55"/>
      <c r="N18" s="55">
        <f t="shared" si="1"/>
        <v>0</v>
      </c>
      <c r="O18" s="43">
        <v>71</v>
      </c>
      <c r="P18" s="44">
        <v>79</v>
      </c>
      <c r="Q18" s="45">
        <f t="shared" si="2"/>
        <v>0</v>
      </c>
      <c r="R18" s="90"/>
    </row>
    <row r="19" spans="1:18" s="89" customFormat="1" ht="15.95" customHeight="1" x14ac:dyDescent="0.25">
      <c r="A19" s="17">
        <v>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84">
        <v>75</v>
      </c>
      <c r="M19" s="55"/>
      <c r="N19" s="55">
        <f t="shared" si="1"/>
        <v>0</v>
      </c>
      <c r="O19" s="43">
        <v>71</v>
      </c>
      <c r="P19" s="44">
        <v>79</v>
      </c>
      <c r="Q19" s="45">
        <f t="shared" si="2"/>
        <v>0</v>
      </c>
    </row>
    <row r="20" spans="1:18" s="89" customFormat="1" ht="15.95" customHeight="1" x14ac:dyDescent="0.25">
      <c r="A20" s="17">
        <v>10</v>
      </c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84">
        <v>75</v>
      </c>
      <c r="M20" s="55"/>
      <c r="N20" s="55">
        <f t="shared" si="1"/>
        <v>0</v>
      </c>
      <c r="O20" s="43">
        <v>71</v>
      </c>
      <c r="P20" s="44">
        <v>79</v>
      </c>
      <c r="Q20" s="45">
        <f t="shared" si="2"/>
        <v>0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20"/>
  <sheetViews>
    <sheetView zoomScale="73" zoomScaleNormal="73" zoomScaleSheetLayoutView="70" workbookViewId="0">
      <selection activeCell="M53" sqref="M53"/>
    </sheetView>
  </sheetViews>
  <sheetFormatPr defaultColWidth="9" defaultRowHeight="13.5" x14ac:dyDescent="0.15"/>
  <cols>
    <col min="1" max="1" width="3.75" customWidth="1"/>
    <col min="2" max="2" width="10.125" customWidth="1"/>
    <col min="3" max="3" width="10.5" customWidth="1"/>
    <col min="4" max="4" width="9.875" customWidth="1"/>
    <col min="5" max="5" width="10.5" customWidth="1"/>
    <col min="6" max="6" width="9.5" customWidth="1"/>
    <col min="7" max="7" width="9.625" customWidth="1"/>
    <col min="8" max="8" width="10.25" customWidth="1"/>
    <col min="9" max="9" width="9.5" customWidth="1"/>
    <col min="10" max="10" width="9.75" customWidth="1"/>
    <col min="11" max="11" width="10.375" customWidth="1"/>
    <col min="12" max="12" width="6.875" customWidth="1"/>
    <col min="13" max="13" width="9.75" customWidth="1"/>
    <col min="14" max="14" width="6.75" customWidth="1"/>
    <col min="15" max="16" width="2.625" customWidth="1"/>
    <col min="17" max="17" width="10.125" customWidth="1"/>
  </cols>
  <sheetData>
    <row r="1" spans="1:18" ht="20.100000000000001" customHeight="1" x14ac:dyDescent="0.3">
      <c r="F1" s="10" t="s">
        <v>6</v>
      </c>
    </row>
    <row r="2" spans="1:18" ht="15.95" customHeight="1" x14ac:dyDescent="0.25">
      <c r="A2" s="11" t="s">
        <v>70</v>
      </c>
      <c r="B2" s="48" t="s">
        <v>71</v>
      </c>
      <c r="C2" s="48" t="s">
        <v>72</v>
      </c>
      <c r="D2" s="49" t="s">
        <v>73</v>
      </c>
      <c r="E2" s="50" t="s">
        <v>74</v>
      </c>
      <c r="F2" s="49" t="s">
        <v>75</v>
      </c>
      <c r="G2" s="48" t="s">
        <v>76</v>
      </c>
      <c r="H2" s="51" t="s">
        <v>77</v>
      </c>
      <c r="I2" s="48" t="s">
        <v>78</v>
      </c>
      <c r="J2" s="48" t="s">
        <v>79</v>
      </c>
      <c r="K2" s="59" t="s">
        <v>80</v>
      </c>
      <c r="L2" s="60" t="s">
        <v>2</v>
      </c>
      <c r="M2" s="61" t="s">
        <v>81</v>
      </c>
      <c r="N2" s="62" t="s">
        <v>82</v>
      </c>
      <c r="O2" s="43" t="s">
        <v>83</v>
      </c>
      <c r="P2" s="44" t="s">
        <v>84</v>
      </c>
      <c r="Q2" s="42" t="s">
        <v>85</v>
      </c>
    </row>
    <row r="3" spans="1:18" ht="15.95" customHeight="1" x14ac:dyDescent="0.25">
      <c r="A3" s="17">
        <v>5</v>
      </c>
      <c r="B3" s="52"/>
      <c r="C3" s="52"/>
      <c r="D3" s="52"/>
      <c r="E3" s="52">
        <v>144.30000000000001</v>
      </c>
      <c r="F3" s="53"/>
      <c r="G3" s="52"/>
      <c r="H3" s="52"/>
      <c r="I3" s="52"/>
      <c r="J3" s="52">
        <v>142.9</v>
      </c>
      <c r="K3" s="52"/>
      <c r="L3" s="63">
        <v>143</v>
      </c>
      <c r="M3" s="55">
        <f t="shared" ref="M3" si="0">AVERAGE(B3:K3)</f>
        <v>143.60000000000002</v>
      </c>
      <c r="N3" s="55">
        <f t="shared" ref="N3:N20" si="1">MAX(B3:K3)-MIN(B3:K3)</f>
        <v>1.4000000000000057</v>
      </c>
      <c r="O3" s="43">
        <v>141</v>
      </c>
      <c r="P3" s="44">
        <v>145</v>
      </c>
      <c r="Q3" s="45">
        <f>M3/M3*100</f>
        <v>100</v>
      </c>
    </row>
    <row r="4" spans="1:18" ht="15.95" customHeight="1" x14ac:dyDescent="0.25">
      <c r="A4" s="17">
        <v>6</v>
      </c>
      <c r="B4" s="54">
        <v>141.88999999999999</v>
      </c>
      <c r="C4" s="54">
        <v>142.745454545455</v>
      </c>
      <c r="D4" s="55">
        <v>142.289473684211</v>
      </c>
      <c r="E4" s="55">
        <v>144.232</v>
      </c>
      <c r="F4" s="54">
        <v>143.277777777778</v>
      </c>
      <c r="G4" s="54">
        <v>143.80000000000001</v>
      </c>
      <c r="H4" s="54">
        <v>143.09200000000001</v>
      </c>
      <c r="I4" s="54">
        <v>142.22999999999999</v>
      </c>
      <c r="J4" s="54">
        <v>142.745454545455</v>
      </c>
      <c r="K4" s="54">
        <v>142</v>
      </c>
      <c r="L4" s="63">
        <v>143</v>
      </c>
      <c r="M4" s="55">
        <f t="shared" ref="M4:M13" si="2">AVERAGE(B4:K4)</f>
        <v>142.8302160552899</v>
      </c>
      <c r="N4" s="55">
        <f t="shared" si="1"/>
        <v>2.342000000000013</v>
      </c>
      <c r="O4" s="43">
        <v>141</v>
      </c>
      <c r="P4" s="44">
        <v>145</v>
      </c>
      <c r="Q4" s="45">
        <f>M4/M$3*100</f>
        <v>99.46393875716565</v>
      </c>
    </row>
    <row r="5" spans="1:18" ht="15.95" customHeight="1" x14ac:dyDescent="0.25">
      <c r="A5" s="17">
        <v>7</v>
      </c>
      <c r="B5" s="54">
        <v>141.79499999999999</v>
      </c>
      <c r="C5" s="54">
        <v>143.108421052632</v>
      </c>
      <c r="D5" s="55">
        <v>142.35789473684201</v>
      </c>
      <c r="E5" s="55">
        <v>144.11699999999999</v>
      </c>
      <c r="F5" s="54">
        <v>143.375</v>
      </c>
      <c r="G5" s="54">
        <v>143.965</v>
      </c>
      <c r="H5" s="54">
        <v>143.404</v>
      </c>
      <c r="I5" s="54">
        <v>142.69999999999999</v>
      </c>
      <c r="J5" s="54">
        <v>142.86000000000001</v>
      </c>
      <c r="K5" s="54">
        <v>141.9</v>
      </c>
      <c r="L5" s="63">
        <v>143</v>
      </c>
      <c r="M5" s="55">
        <f t="shared" si="2"/>
        <v>142.95823157894742</v>
      </c>
      <c r="N5" s="55">
        <f t="shared" si="1"/>
        <v>2.3220000000000027</v>
      </c>
      <c r="O5" s="43">
        <v>141</v>
      </c>
      <c r="P5" s="44">
        <v>145</v>
      </c>
      <c r="Q5" s="45">
        <f t="shared" ref="Q5:Q20" si="3">M5/M$3*100</f>
        <v>99.553086057762812</v>
      </c>
    </row>
    <row r="6" spans="1:18" ht="15.95" customHeight="1" x14ac:dyDescent="0.25">
      <c r="A6" s="17">
        <v>8</v>
      </c>
      <c r="B6" s="54">
        <v>141.857142857143</v>
      </c>
      <c r="C6" s="54">
        <v>143.060674157303</v>
      </c>
      <c r="D6" s="55">
        <v>142.055555555556</v>
      </c>
      <c r="E6" s="55">
        <v>144.42099999999999</v>
      </c>
      <c r="F6" s="54">
        <v>142.9</v>
      </c>
      <c r="G6" s="54">
        <v>143.934615384615</v>
      </c>
      <c r="H6" s="54">
        <v>143.173</v>
      </c>
      <c r="I6" s="54">
        <v>142.91999999999999</v>
      </c>
      <c r="J6" s="54">
        <v>142.86000000000001</v>
      </c>
      <c r="K6" s="54">
        <v>141.85</v>
      </c>
      <c r="L6" s="63">
        <v>143</v>
      </c>
      <c r="M6" s="55">
        <f t="shared" si="2"/>
        <v>142.90319879546169</v>
      </c>
      <c r="N6" s="55">
        <f t="shared" si="1"/>
        <v>2.570999999999998</v>
      </c>
      <c r="O6" s="43">
        <v>141</v>
      </c>
      <c r="P6" s="44">
        <v>145</v>
      </c>
      <c r="Q6" s="45">
        <f t="shared" si="3"/>
        <v>99.514762392382778</v>
      </c>
    </row>
    <row r="7" spans="1:18" ht="15.95" customHeight="1" x14ac:dyDescent="0.25">
      <c r="A7" s="17">
        <v>9</v>
      </c>
      <c r="B7" s="54">
        <v>141.745</v>
      </c>
      <c r="C7" s="54">
        <v>143.13333333333301</v>
      </c>
      <c r="D7" s="55">
        <v>142.68823529411799</v>
      </c>
      <c r="E7" s="55">
        <v>143.392</v>
      </c>
      <c r="F7" s="54">
        <v>143.19999999999999</v>
      </c>
      <c r="G7" s="54">
        <v>143.49222222222201</v>
      </c>
      <c r="H7" s="54">
        <v>143.047</v>
      </c>
      <c r="I7" s="54">
        <v>142.94</v>
      </c>
      <c r="J7" s="54">
        <v>142.82</v>
      </c>
      <c r="K7" s="54">
        <v>142</v>
      </c>
      <c r="L7" s="63">
        <v>143</v>
      </c>
      <c r="M7" s="55">
        <f t="shared" si="2"/>
        <v>142.84577908496729</v>
      </c>
      <c r="N7" s="55">
        <f t="shared" si="1"/>
        <v>1.7472222222220068</v>
      </c>
      <c r="O7" s="43">
        <v>141</v>
      </c>
      <c r="P7" s="44">
        <v>145</v>
      </c>
      <c r="Q7" s="45">
        <f t="shared" si="3"/>
        <v>99.474776521564948</v>
      </c>
    </row>
    <row r="8" spans="1:18" ht="15.95" customHeight="1" x14ac:dyDescent="0.25">
      <c r="A8" s="17">
        <v>10</v>
      </c>
      <c r="B8" s="54">
        <v>141.99090909090901</v>
      </c>
      <c r="C8" s="54">
        <v>143.25757575757601</v>
      </c>
      <c r="D8" s="55">
        <v>142.9</v>
      </c>
      <c r="E8" s="55">
        <v>143.185</v>
      </c>
      <c r="F8" s="54">
        <v>143.59090909090901</v>
      </c>
      <c r="G8" s="54">
        <v>143.25111111111099</v>
      </c>
      <c r="H8" s="54">
        <v>142.94300000000001</v>
      </c>
      <c r="I8" s="54">
        <v>142.66999999999999</v>
      </c>
      <c r="J8" s="54">
        <v>143.22999999999999</v>
      </c>
      <c r="K8" s="54">
        <v>142.4</v>
      </c>
      <c r="L8" s="63">
        <v>143</v>
      </c>
      <c r="M8" s="55">
        <f t="shared" si="2"/>
        <v>142.94185050505052</v>
      </c>
      <c r="N8" s="55">
        <f t="shared" si="1"/>
        <v>1.5999999999999943</v>
      </c>
      <c r="O8" s="43">
        <v>141</v>
      </c>
      <c r="P8" s="44">
        <v>145</v>
      </c>
      <c r="Q8" s="45">
        <f t="shared" si="3"/>
        <v>99.54167862468698</v>
      </c>
    </row>
    <row r="9" spans="1:18" ht="15.95" customHeight="1" x14ac:dyDescent="0.25">
      <c r="A9" s="17">
        <v>11</v>
      </c>
      <c r="B9" s="54">
        <v>142.03</v>
      </c>
      <c r="C9" s="54">
        <v>143.203529411765</v>
      </c>
      <c r="D9" s="55">
        <v>142.90666666666701</v>
      </c>
      <c r="E9" s="56">
        <v>143.346</v>
      </c>
      <c r="F9" s="54">
        <v>143.05000000000001</v>
      </c>
      <c r="G9" s="54">
        <v>143.06909090909099</v>
      </c>
      <c r="H9" s="54">
        <v>143.32599999999999</v>
      </c>
      <c r="I9" s="54">
        <v>142.66999999999999</v>
      </c>
      <c r="J9" s="54">
        <v>142.79</v>
      </c>
      <c r="K9" s="54">
        <v>142.15</v>
      </c>
      <c r="L9" s="63">
        <v>143</v>
      </c>
      <c r="M9" s="55">
        <f t="shared" si="2"/>
        <v>142.85412869875231</v>
      </c>
      <c r="N9" s="55">
        <f t="shared" si="1"/>
        <v>1.3160000000000025</v>
      </c>
      <c r="O9" s="43">
        <v>141</v>
      </c>
      <c r="P9" s="44">
        <v>145</v>
      </c>
      <c r="Q9" s="45">
        <f t="shared" si="3"/>
        <v>99.480591015844212</v>
      </c>
    </row>
    <row r="10" spans="1:18" ht="15.95" customHeight="1" x14ac:dyDescent="0.25">
      <c r="A10" s="17">
        <v>12</v>
      </c>
      <c r="B10" s="54">
        <v>141.96875</v>
      </c>
      <c r="C10" s="54">
        <v>143.043269230769</v>
      </c>
      <c r="D10" s="55">
        <v>143.43636363636401</v>
      </c>
      <c r="E10" s="55">
        <v>143.36799999999999</v>
      </c>
      <c r="F10" s="54">
        <v>143.31578947368399</v>
      </c>
      <c r="G10" s="54">
        <v>143.33136363636399</v>
      </c>
      <c r="H10" s="54">
        <v>143.30600000000001</v>
      </c>
      <c r="I10" s="54">
        <v>142.79</v>
      </c>
      <c r="J10" s="54">
        <v>143.22</v>
      </c>
      <c r="K10" s="54">
        <v>141.94999999999999</v>
      </c>
      <c r="L10" s="63">
        <v>143</v>
      </c>
      <c r="M10" s="55">
        <f t="shared" si="2"/>
        <v>142.97295359771812</v>
      </c>
      <c r="N10" s="55">
        <f t="shared" si="1"/>
        <v>1.4863636363640182</v>
      </c>
      <c r="O10" s="43">
        <v>141</v>
      </c>
      <c r="P10" s="44">
        <v>145</v>
      </c>
      <c r="Q10" s="45">
        <f t="shared" si="3"/>
        <v>99.563338159970812</v>
      </c>
    </row>
    <row r="11" spans="1:18" ht="15.95" customHeight="1" x14ac:dyDescent="0.25">
      <c r="A11" s="17">
        <v>1</v>
      </c>
      <c r="B11" s="54">
        <v>142.19</v>
      </c>
      <c r="C11" s="54">
        <v>142.91568627450999</v>
      </c>
      <c r="D11" s="55">
        <v>143.08666666666701</v>
      </c>
      <c r="E11" s="55">
        <v>143.511</v>
      </c>
      <c r="F11" s="54">
        <v>143.052631578947</v>
      </c>
      <c r="G11" s="54">
        <v>142.99947368420999</v>
      </c>
      <c r="H11" s="54">
        <v>142.48400000000001</v>
      </c>
      <c r="I11" s="54">
        <v>142.80000000000001</v>
      </c>
      <c r="J11" s="54">
        <v>142.9</v>
      </c>
      <c r="K11" s="54">
        <v>142.142857142857</v>
      </c>
      <c r="L11" s="63">
        <v>143</v>
      </c>
      <c r="M11" s="55">
        <f t="shared" si="2"/>
        <v>142.80823153471911</v>
      </c>
      <c r="N11" s="55">
        <f t="shared" si="1"/>
        <v>1.368142857142999</v>
      </c>
      <c r="O11" s="43">
        <v>141</v>
      </c>
      <c r="P11" s="44">
        <v>145</v>
      </c>
      <c r="Q11" s="45">
        <f t="shared" si="3"/>
        <v>99.448629202450618</v>
      </c>
    </row>
    <row r="12" spans="1:18" ht="15.95" customHeight="1" x14ac:dyDescent="0.25">
      <c r="A12" s="17">
        <v>2</v>
      </c>
      <c r="B12" s="54">
        <v>142.10555555555601</v>
      </c>
      <c r="C12" s="54">
        <v>142.99090909090901</v>
      </c>
      <c r="D12" s="55">
        <v>142.31333333333299</v>
      </c>
      <c r="E12" s="55">
        <v>143.42699999999999</v>
      </c>
      <c r="F12" s="54">
        <v>143.64705882352899</v>
      </c>
      <c r="G12" s="54">
        <v>142.72277777777799</v>
      </c>
      <c r="H12" s="54">
        <v>142.619</v>
      </c>
      <c r="I12" s="54">
        <v>142.84</v>
      </c>
      <c r="J12" s="54">
        <v>142.44999999999999</v>
      </c>
      <c r="K12" s="54">
        <v>142</v>
      </c>
      <c r="L12" s="63">
        <v>143</v>
      </c>
      <c r="M12" s="55">
        <f t="shared" si="2"/>
        <v>142.7115634581105</v>
      </c>
      <c r="N12" s="55">
        <f t="shared" si="1"/>
        <v>1.6470588235289938</v>
      </c>
      <c r="O12" s="43">
        <v>141</v>
      </c>
      <c r="P12" s="44">
        <v>145</v>
      </c>
      <c r="Q12" s="45">
        <f t="shared" si="3"/>
        <v>99.381311600355488</v>
      </c>
    </row>
    <row r="13" spans="1:18" ht="15.95" customHeight="1" x14ac:dyDescent="0.3">
      <c r="A13" s="17">
        <v>3</v>
      </c>
      <c r="B13" s="221">
        <v>142.04374999999999</v>
      </c>
      <c r="C13" s="222">
        <v>142.91720430107529</v>
      </c>
      <c r="D13" s="223">
        <v>142.66</v>
      </c>
      <c r="E13" s="223">
        <v>143.517</v>
      </c>
      <c r="F13" s="222">
        <v>143.0952380952381</v>
      </c>
      <c r="G13" s="222">
        <v>142.7472727272727</v>
      </c>
      <c r="H13" s="222">
        <v>143.13399999999999</v>
      </c>
      <c r="I13" s="222">
        <v>142.97</v>
      </c>
      <c r="J13" s="222">
        <v>142.58000000000001</v>
      </c>
      <c r="K13" s="222">
        <v>142.19999999999999</v>
      </c>
      <c r="L13" s="63">
        <v>143</v>
      </c>
      <c r="M13" s="55">
        <f t="shared" si="2"/>
        <v>142.78644651235862</v>
      </c>
      <c r="N13" s="55">
        <f t="shared" si="1"/>
        <v>1.4732500000000073</v>
      </c>
      <c r="O13" s="43">
        <v>141</v>
      </c>
      <c r="P13" s="44">
        <v>145</v>
      </c>
      <c r="Q13" s="45">
        <f t="shared" si="3"/>
        <v>99.433458574065881</v>
      </c>
    </row>
    <row r="14" spans="1:18" ht="15.95" customHeight="1" x14ac:dyDescent="0.25">
      <c r="A14" s="17">
        <v>4</v>
      </c>
      <c r="B14" s="54"/>
      <c r="C14" s="54"/>
      <c r="D14" s="55"/>
      <c r="E14" s="54"/>
      <c r="F14" s="54"/>
      <c r="G14" s="54"/>
      <c r="H14" s="54"/>
      <c r="I14" s="54"/>
      <c r="J14" s="54"/>
      <c r="K14" s="54"/>
      <c r="L14" s="63">
        <v>143</v>
      </c>
      <c r="M14" s="55"/>
      <c r="N14" s="55">
        <f t="shared" si="1"/>
        <v>0</v>
      </c>
      <c r="O14" s="43">
        <v>141</v>
      </c>
      <c r="P14" s="44">
        <v>145</v>
      </c>
      <c r="Q14" s="45">
        <f t="shared" si="3"/>
        <v>0</v>
      </c>
    </row>
    <row r="15" spans="1:18" ht="15.95" customHeight="1" x14ac:dyDescent="0.25">
      <c r="A15" s="17">
        <v>5</v>
      </c>
      <c r="B15" s="54"/>
      <c r="C15" s="54"/>
      <c r="D15" s="55"/>
      <c r="E15" s="54"/>
      <c r="F15" s="54"/>
      <c r="G15" s="54"/>
      <c r="H15" s="54"/>
      <c r="I15" s="54"/>
      <c r="J15" s="54"/>
      <c r="K15" s="54"/>
      <c r="L15" s="63">
        <v>143</v>
      </c>
      <c r="M15" s="55"/>
      <c r="N15" s="55">
        <f t="shared" si="1"/>
        <v>0</v>
      </c>
      <c r="O15" s="43">
        <v>141</v>
      </c>
      <c r="P15" s="44">
        <v>145</v>
      </c>
      <c r="Q15" s="45">
        <f t="shared" si="3"/>
        <v>0</v>
      </c>
      <c r="R15" s="46"/>
    </row>
    <row r="16" spans="1:18" ht="15.95" customHeight="1" x14ac:dyDescent="0.25">
      <c r="A16" s="17">
        <v>6</v>
      </c>
      <c r="B16" s="54"/>
      <c r="C16" s="54"/>
      <c r="D16" s="55"/>
      <c r="E16" s="54"/>
      <c r="F16" s="54"/>
      <c r="G16" s="54"/>
      <c r="H16" s="54"/>
      <c r="I16" s="54"/>
      <c r="J16" s="54"/>
      <c r="K16" s="54"/>
      <c r="L16" s="63">
        <v>143</v>
      </c>
      <c r="M16" s="55"/>
      <c r="N16" s="55">
        <f t="shared" si="1"/>
        <v>0</v>
      </c>
      <c r="O16" s="43">
        <v>141</v>
      </c>
      <c r="P16" s="44">
        <v>145</v>
      </c>
      <c r="Q16" s="45">
        <f t="shared" si="3"/>
        <v>0</v>
      </c>
      <c r="R16" s="46"/>
    </row>
    <row r="17" spans="1:18" ht="15.95" customHeight="1" x14ac:dyDescent="0.25">
      <c r="A17" s="17">
        <v>7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63">
        <v>143</v>
      </c>
      <c r="M17" s="55"/>
      <c r="N17" s="55">
        <f t="shared" si="1"/>
        <v>0</v>
      </c>
      <c r="O17" s="43">
        <v>141</v>
      </c>
      <c r="P17" s="44">
        <v>145</v>
      </c>
      <c r="Q17" s="45">
        <f t="shared" si="3"/>
        <v>0</v>
      </c>
      <c r="R17" s="46"/>
    </row>
    <row r="18" spans="1:18" ht="15.95" customHeight="1" x14ac:dyDescent="0.25">
      <c r="A18" s="17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63">
        <v>143</v>
      </c>
      <c r="M18" s="55"/>
      <c r="N18" s="55">
        <f t="shared" si="1"/>
        <v>0</v>
      </c>
      <c r="O18" s="43">
        <v>141</v>
      </c>
      <c r="P18" s="44">
        <v>145</v>
      </c>
      <c r="Q18" s="45">
        <f t="shared" si="3"/>
        <v>0</v>
      </c>
      <c r="R18" s="46"/>
    </row>
    <row r="19" spans="1:18" ht="15.95" customHeight="1" x14ac:dyDescent="0.25">
      <c r="A19" s="17">
        <v>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63">
        <v>143</v>
      </c>
      <c r="M19" s="55"/>
      <c r="N19" s="55">
        <f t="shared" si="1"/>
        <v>0</v>
      </c>
      <c r="O19" s="43">
        <v>141</v>
      </c>
      <c r="P19" s="44">
        <v>145</v>
      </c>
      <c r="Q19" s="45">
        <f t="shared" si="3"/>
        <v>0</v>
      </c>
      <c r="R19" s="46"/>
    </row>
    <row r="20" spans="1:18" ht="15.95" customHeight="1" x14ac:dyDescent="0.25">
      <c r="A20" s="17">
        <v>10</v>
      </c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63">
        <v>143</v>
      </c>
      <c r="M20" s="55"/>
      <c r="N20" s="55">
        <f t="shared" si="1"/>
        <v>0</v>
      </c>
      <c r="O20" s="43">
        <v>141</v>
      </c>
      <c r="P20" s="44">
        <v>145</v>
      </c>
      <c r="Q20" s="45">
        <f t="shared" si="3"/>
        <v>0</v>
      </c>
      <c r="R20" s="46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R20"/>
  <sheetViews>
    <sheetView zoomScale="73" zoomScaleNormal="73" workbookViewId="0">
      <selection activeCell="K49" sqref="K49"/>
    </sheetView>
  </sheetViews>
  <sheetFormatPr defaultColWidth="9" defaultRowHeight="13.5" x14ac:dyDescent="0.15"/>
  <cols>
    <col min="1" max="1" width="3.75" customWidth="1"/>
    <col min="2" max="2" width="9.75" customWidth="1"/>
    <col min="3" max="3" width="10.5" customWidth="1"/>
    <col min="4" max="4" width="10.375" customWidth="1"/>
    <col min="5" max="5" width="9.625" customWidth="1"/>
    <col min="6" max="6" width="9.5" customWidth="1"/>
    <col min="7" max="7" width="10.25" customWidth="1"/>
    <col min="8" max="8" width="9.75" customWidth="1"/>
    <col min="9" max="10" width="10.625" customWidth="1"/>
    <col min="11" max="11" width="9.625" customWidth="1"/>
    <col min="12" max="12" width="6.875" customWidth="1"/>
    <col min="13" max="13" width="9.75" customWidth="1"/>
    <col min="14" max="14" width="7.875" customWidth="1"/>
    <col min="15" max="16" width="2.625" customWidth="1"/>
  </cols>
  <sheetData>
    <row r="1" spans="1:18" ht="20.100000000000001" customHeight="1" x14ac:dyDescent="0.3">
      <c r="F1" s="10" t="s">
        <v>47</v>
      </c>
    </row>
    <row r="2" spans="1:18" ht="15.95" customHeight="1" x14ac:dyDescent="0.25">
      <c r="A2" s="86" t="s">
        <v>70</v>
      </c>
      <c r="B2" s="48" t="s">
        <v>71</v>
      </c>
      <c r="C2" s="48" t="s">
        <v>72</v>
      </c>
      <c r="D2" s="49" t="s">
        <v>73</v>
      </c>
      <c r="E2" s="50" t="s">
        <v>87</v>
      </c>
      <c r="F2" s="49" t="s">
        <v>75</v>
      </c>
      <c r="G2" s="48" t="s">
        <v>76</v>
      </c>
      <c r="H2" s="51" t="s">
        <v>77</v>
      </c>
      <c r="I2" s="48" t="s">
        <v>78</v>
      </c>
      <c r="J2" s="48" t="s">
        <v>79</v>
      </c>
      <c r="K2" s="59" t="s">
        <v>80</v>
      </c>
      <c r="L2" s="60" t="s">
        <v>2</v>
      </c>
      <c r="M2" s="61" t="s">
        <v>81</v>
      </c>
      <c r="N2" s="62" t="s">
        <v>82</v>
      </c>
      <c r="O2" s="87" t="s">
        <v>83</v>
      </c>
      <c r="P2" s="88" t="s">
        <v>84</v>
      </c>
      <c r="Q2" s="42" t="s">
        <v>85</v>
      </c>
    </row>
    <row r="3" spans="1:18" ht="15.95" customHeight="1" x14ac:dyDescent="0.25">
      <c r="A3" s="17">
        <v>5</v>
      </c>
      <c r="B3" s="52"/>
      <c r="C3" s="52"/>
      <c r="D3" s="52"/>
      <c r="E3" s="52">
        <v>95.8</v>
      </c>
      <c r="F3" s="53"/>
      <c r="G3" s="52"/>
      <c r="H3" s="52"/>
      <c r="I3" s="52"/>
      <c r="J3" s="52">
        <v>96.1</v>
      </c>
      <c r="K3" s="52"/>
      <c r="L3" s="58">
        <v>95</v>
      </c>
      <c r="M3" s="55">
        <f t="shared" ref="M3:M13" si="0">AVERAGE(B3:K3)</f>
        <v>95.949999999999989</v>
      </c>
      <c r="N3" s="55">
        <f t="shared" ref="N3:N20" si="1">MAX(B3:K3)-MIN(B3:K3)</f>
        <v>0.29999999999999716</v>
      </c>
      <c r="O3" s="87">
        <v>90</v>
      </c>
      <c r="P3" s="88">
        <v>100</v>
      </c>
      <c r="Q3" s="45">
        <f>M3/M3*100</f>
        <v>100</v>
      </c>
    </row>
    <row r="4" spans="1:18" ht="15.95" customHeight="1" x14ac:dyDescent="0.25">
      <c r="A4" s="17">
        <v>6</v>
      </c>
      <c r="B4" s="54">
        <v>95.1</v>
      </c>
      <c r="C4" s="54">
        <v>96.485185185185202</v>
      </c>
      <c r="D4" s="55">
        <v>95.6875</v>
      </c>
      <c r="E4" s="55">
        <v>94.802999999999997</v>
      </c>
      <c r="F4" s="54">
        <v>93.7777777777778</v>
      </c>
      <c r="G4" s="54">
        <v>96.6</v>
      </c>
      <c r="H4" s="54">
        <v>98.281999999999996</v>
      </c>
      <c r="I4" s="54">
        <v>99.8</v>
      </c>
      <c r="J4" s="54">
        <v>96.485185185185202</v>
      </c>
      <c r="K4" s="54">
        <v>93.8333333333333</v>
      </c>
      <c r="L4" s="58">
        <v>95</v>
      </c>
      <c r="M4" s="55">
        <f t="shared" si="0"/>
        <v>96.085398148148144</v>
      </c>
      <c r="N4" s="55">
        <f t="shared" si="1"/>
        <v>6.0222222222221973</v>
      </c>
      <c r="O4" s="87">
        <v>90</v>
      </c>
      <c r="P4" s="88">
        <v>100</v>
      </c>
      <c r="Q4" s="45">
        <f>M4/M$3*100</f>
        <v>100.14111323413044</v>
      </c>
    </row>
    <row r="5" spans="1:18" ht="15.95" customHeight="1" x14ac:dyDescent="0.3">
      <c r="A5" s="17">
        <v>7</v>
      </c>
      <c r="B5" s="54">
        <v>95.3</v>
      </c>
      <c r="C5" s="54">
        <v>98.313333333333304</v>
      </c>
      <c r="D5" s="55">
        <v>96.105263157894697</v>
      </c>
      <c r="E5" s="55">
        <v>93.855000000000004</v>
      </c>
      <c r="F5" s="54">
        <v>93.3125</v>
      </c>
      <c r="G5" s="54">
        <v>95.341666666666697</v>
      </c>
      <c r="H5" s="54">
        <v>98.361000000000004</v>
      </c>
      <c r="I5" s="54">
        <v>98.79</v>
      </c>
      <c r="J5" s="54">
        <v>95.56</v>
      </c>
      <c r="K5" s="54">
        <v>94.368421052631604</v>
      </c>
      <c r="L5" s="58">
        <v>95</v>
      </c>
      <c r="M5" s="55">
        <f t="shared" si="0"/>
        <v>95.930718421052632</v>
      </c>
      <c r="N5" s="67">
        <f t="shared" si="1"/>
        <v>5.4775000000000063</v>
      </c>
      <c r="O5" s="87">
        <v>90</v>
      </c>
      <c r="P5" s="88">
        <v>100</v>
      </c>
      <c r="Q5" s="45">
        <f t="shared" ref="Q5:Q20" si="2">M5/M$3*100</f>
        <v>99.979904555552523</v>
      </c>
    </row>
    <row r="6" spans="1:18" ht="15.95" customHeight="1" x14ac:dyDescent="0.3">
      <c r="A6" s="17">
        <v>8</v>
      </c>
      <c r="B6" s="54">
        <v>95.714285714285694</v>
      </c>
      <c r="C6" s="54">
        <v>98.474999999999994</v>
      </c>
      <c r="D6" s="55">
        <v>93.789473684210506</v>
      </c>
      <c r="E6" s="55">
        <v>95.058999999999997</v>
      </c>
      <c r="F6" s="54">
        <v>93.4</v>
      </c>
      <c r="G6" s="54">
        <v>95.314285714285703</v>
      </c>
      <c r="H6" s="54">
        <v>98.441999999999993</v>
      </c>
      <c r="I6" s="54">
        <v>98.1</v>
      </c>
      <c r="J6" s="54">
        <v>94.81</v>
      </c>
      <c r="K6" s="54">
        <v>93.95</v>
      </c>
      <c r="L6" s="58">
        <v>95</v>
      </c>
      <c r="M6" s="55">
        <f t="shared" si="0"/>
        <v>95.705404511278203</v>
      </c>
      <c r="N6" s="67">
        <f t="shared" si="1"/>
        <v>5.0749999999999886</v>
      </c>
      <c r="O6" s="87">
        <v>90</v>
      </c>
      <c r="P6" s="88">
        <v>100</v>
      </c>
      <c r="Q6" s="45">
        <f t="shared" si="2"/>
        <v>99.745080261884539</v>
      </c>
    </row>
    <row r="7" spans="1:18" ht="15.95" customHeight="1" x14ac:dyDescent="0.3">
      <c r="A7" s="17">
        <v>9</v>
      </c>
      <c r="B7" s="54">
        <v>95.45</v>
      </c>
      <c r="C7" s="54">
        <v>97.631578947368396</v>
      </c>
      <c r="D7" s="55">
        <v>94.866666666666703</v>
      </c>
      <c r="E7" s="55">
        <v>95.138999999999996</v>
      </c>
      <c r="F7" s="54">
        <v>93.35</v>
      </c>
      <c r="G7" s="54">
        <v>97.205263157894706</v>
      </c>
      <c r="H7" s="54">
        <v>99.11</v>
      </c>
      <c r="I7" s="54">
        <v>99.35</v>
      </c>
      <c r="J7" s="54">
        <v>94.86</v>
      </c>
      <c r="K7" s="54">
        <v>95.2</v>
      </c>
      <c r="L7" s="58">
        <v>95</v>
      </c>
      <c r="M7" s="55">
        <f t="shared" si="0"/>
        <v>96.216250877192991</v>
      </c>
      <c r="N7" s="67">
        <f t="shared" si="1"/>
        <v>6</v>
      </c>
      <c r="O7" s="87">
        <v>90</v>
      </c>
      <c r="P7" s="88">
        <v>100</v>
      </c>
      <c r="Q7" s="45">
        <f t="shared" si="2"/>
        <v>100.27748918936217</v>
      </c>
    </row>
    <row r="8" spans="1:18" ht="15.95" customHeight="1" x14ac:dyDescent="0.3">
      <c r="A8" s="17">
        <v>10</v>
      </c>
      <c r="B8" s="54">
        <v>95.227272727272705</v>
      </c>
      <c r="C8" s="54">
        <v>96.930392156862695</v>
      </c>
      <c r="D8" s="55">
        <v>95.772727272727295</v>
      </c>
      <c r="E8" s="55">
        <v>95.007999999999996</v>
      </c>
      <c r="F8" s="54">
        <v>93.772727272727295</v>
      </c>
      <c r="G8" s="54">
        <v>95.437037037037001</v>
      </c>
      <c r="H8" s="54">
        <v>95.882000000000005</v>
      </c>
      <c r="I8" s="54">
        <v>98.74</v>
      </c>
      <c r="J8" s="54">
        <v>95.7</v>
      </c>
      <c r="K8" s="54">
        <v>96.631578947368396</v>
      </c>
      <c r="L8" s="58">
        <v>95</v>
      </c>
      <c r="M8" s="55">
        <f t="shared" si="0"/>
        <v>95.910173541399544</v>
      </c>
      <c r="N8" s="67">
        <f t="shared" si="1"/>
        <v>4.9672727272727002</v>
      </c>
      <c r="O8" s="87">
        <v>90</v>
      </c>
      <c r="P8" s="88">
        <v>100</v>
      </c>
      <c r="Q8" s="45">
        <f t="shared" si="2"/>
        <v>99.958492487128254</v>
      </c>
    </row>
    <row r="9" spans="1:18" ht="15.95" customHeight="1" x14ac:dyDescent="0.3">
      <c r="A9" s="17">
        <v>11</v>
      </c>
      <c r="B9" s="54">
        <v>95</v>
      </c>
      <c r="C9" s="54">
        <v>96.9941176470588</v>
      </c>
      <c r="D9" s="55">
        <v>95</v>
      </c>
      <c r="E9" s="55">
        <v>96.006</v>
      </c>
      <c r="F9" s="54">
        <v>92.9</v>
      </c>
      <c r="G9" s="54">
        <v>96.191304347826005</v>
      </c>
      <c r="H9" s="54">
        <v>96.412000000000006</v>
      </c>
      <c r="I9" s="54">
        <v>98.29</v>
      </c>
      <c r="J9" s="54">
        <v>95.69</v>
      </c>
      <c r="K9" s="54">
        <v>97.4</v>
      </c>
      <c r="L9" s="58">
        <v>95</v>
      </c>
      <c r="M9" s="55">
        <f t="shared" si="0"/>
        <v>95.988342199488471</v>
      </c>
      <c r="N9" s="67">
        <f t="shared" si="1"/>
        <v>5.3900000000000006</v>
      </c>
      <c r="O9" s="87">
        <v>90</v>
      </c>
      <c r="P9" s="88">
        <v>100</v>
      </c>
      <c r="Q9" s="45">
        <f t="shared" si="2"/>
        <v>100.0399606039484</v>
      </c>
    </row>
    <row r="10" spans="1:18" ht="15.95" customHeight="1" x14ac:dyDescent="0.3">
      <c r="A10" s="17">
        <v>12</v>
      </c>
      <c r="B10" s="54">
        <v>95.75</v>
      </c>
      <c r="C10" s="54">
        <v>96.912499999999994</v>
      </c>
      <c r="D10" s="55">
        <v>95.3333333333333</v>
      </c>
      <c r="E10" s="55">
        <v>95.338999999999999</v>
      </c>
      <c r="F10" s="54">
        <v>93.842105263157904</v>
      </c>
      <c r="G10" s="54">
        <v>96.343478260869603</v>
      </c>
      <c r="H10" s="54">
        <v>96.6</v>
      </c>
      <c r="I10" s="54">
        <v>98.25</v>
      </c>
      <c r="J10" s="54">
        <v>96.04</v>
      </c>
      <c r="K10" s="54">
        <v>96.473684210526301</v>
      </c>
      <c r="L10" s="58">
        <v>95</v>
      </c>
      <c r="M10" s="55">
        <f t="shared" si="0"/>
        <v>96.0884101067887</v>
      </c>
      <c r="N10" s="67">
        <f t="shared" si="1"/>
        <v>4.4078947368420955</v>
      </c>
      <c r="O10" s="87">
        <v>90</v>
      </c>
      <c r="P10" s="88">
        <v>100</v>
      </c>
      <c r="Q10" s="45">
        <f t="shared" si="2"/>
        <v>100.14425232599136</v>
      </c>
    </row>
    <row r="11" spans="1:18" ht="15.95" customHeight="1" x14ac:dyDescent="0.3">
      <c r="A11" s="17">
        <v>1</v>
      </c>
      <c r="B11" s="54">
        <v>94.85</v>
      </c>
      <c r="C11" s="54">
        <v>96.738461538461493</v>
      </c>
      <c r="D11" s="55">
        <v>94.8125</v>
      </c>
      <c r="E11" s="55">
        <v>96.137</v>
      </c>
      <c r="F11" s="54">
        <v>94.052631578947398</v>
      </c>
      <c r="G11" s="54">
        <v>96.08</v>
      </c>
      <c r="H11" s="54">
        <v>95.76</v>
      </c>
      <c r="I11" s="54">
        <v>98.42</v>
      </c>
      <c r="J11" s="54">
        <v>96.14</v>
      </c>
      <c r="K11" s="54">
        <v>97.285714285714306</v>
      </c>
      <c r="L11" s="58">
        <v>95</v>
      </c>
      <c r="M11" s="55">
        <f t="shared" si="0"/>
        <v>96.027630740312318</v>
      </c>
      <c r="N11" s="67">
        <f t="shared" si="1"/>
        <v>4.3673684210526034</v>
      </c>
      <c r="O11" s="87">
        <v>90</v>
      </c>
      <c r="P11" s="88">
        <v>100</v>
      </c>
      <c r="Q11" s="45">
        <f t="shared" si="2"/>
        <v>100.08090749381171</v>
      </c>
    </row>
    <row r="12" spans="1:18" ht="15.95" customHeight="1" x14ac:dyDescent="0.3">
      <c r="A12" s="17">
        <v>2</v>
      </c>
      <c r="B12" s="54">
        <v>95.3333333333333</v>
      </c>
      <c r="C12" s="54">
        <v>96.536249999999995</v>
      </c>
      <c r="D12" s="55">
        <v>95</v>
      </c>
      <c r="E12" s="55">
        <v>96.58</v>
      </c>
      <c r="F12" s="54">
        <v>93.764705882352899</v>
      </c>
      <c r="G12" s="54">
        <v>96.109090909090895</v>
      </c>
      <c r="H12" s="54">
        <v>96.113</v>
      </c>
      <c r="I12" s="54">
        <v>97.43</v>
      </c>
      <c r="J12" s="54">
        <v>96.61</v>
      </c>
      <c r="K12" s="54">
        <v>97.6666666666667</v>
      </c>
      <c r="L12" s="58">
        <v>95</v>
      </c>
      <c r="M12" s="55">
        <f t="shared" si="0"/>
        <v>96.114304679144396</v>
      </c>
      <c r="N12" s="67">
        <f t="shared" si="1"/>
        <v>3.9019607843138004</v>
      </c>
      <c r="O12" s="87">
        <v>90</v>
      </c>
      <c r="P12" s="88">
        <v>100</v>
      </c>
      <c r="Q12" s="45">
        <f t="shared" si="2"/>
        <v>100.17123989488735</v>
      </c>
    </row>
    <row r="13" spans="1:18" ht="15.95" customHeight="1" x14ac:dyDescent="0.25">
      <c r="A13" s="17">
        <v>3</v>
      </c>
      <c r="B13" s="221">
        <v>95.625</v>
      </c>
      <c r="C13" s="221">
        <v>96.815555555555576</v>
      </c>
      <c r="D13" s="223">
        <v>95.4444444444444</v>
      </c>
      <c r="E13" s="223">
        <v>96.698999999999998</v>
      </c>
      <c r="F13" s="221">
        <v>94.095238095238102</v>
      </c>
      <c r="G13" s="221">
        <v>96.2</v>
      </c>
      <c r="H13" s="221">
        <v>96.25</v>
      </c>
      <c r="I13" s="221">
        <v>98.13</v>
      </c>
      <c r="J13" s="221">
        <v>96.33</v>
      </c>
      <c r="K13" s="221">
        <v>97.4</v>
      </c>
      <c r="L13" s="58">
        <v>95</v>
      </c>
      <c r="M13" s="55">
        <f t="shared" si="0"/>
        <v>96.298923809523814</v>
      </c>
      <c r="N13" s="55">
        <f t="shared" si="1"/>
        <v>4.0347619047618934</v>
      </c>
      <c r="O13" s="87">
        <v>90</v>
      </c>
      <c r="P13" s="88">
        <v>100</v>
      </c>
      <c r="Q13" s="45">
        <f t="shared" si="2"/>
        <v>100.36365170351624</v>
      </c>
    </row>
    <row r="14" spans="1:18" ht="15.95" customHeight="1" x14ac:dyDescent="0.3">
      <c r="A14" s="17">
        <v>4</v>
      </c>
      <c r="B14" s="54"/>
      <c r="C14" s="54"/>
      <c r="D14" s="55"/>
      <c r="E14" s="55"/>
      <c r="F14" s="54"/>
      <c r="G14" s="57"/>
      <c r="H14" s="54"/>
      <c r="I14" s="54"/>
      <c r="J14" s="54"/>
      <c r="K14" s="54"/>
      <c r="L14" s="58">
        <v>95</v>
      </c>
      <c r="M14" s="55"/>
      <c r="N14" s="67">
        <f t="shared" si="1"/>
        <v>0</v>
      </c>
      <c r="O14" s="87">
        <v>90</v>
      </c>
      <c r="P14" s="88">
        <v>100</v>
      </c>
      <c r="Q14" s="45">
        <f t="shared" si="2"/>
        <v>0</v>
      </c>
    </row>
    <row r="15" spans="1:18" ht="15.95" customHeight="1" x14ac:dyDescent="0.3">
      <c r="A15" s="17">
        <v>5</v>
      </c>
      <c r="B15" s="54"/>
      <c r="C15" s="54"/>
      <c r="D15" s="55"/>
      <c r="E15" s="55"/>
      <c r="F15" s="54"/>
      <c r="G15" s="54"/>
      <c r="H15" s="54"/>
      <c r="I15" s="54"/>
      <c r="J15" s="54"/>
      <c r="K15" s="54"/>
      <c r="L15" s="58">
        <v>95</v>
      </c>
      <c r="M15" s="55"/>
      <c r="N15" s="67">
        <f t="shared" si="1"/>
        <v>0</v>
      </c>
      <c r="O15" s="87">
        <v>90</v>
      </c>
      <c r="P15" s="88">
        <v>100</v>
      </c>
      <c r="Q15" s="45">
        <f t="shared" si="2"/>
        <v>0</v>
      </c>
      <c r="R15" s="46"/>
    </row>
    <row r="16" spans="1:18" ht="15.95" customHeight="1" x14ac:dyDescent="0.3">
      <c r="A16" s="17">
        <v>6</v>
      </c>
      <c r="B16" s="54"/>
      <c r="C16" s="54"/>
      <c r="D16" s="55"/>
      <c r="E16" s="55"/>
      <c r="F16" s="54"/>
      <c r="G16" s="54"/>
      <c r="H16" s="54"/>
      <c r="I16" s="54"/>
      <c r="J16" s="54"/>
      <c r="K16" s="54"/>
      <c r="L16" s="58">
        <v>95</v>
      </c>
      <c r="M16" s="55"/>
      <c r="N16" s="67">
        <f t="shared" si="1"/>
        <v>0</v>
      </c>
      <c r="O16" s="87">
        <v>90</v>
      </c>
      <c r="P16" s="88">
        <v>100</v>
      </c>
      <c r="Q16" s="45">
        <f t="shared" si="2"/>
        <v>0</v>
      </c>
      <c r="R16" s="46"/>
    </row>
    <row r="17" spans="1:18" ht="15.95" customHeight="1" x14ac:dyDescent="0.3">
      <c r="A17" s="17">
        <v>7</v>
      </c>
      <c r="B17" s="54"/>
      <c r="C17" s="54"/>
      <c r="D17" s="55"/>
      <c r="E17" s="55"/>
      <c r="F17" s="54"/>
      <c r="G17" s="54"/>
      <c r="H17" s="54"/>
      <c r="I17" s="54"/>
      <c r="J17" s="54"/>
      <c r="K17" s="54"/>
      <c r="L17" s="58">
        <v>95</v>
      </c>
      <c r="M17" s="55"/>
      <c r="N17" s="67">
        <f t="shared" si="1"/>
        <v>0</v>
      </c>
      <c r="O17" s="87">
        <v>90</v>
      </c>
      <c r="P17" s="88">
        <v>100</v>
      </c>
      <c r="Q17" s="45">
        <f t="shared" si="2"/>
        <v>0</v>
      </c>
      <c r="R17" s="46"/>
    </row>
    <row r="18" spans="1:18" ht="15.95" customHeight="1" x14ac:dyDescent="0.3">
      <c r="A18" s="17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8">
        <v>95</v>
      </c>
      <c r="M18" s="55"/>
      <c r="N18" s="67">
        <f t="shared" si="1"/>
        <v>0</v>
      </c>
      <c r="O18" s="87">
        <v>90</v>
      </c>
      <c r="P18" s="88">
        <v>100</v>
      </c>
      <c r="Q18" s="45">
        <f t="shared" si="2"/>
        <v>0</v>
      </c>
    </row>
    <row r="19" spans="1:18" ht="15.95" customHeight="1" x14ac:dyDescent="0.3">
      <c r="A19" s="17">
        <v>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8">
        <v>95</v>
      </c>
      <c r="M19" s="55"/>
      <c r="N19" s="67">
        <f t="shared" si="1"/>
        <v>0</v>
      </c>
      <c r="O19" s="87">
        <v>90</v>
      </c>
      <c r="P19" s="88">
        <v>100</v>
      </c>
      <c r="Q19" s="45">
        <f t="shared" si="2"/>
        <v>0</v>
      </c>
    </row>
    <row r="20" spans="1:18" ht="15.95" customHeight="1" x14ac:dyDescent="0.3">
      <c r="A20" s="17">
        <v>10</v>
      </c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>
        <v>95</v>
      </c>
      <c r="M20" s="55"/>
      <c r="N20" s="67">
        <f t="shared" si="1"/>
        <v>0</v>
      </c>
      <c r="O20" s="87">
        <v>90</v>
      </c>
      <c r="P20" s="88">
        <v>100</v>
      </c>
      <c r="Q20" s="45">
        <f t="shared" si="2"/>
        <v>0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R20"/>
  <sheetViews>
    <sheetView zoomScale="73" zoomScaleNormal="73" zoomScaleSheetLayoutView="70" workbookViewId="0">
      <selection activeCell="K52" sqref="K52"/>
    </sheetView>
  </sheetViews>
  <sheetFormatPr defaultColWidth="9" defaultRowHeight="13.5" x14ac:dyDescent="0.15"/>
  <cols>
    <col min="1" max="1" width="3.75" customWidth="1"/>
    <col min="2" max="2" width="9.75" customWidth="1"/>
    <col min="3" max="4" width="10.5" customWidth="1"/>
    <col min="5" max="5" width="10.75" customWidth="1"/>
    <col min="6" max="6" width="9.5" customWidth="1"/>
    <col min="7" max="7" width="10.25" customWidth="1"/>
    <col min="8" max="8" width="10.375" customWidth="1"/>
    <col min="9" max="9" width="10.625" customWidth="1"/>
    <col min="10" max="10" width="10.75" customWidth="1"/>
    <col min="11" max="11" width="10.375" customWidth="1"/>
    <col min="12" max="12" width="6.875" customWidth="1"/>
    <col min="13" max="13" width="9.75" customWidth="1"/>
    <col min="14" max="14" width="7.625" customWidth="1"/>
    <col min="15" max="16" width="2.625" customWidth="1"/>
  </cols>
  <sheetData>
    <row r="1" spans="1:18" ht="20.100000000000001" customHeight="1" x14ac:dyDescent="0.3">
      <c r="A1" s="85"/>
      <c r="B1" s="85"/>
      <c r="C1" s="85"/>
      <c r="D1" s="85"/>
      <c r="E1" s="85"/>
      <c r="F1" s="10" t="s">
        <v>48</v>
      </c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18" ht="15.95" customHeight="1" x14ac:dyDescent="0.25">
      <c r="A2" s="86" t="s">
        <v>70</v>
      </c>
      <c r="B2" s="48" t="s">
        <v>71</v>
      </c>
      <c r="C2" s="48" t="s">
        <v>72</v>
      </c>
      <c r="D2" s="49" t="s">
        <v>73</v>
      </c>
      <c r="E2" s="50" t="s">
        <v>87</v>
      </c>
      <c r="F2" s="49" t="s">
        <v>75</v>
      </c>
      <c r="G2" s="48" t="s">
        <v>76</v>
      </c>
      <c r="H2" s="51" t="s">
        <v>77</v>
      </c>
      <c r="I2" s="48" t="s">
        <v>78</v>
      </c>
      <c r="J2" s="48" t="s">
        <v>79</v>
      </c>
      <c r="K2" s="59" t="s">
        <v>80</v>
      </c>
      <c r="L2" s="60" t="s">
        <v>2</v>
      </c>
      <c r="M2" s="61" t="s">
        <v>81</v>
      </c>
      <c r="N2" s="62" t="s">
        <v>82</v>
      </c>
      <c r="O2" s="87" t="s">
        <v>83</v>
      </c>
      <c r="P2" s="88" t="s">
        <v>84</v>
      </c>
      <c r="Q2" s="42" t="s">
        <v>85</v>
      </c>
    </row>
    <row r="3" spans="1:18" ht="15.95" customHeight="1" x14ac:dyDescent="0.25">
      <c r="A3" s="17">
        <v>5</v>
      </c>
      <c r="B3" s="52"/>
      <c r="C3" s="52"/>
      <c r="D3" s="52"/>
      <c r="E3" s="52">
        <v>280.89999999999998</v>
      </c>
      <c r="F3" s="53"/>
      <c r="G3" s="52"/>
      <c r="H3" s="52"/>
      <c r="I3" s="52"/>
      <c r="J3" s="52">
        <v>282.3</v>
      </c>
      <c r="K3" s="52"/>
      <c r="L3" s="84">
        <v>283</v>
      </c>
      <c r="M3" s="55">
        <f t="shared" ref="M3:M13" si="0">AVERAGE(B3:K3)</f>
        <v>281.60000000000002</v>
      </c>
      <c r="N3" s="55">
        <f>MAX(B3:K3)-MIN(B3:K3)</f>
        <v>1.4000000000000341</v>
      </c>
      <c r="O3" s="87">
        <v>268</v>
      </c>
      <c r="P3" s="88">
        <v>298</v>
      </c>
      <c r="Q3" s="45">
        <f>M3/M3*100</f>
        <v>100</v>
      </c>
    </row>
    <row r="4" spans="1:18" ht="15.95" customHeight="1" x14ac:dyDescent="0.25">
      <c r="A4" s="17">
        <v>6</v>
      </c>
      <c r="B4" s="54">
        <v>282.25</v>
      </c>
      <c r="C4" s="54">
        <v>286.39999999999998</v>
      </c>
      <c r="D4" s="55">
        <v>282.76470588235298</v>
      </c>
      <c r="E4" s="55">
        <v>280.53899999999999</v>
      </c>
      <c r="F4" s="54">
        <v>278.444444444444</v>
      </c>
      <c r="G4" s="54">
        <v>282.3</v>
      </c>
      <c r="H4" s="54">
        <v>277.76600000000002</v>
      </c>
      <c r="I4" s="54">
        <v>285.3</v>
      </c>
      <c r="J4" s="54">
        <v>286.39999999999998</v>
      </c>
      <c r="K4" s="54">
        <v>285.444444444444</v>
      </c>
      <c r="L4" s="84">
        <v>283</v>
      </c>
      <c r="M4" s="55">
        <f t="shared" si="0"/>
        <v>282.76085947712409</v>
      </c>
      <c r="N4" s="55">
        <f t="shared" ref="N4:N20" si="1">MAX(B4:K4)-MIN(B4:K4)</f>
        <v>8.6339999999999577</v>
      </c>
      <c r="O4" s="87">
        <v>268</v>
      </c>
      <c r="P4" s="88">
        <v>298</v>
      </c>
      <c r="Q4" s="45">
        <f>M4/M$3*100</f>
        <v>100.41223703022872</v>
      </c>
    </row>
    <row r="5" spans="1:18" ht="15.95" customHeight="1" x14ac:dyDescent="0.25">
      <c r="A5" s="17">
        <v>7</v>
      </c>
      <c r="B5" s="54">
        <v>283</v>
      </c>
      <c r="C5" s="54">
        <v>286.95376344085997</v>
      </c>
      <c r="D5" s="55">
        <v>282.38888888888903</v>
      </c>
      <c r="E5" s="55">
        <v>279.03800000000001</v>
      </c>
      <c r="F5" s="54">
        <v>281.8125</v>
      </c>
      <c r="G5" s="54">
        <v>281.08333333333297</v>
      </c>
      <c r="H5" s="54">
        <v>275.67700000000002</v>
      </c>
      <c r="I5" s="54">
        <v>284.92</v>
      </c>
      <c r="J5" s="54">
        <v>282.77999999999997</v>
      </c>
      <c r="K5" s="54">
        <v>283.89999999999998</v>
      </c>
      <c r="L5" s="84">
        <v>283</v>
      </c>
      <c r="M5" s="55">
        <f t="shared" si="0"/>
        <v>282.15534856630825</v>
      </c>
      <c r="N5" s="55">
        <f t="shared" si="1"/>
        <v>11.276763440859952</v>
      </c>
      <c r="O5" s="87">
        <v>268</v>
      </c>
      <c r="P5" s="88">
        <v>298</v>
      </c>
      <c r="Q5" s="45">
        <f t="shared" ref="Q5:Q20" si="2">M5/M$3*100</f>
        <v>100.19721184883103</v>
      </c>
    </row>
    <row r="6" spans="1:18" ht="15.95" customHeight="1" x14ac:dyDescent="0.25">
      <c r="A6" s="17">
        <v>8</v>
      </c>
      <c r="B6" s="54">
        <v>282.52380952380997</v>
      </c>
      <c r="C6" s="54">
        <v>286.86627906976702</v>
      </c>
      <c r="D6" s="55">
        <v>279.277777777778</v>
      </c>
      <c r="E6" s="55">
        <v>279.10199999999998</v>
      </c>
      <c r="F6" s="54">
        <v>279</v>
      </c>
      <c r="G6" s="54">
        <v>281.43461538461497</v>
      </c>
      <c r="H6" s="54">
        <v>275.66699999999997</v>
      </c>
      <c r="I6" s="54">
        <v>285.3</v>
      </c>
      <c r="J6" s="54">
        <v>281.23</v>
      </c>
      <c r="K6" s="54">
        <v>282.10526315789502</v>
      </c>
      <c r="L6" s="84">
        <v>283</v>
      </c>
      <c r="M6" s="55">
        <f t="shared" si="0"/>
        <v>281.25067449138652</v>
      </c>
      <c r="N6" s="55">
        <f t="shared" si="1"/>
        <v>11.199279069767044</v>
      </c>
      <c r="O6" s="87">
        <v>268</v>
      </c>
      <c r="P6" s="88">
        <v>298</v>
      </c>
      <c r="Q6" s="45">
        <f t="shared" si="2"/>
        <v>99.875949748361677</v>
      </c>
    </row>
    <row r="7" spans="1:18" ht="15.95" customHeight="1" x14ac:dyDescent="0.25">
      <c r="A7" s="17">
        <v>9</v>
      </c>
      <c r="B7" s="54">
        <v>281.75</v>
      </c>
      <c r="C7" s="54">
        <v>286.58780487804898</v>
      </c>
      <c r="D7" s="55">
        <v>281.625</v>
      </c>
      <c r="E7" s="55">
        <v>278.65600000000001</v>
      </c>
      <c r="F7" s="54">
        <v>280.5</v>
      </c>
      <c r="G7" s="54">
        <v>280.78947368421001</v>
      </c>
      <c r="H7" s="54">
        <v>275.48500000000001</v>
      </c>
      <c r="I7" s="54">
        <v>284.77999999999997</v>
      </c>
      <c r="J7" s="54">
        <v>280.62</v>
      </c>
      <c r="K7" s="54">
        <v>285.29411764705901</v>
      </c>
      <c r="L7" s="84">
        <v>283</v>
      </c>
      <c r="M7" s="55">
        <f t="shared" si="0"/>
        <v>281.60873962093177</v>
      </c>
      <c r="N7" s="55">
        <f t="shared" si="1"/>
        <v>11.102804878048971</v>
      </c>
      <c r="O7" s="87">
        <v>268</v>
      </c>
      <c r="P7" s="88">
        <v>298</v>
      </c>
      <c r="Q7" s="45">
        <f t="shared" si="2"/>
        <v>100.00310355856952</v>
      </c>
    </row>
    <row r="8" spans="1:18" ht="15.95" customHeight="1" x14ac:dyDescent="0.25">
      <c r="A8" s="17">
        <v>10</v>
      </c>
      <c r="B8" s="54">
        <v>281.95454545454498</v>
      </c>
      <c r="C8" s="54">
        <v>286.11612903225802</v>
      </c>
      <c r="D8" s="55">
        <v>283.05</v>
      </c>
      <c r="E8" s="55">
        <v>279.40300000000002</v>
      </c>
      <c r="F8" s="54">
        <v>279.54545454545502</v>
      </c>
      <c r="G8" s="54">
        <v>282.67037037036999</v>
      </c>
      <c r="H8" s="54">
        <v>276.22699999999998</v>
      </c>
      <c r="I8" s="54">
        <v>284.58999999999997</v>
      </c>
      <c r="J8" s="54">
        <v>280.39</v>
      </c>
      <c r="K8" s="54">
        <v>283.88888888888903</v>
      </c>
      <c r="L8" s="84">
        <v>283</v>
      </c>
      <c r="M8" s="55">
        <f t="shared" si="0"/>
        <v>281.78353882915172</v>
      </c>
      <c r="N8" s="55">
        <f t="shared" si="1"/>
        <v>9.8891290322580403</v>
      </c>
      <c r="O8" s="87">
        <v>268</v>
      </c>
      <c r="P8" s="88">
        <v>298</v>
      </c>
      <c r="Q8" s="45">
        <f t="shared" si="2"/>
        <v>100.06517714103398</v>
      </c>
    </row>
    <row r="9" spans="1:18" ht="15.95" customHeight="1" x14ac:dyDescent="0.25">
      <c r="A9" s="17">
        <v>11</v>
      </c>
      <c r="B9" s="54">
        <v>281.7</v>
      </c>
      <c r="C9" s="54">
        <v>285.45365853658501</v>
      </c>
      <c r="D9" s="55">
        <v>281.26315789473699</v>
      </c>
      <c r="E9" s="55">
        <v>280.61399999999998</v>
      </c>
      <c r="F9" s="54">
        <v>278.7</v>
      </c>
      <c r="G9" s="54">
        <v>284.36956521739103</v>
      </c>
      <c r="H9" s="54">
        <v>276.5</v>
      </c>
      <c r="I9" s="54">
        <v>285.36</v>
      </c>
      <c r="J9" s="54">
        <v>281.20999999999998</v>
      </c>
      <c r="K9" s="54">
        <v>281.45</v>
      </c>
      <c r="L9" s="84">
        <v>283</v>
      </c>
      <c r="M9" s="55">
        <f t="shared" si="0"/>
        <v>281.66203816487126</v>
      </c>
      <c r="N9" s="55">
        <f t="shared" si="1"/>
        <v>8.9536585365850101</v>
      </c>
      <c r="O9" s="87">
        <v>268</v>
      </c>
      <c r="P9" s="88">
        <v>298</v>
      </c>
      <c r="Q9" s="45">
        <f t="shared" si="2"/>
        <v>100.02203059832075</v>
      </c>
    </row>
    <row r="10" spans="1:18" ht="15.95" customHeight="1" x14ac:dyDescent="0.25">
      <c r="A10" s="17">
        <v>12</v>
      </c>
      <c r="B10" s="54">
        <v>280.75</v>
      </c>
      <c r="C10" s="54">
        <v>283.81224489795898</v>
      </c>
      <c r="D10" s="55">
        <v>278.57142857142901</v>
      </c>
      <c r="E10" s="55">
        <v>280.411</v>
      </c>
      <c r="F10" s="54">
        <v>279.89473684210498</v>
      </c>
      <c r="G10" s="54">
        <v>285.360869565217</v>
      </c>
      <c r="H10" s="54">
        <v>278.17099999999999</v>
      </c>
      <c r="I10" s="54">
        <v>285.14</v>
      </c>
      <c r="J10" s="54">
        <v>280.79000000000002</v>
      </c>
      <c r="K10" s="54">
        <v>281.33333333333297</v>
      </c>
      <c r="L10" s="84">
        <v>283</v>
      </c>
      <c r="M10" s="55">
        <f t="shared" si="0"/>
        <v>281.42346132100431</v>
      </c>
      <c r="N10" s="55">
        <f t="shared" si="1"/>
        <v>7.189869565217009</v>
      </c>
      <c r="O10" s="87">
        <v>268</v>
      </c>
      <c r="P10" s="88">
        <v>298</v>
      </c>
      <c r="Q10" s="45">
        <f t="shared" si="2"/>
        <v>99.937308707743</v>
      </c>
    </row>
    <row r="11" spans="1:18" ht="15.95" customHeight="1" x14ac:dyDescent="0.25">
      <c r="A11" s="17">
        <v>1</v>
      </c>
      <c r="B11" s="54">
        <v>281.55</v>
      </c>
      <c r="C11" s="54">
        <v>284.41546391752598</v>
      </c>
      <c r="D11" s="55">
        <v>278.2</v>
      </c>
      <c r="E11" s="55">
        <v>280.05099999999999</v>
      </c>
      <c r="F11" s="54">
        <v>278.57894736842098</v>
      </c>
      <c r="G11" s="54">
        <v>284.66800000000001</v>
      </c>
      <c r="H11" s="54">
        <v>278</v>
      </c>
      <c r="I11" s="54">
        <v>285.60000000000002</v>
      </c>
      <c r="J11" s="54">
        <v>281.18</v>
      </c>
      <c r="K11" s="54">
        <v>279.84615384615398</v>
      </c>
      <c r="L11" s="84">
        <v>283</v>
      </c>
      <c r="M11" s="55">
        <f t="shared" si="0"/>
        <v>281.20895651321007</v>
      </c>
      <c r="N11" s="55">
        <f t="shared" si="1"/>
        <v>7.6000000000000227</v>
      </c>
      <c r="O11" s="87">
        <v>268</v>
      </c>
      <c r="P11" s="88">
        <v>298</v>
      </c>
      <c r="Q11" s="45">
        <f t="shared" si="2"/>
        <v>99.861135125429698</v>
      </c>
    </row>
    <row r="12" spans="1:18" ht="15.95" customHeight="1" x14ac:dyDescent="0.25">
      <c r="A12" s="17">
        <v>2</v>
      </c>
      <c r="B12" s="54">
        <v>281.777777777778</v>
      </c>
      <c r="C12" s="54">
        <v>283.62692307692299</v>
      </c>
      <c r="D12" s="55">
        <v>278.82352941176498</v>
      </c>
      <c r="E12" s="55">
        <v>281.05700000000002</v>
      </c>
      <c r="F12" s="54">
        <v>281.17647058823502</v>
      </c>
      <c r="G12" s="54">
        <v>283.74090909090899</v>
      </c>
      <c r="H12" s="54">
        <v>277.81099999999998</v>
      </c>
      <c r="I12" s="54">
        <v>285.32</v>
      </c>
      <c r="J12" s="54">
        <v>281.83999999999997</v>
      </c>
      <c r="K12" s="54">
        <v>281.53333333333302</v>
      </c>
      <c r="L12" s="84">
        <v>283</v>
      </c>
      <c r="M12" s="55">
        <f t="shared" si="0"/>
        <v>281.6706943278943</v>
      </c>
      <c r="N12" s="55">
        <f t="shared" si="1"/>
        <v>7.5090000000000146</v>
      </c>
      <c r="O12" s="87">
        <v>268</v>
      </c>
      <c r="P12" s="88">
        <v>298</v>
      </c>
      <c r="Q12" s="45">
        <f t="shared" si="2"/>
        <v>100.02510451984882</v>
      </c>
    </row>
    <row r="13" spans="1:18" ht="15.95" customHeight="1" x14ac:dyDescent="0.25">
      <c r="A13" s="17">
        <v>3</v>
      </c>
      <c r="B13" s="221">
        <v>282.6875</v>
      </c>
      <c r="C13" s="221">
        <v>284.04157303370795</v>
      </c>
      <c r="D13" s="223">
        <v>277.769230769231</v>
      </c>
      <c r="E13" s="223">
        <v>282.65100000000001</v>
      </c>
      <c r="F13" s="221">
        <v>282.76190476190476</v>
      </c>
      <c r="G13" s="221">
        <v>283.61363636363637</v>
      </c>
      <c r="H13" s="221">
        <v>276.173</v>
      </c>
      <c r="I13" s="221">
        <v>284.08999999999997</v>
      </c>
      <c r="J13" s="221">
        <v>280.39</v>
      </c>
      <c r="K13" s="221">
        <v>284.13333333333333</v>
      </c>
      <c r="L13" s="84">
        <v>283</v>
      </c>
      <c r="M13" s="55">
        <f t="shared" si="0"/>
        <v>281.8311178261813</v>
      </c>
      <c r="N13" s="55">
        <f t="shared" si="1"/>
        <v>7.9603333333333239</v>
      </c>
      <c r="O13" s="87">
        <v>268</v>
      </c>
      <c r="P13" s="88">
        <v>298</v>
      </c>
      <c r="Q13" s="45">
        <f t="shared" si="2"/>
        <v>100.08207309168368</v>
      </c>
    </row>
    <row r="14" spans="1:18" ht="15.95" customHeight="1" x14ac:dyDescent="0.25">
      <c r="A14" s="17">
        <v>4</v>
      </c>
      <c r="B14" s="54"/>
      <c r="C14" s="54"/>
      <c r="D14" s="55"/>
      <c r="E14" s="55"/>
      <c r="F14" s="54"/>
      <c r="G14" s="57"/>
      <c r="H14" s="54"/>
      <c r="I14" s="54"/>
      <c r="J14" s="54"/>
      <c r="K14" s="54"/>
      <c r="L14" s="84">
        <v>283</v>
      </c>
      <c r="M14" s="55"/>
      <c r="N14" s="55">
        <f t="shared" si="1"/>
        <v>0</v>
      </c>
      <c r="O14" s="87">
        <v>268</v>
      </c>
      <c r="P14" s="88">
        <v>298</v>
      </c>
      <c r="Q14" s="45">
        <f t="shared" si="2"/>
        <v>0</v>
      </c>
    </row>
    <row r="15" spans="1:18" ht="15.95" customHeight="1" x14ac:dyDescent="0.25">
      <c r="A15" s="17">
        <v>5</v>
      </c>
      <c r="B15" s="54"/>
      <c r="C15" s="54"/>
      <c r="D15" s="55"/>
      <c r="E15" s="55"/>
      <c r="F15" s="54"/>
      <c r="G15" s="54"/>
      <c r="H15" s="54"/>
      <c r="I15" s="54"/>
      <c r="J15" s="54"/>
      <c r="K15" s="54"/>
      <c r="L15" s="84">
        <v>283</v>
      </c>
      <c r="M15" s="55"/>
      <c r="N15" s="55">
        <f t="shared" si="1"/>
        <v>0</v>
      </c>
      <c r="O15" s="87">
        <v>268</v>
      </c>
      <c r="P15" s="88">
        <v>298</v>
      </c>
      <c r="Q15" s="45">
        <f t="shared" si="2"/>
        <v>0</v>
      </c>
      <c r="R15" s="46"/>
    </row>
    <row r="16" spans="1:18" ht="15.95" customHeight="1" x14ac:dyDescent="0.25">
      <c r="A16" s="17">
        <v>6</v>
      </c>
      <c r="B16" s="54"/>
      <c r="C16" s="54"/>
      <c r="D16" s="55"/>
      <c r="E16" s="55"/>
      <c r="F16" s="54"/>
      <c r="G16" s="54"/>
      <c r="H16" s="54"/>
      <c r="I16" s="54"/>
      <c r="J16" s="54"/>
      <c r="K16" s="54"/>
      <c r="L16" s="84">
        <v>283</v>
      </c>
      <c r="M16" s="55"/>
      <c r="N16" s="55">
        <f t="shared" si="1"/>
        <v>0</v>
      </c>
      <c r="O16" s="87">
        <v>268</v>
      </c>
      <c r="P16" s="88">
        <v>298</v>
      </c>
      <c r="Q16" s="45">
        <f t="shared" si="2"/>
        <v>0</v>
      </c>
      <c r="R16" s="46"/>
    </row>
    <row r="17" spans="1:18" ht="15.95" customHeight="1" x14ac:dyDescent="0.25">
      <c r="A17" s="17">
        <v>7</v>
      </c>
      <c r="B17" s="54"/>
      <c r="C17" s="54"/>
      <c r="D17" s="55"/>
      <c r="E17" s="55"/>
      <c r="F17" s="54"/>
      <c r="G17" s="54"/>
      <c r="H17" s="54"/>
      <c r="I17" s="54"/>
      <c r="J17" s="54"/>
      <c r="K17" s="54"/>
      <c r="L17" s="84">
        <v>283</v>
      </c>
      <c r="M17" s="55"/>
      <c r="N17" s="55">
        <f t="shared" si="1"/>
        <v>0</v>
      </c>
      <c r="O17" s="87">
        <v>268</v>
      </c>
      <c r="P17" s="88">
        <v>298</v>
      </c>
      <c r="Q17" s="45">
        <f t="shared" si="2"/>
        <v>0</v>
      </c>
      <c r="R17" s="46"/>
    </row>
    <row r="18" spans="1:18" ht="15.95" customHeight="1" x14ac:dyDescent="0.25">
      <c r="A18" s="17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84">
        <v>283</v>
      </c>
      <c r="M18" s="55"/>
      <c r="N18" s="55">
        <f t="shared" si="1"/>
        <v>0</v>
      </c>
      <c r="O18" s="87">
        <v>268</v>
      </c>
      <c r="P18" s="88">
        <v>298</v>
      </c>
      <c r="Q18" s="45">
        <f t="shared" si="2"/>
        <v>0</v>
      </c>
    </row>
    <row r="19" spans="1:18" ht="15.95" customHeight="1" x14ac:dyDescent="0.25">
      <c r="A19" s="17">
        <v>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84">
        <v>283</v>
      </c>
      <c r="M19" s="55"/>
      <c r="N19" s="55">
        <f t="shared" si="1"/>
        <v>0</v>
      </c>
      <c r="O19" s="87">
        <v>268</v>
      </c>
      <c r="P19" s="88">
        <v>298</v>
      </c>
      <c r="Q19" s="45">
        <f t="shared" si="2"/>
        <v>0</v>
      </c>
    </row>
    <row r="20" spans="1:18" ht="15.95" customHeight="1" x14ac:dyDescent="0.25">
      <c r="A20" s="17">
        <v>10</v>
      </c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84">
        <v>283</v>
      </c>
      <c r="M20" s="55"/>
      <c r="N20" s="55">
        <f t="shared" si="1"/>
        <v>0</v>
      </c>
      <c r="O20" s="87">
        <v>268</v>
      </c>
      <c r="P20" s="88">
        <v>298</v>
      </c>
      <c r="Q20" s="45">
        <f t="shared" si="2"/>
        <v>0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R20"/>
  <sheetViews>
    <sheetView zoomScale="73" zoomScaleNormal="73" workbookViewId="0">
      <selection activeCell="M51" sqref="M51"/>
    </sheetView>
  </sheetViews>
  <sheetFormatPr defaultColWidth="9" defaultRowHeight="13.5" x14ac:dyDescent="0.15"/>
  <cols>
    <col min="1" max="1" width="3.75" customWidth="1"/>
    <col min="2" max="2" width="11" customWidth="1"/>
    <col min="3" max="3" width="10.5" customWidth="1"/>
    <col min="4" max="4" width="9.875" customWidth="1"/>
    <col min="5" max="5" width="10.25" customWidth="1"/>
    <col min="6" max="6" width="9.5" customWidth="1"/>
    <col min="7" max="7" width="10.5" customWidth="1"/>
    <col min="8" max="8" width="10.25" customWidth="1"/>
    <col min="9" max="9" width="10.625" customWidth="1"/>
    <col min="10" max="10" width="9.875" customWidth="1"/>
    <col min="11" max="11" width="10.875" customWidth="1"/>
    <col min="12" max="12" width="6.875" customWidth="1"/>
    <col min="13" max="13" width="9.75" customWidth="1"/>
    <col min="14" max="14" width="7.875" customWidth="1"/>
    <col min="15" max="16" width="2.625" customWidth="1"/>
  </cols>
  <sheetData>
    <row r="1" spans="1:18" ht="20.100000000000001" customHeight="1" x14ac:dyDescent="0.3">
      <c r="F1" s="10" t="s">
        <v>50</v>
      </c>
    </row>
    <row r="2" spans="1:18" ht="15.95" customHeight="1" x14ac:dyDescent="0.25">
      <c r="A2" s="83" t="s">
        <v>70</v>
      </c>
      <c r="B2" s="48" t="s">
        <v>71</v>
      </c>
      <c r="C2" s="48" t="s">
        <v>72</v>
      </c>
      <c r="D2" s="49" t="s">
        <v>73</v>
      </c>
      <c r="E2" s="50" t="s">
        <v>87</v>
      </c>
      <c r="F2" s="49" t="s">
        <v>75</v>
      </c>
      <c r="G2" s="48" t="s">
        <v>76</v>
      </c>
      <c r="H2" s="51" t="s">
        <v>77</v>
      </c>
      <c r="I2" s="48" t="s">
        <v>78</v>
      </c>
      <c r="J2" s="48" t="s">
        <v>79</v>
      </c>
      <c r="K2" s="59" t="s">
        <v>80</v>
      </c>
      <c r="L2" s="60" t="s">
        <v>2</v>
      </c>
      <c r="M2" s="81" t="s">
        <v>81</v>
      </c>
      <c r="N2" s="62" t="s">
        <v>82</v>
      </c>
      <c r="O2" s="43" t="s">
        <v>83</v>
      </c>
      <c r="P2" s="44" t="s">
        <v>84</v>
      </c>
      <c r="Q2" s="42" t="s">
        <v>85</v>
      </c>
    </row>
    <row r="3" spans="1:18" ht="15.95" customHeight="1" x14ac:dyDescent="0.25">
      <c r="A3" s="17">
        <v>5</v>
      </c>
      <c r="B3" s="52"/>
      <c r="C3" s="52"/>
      <c r="D3" s="52"/>
      <c r="E3" s="52">
        <v>302.89999999999998</v>
      </c>
      <c r="F3" s="53"/>
      <c r="G3" s="52"/>
      <c r="H3" s="52"/>
      <c r="I3" s="52"/>
      <c r="J3" s="52">
        <v>304.89999999999998</v>
      </c>
      <c r="K3" s="52"/>
      <c r="L3" s="84">
        <v>303</v>
      </c>
      <c r="M3" s="55">
        <f t="shared" ref="M3:M13" si="0">AVERAGE(B3:K3)</f>
        <v>303.89999999999998</v>
      </c>
      <c r="N3" s="55">
        <f>MAX(B3:K3)-MIN(B3:K3)</f>
        <v>2</v>
      </c>
      <c r="O3" s="43">
        <v>287</v>
      </c>
      <c r="P3" s="44">
        <v>319</v>
      </c>
      <c r="Q3" s="79">
        <f>M3/M3*100</f>
        <v>100</v>
      </c>
    </row>
    <row r="4" spans="1:18" ht="15.95" customHeight="1" x14ac:dyDescent="0.25">
      <c r="A4" s="17">
        <v>6</v>
      </c>
      <c r="B4" s="54">
        <v>304.35000000000002</v>
      </c>
      <c r="C4" s="54">
        <v>302.57407407407402</v>
      </c>
      <c r="D4" s="55">
        <v>307.11764705882399</v>
      </c>
      <c r="E4" s="55">
        <v>300.72199999999998</v>
      </c>
      <c r="F4" s="54">
        <v>304.83333333333297</v>
      </c>
      <c r="G4" s="54">
        <v>309.7</v>
      </c>
      <c r="H4" s="54">
        <v>304</v>
      </c>
      <c r="I4" s="54">
        <v>299.45</v>
      </c>
      <c r="J4" s="54">
        <v>302.57407407407402</v>
      </c>
      <c r="K4" s="54">
        <v>306.444444444444</v>
      </c>
      <c r="L4" s="84">
        <v>303</v>
      </c>
      <c r="M4" s="55">
        <f t="shared" si="0"/>
        <v>304.1765572984749</v>
      </c>
      <c r="N4" s="55">
        <f t="shared" ref="N4:N20" si="1">MAX(B4:K4)-MIN(B4:K4)</f>
        <v>10.25</v>
      </c>
      <c r="O4" s="43">
        <v>287</v>
      </c>
      <c r="P4" s="44">
        <v>319</v>
      </c>
      <c r="Q4" s="79">
        <f>M4/M$3*100</f>
        <v>100.09100273065974</v>
      </c>
    </row>
    <row r="5" spans="1:18" ht="15.95" customHeight="1" x14ac:dyDescent="0.25">
      <c r="A5" s="17">
        <v>7</v>
      </c>
      <c r="B5" s="54">
        <v>303.5</v>
      </c>
      <c r="C5" s="54">
        <v>298.556989247312</v>
      </c>
      <c r="D5" s="55">
        <v>307</v>
      </c>
      <c r="E5" s="55">
        <v>301.25</v>
      </c>
      <c r="F5" s="54">
        <v>302.6875</v>
      </c>
      <c r="G5" s="54">
        <v>303.85000000000002</v>
      </c>
      <c r="H5" s="54">
        <v>303.67700000000002</v>
      </c>
      <c r="I5" s="54">
        <v>301.77</v>
      </c>
      <c r="J5" s="54">
        <v>304.14</v>
      </c>
      <c r="K5" s="54">
        <v>303</v>
      </c>
      <c r="L5" s="84">
        <v>303</v>
      </c>
      <c r="M5" s="55">
        <f t="shared" si="0"/>
        <v>302.94314892473119</v>
      </c>
      <c r="N5" s="55">
        <f t="shared" si="1"/>
        <v>8.4430107526879965</v>
      </c>
      <c r="O5" s="43">
        <v>287</v>
      </c>
      <c r="P5" s="44">
        <v>319</v>
      </c>
      <c r="Q5" s="79">
        <f t="shared" ref="Q5:Q20" si="2">M5/M$3*100</f>
        <v>99.685142785367304</v>
      </c>
    </row>
    <row r="6" spans="1:18" ht="15.95" customHeight="1" x14ac:dyDescent="0.25">
      <c r="A6" s="17">
        <v>8</v>
      </c>
      <c r="B6" s="54">
        <v>306.42857142857099</v>
      </c>
      <c r="C6" s="54">
        <v>300.10537634408598</v>
      </c>
      <c r="D6" s="55">
        <v>301.89473684210498</v>
      </c>
      <c r="E6" s="55">
        <v>301.28500000000003</v>
      </c>
      <c r="F6" s="54">
        <v>304.85000000000002</v>
      </c>
      <c r="G6" s="54">
        <v>302.37692307692299</v>
      </c>
      <c r="H6" s="54">
        <v>303.07900000000001</v>
      </c>
      <c r="I6" s="54">
        <v>301.54000000000002</v>
      </c>
      <c r="J6" s="54">
        <v>303.44</v>
      </c>
      <c r="K6" s="54">
        <v>304.07142857142901</v>
      </c>
      <c r="L6" s="84">
        <v>303</v>
      </c>
      <c r="M6" s="55">
        <f t="shared" si="0"/>
        <v>302.90710362631143</v>
      </c>
      <c r="N6" s="55">
        <f t="shared" si="1"/>
        <v>6.3231950844850076</v>
      </c>
      <c r="O6" s="43">
        <v>287</v>
      </c>
      <c r="P6" s="44">
        <v>319</v>
      </c>
      <c r="Q6" s="79">
        <f t="shared" si="2"/>
        <v>99.673281877693796</v>
      </c>
    </row>
    <row r="7" spans="1:18" ht="15.95" customHeight="1" x14ac:dyDescent="0.25">
      <c r="A7" s="17">
        <v>9</v>
      </c>
      <c r="B7" s="54">
        <v>304.39999999999998</v>
      </c>
      <c r="C7" s="54">
        <v>301.88571428571402</v>
      </c>
      <c r="D7" s="55">
        <v>301.8125</v>
      </c>
      <c r="E7" s="55">
        <v>299.26100000000002</v>
      </c>
      <c r="F7" s="54">
        <v>302.89999999999998</v>
      </c>
      <c r="G7" s="54">
        <v>303.51052631578898</v>
      </c>
      <c r="H7" s="54">
        <v>303.90300000000002</v>
      </c>
      <c r="I7" s="54">
        <v>302.70999999999998</v>
      </c>
      <c r="J7" s="54">
        <v>302.60000000000002</v>
      </c>
      <c r="K7" s="54">
        <v>305.58823529411802</v>
      </c>
      <c r="L7" s="84">
        <v>303</v>
      </c>
      <c r="M7" s="55">
        <f t="shared" si="0"/>
        <v>302.85709758956204</v>
      </c>
      <c r="N7" s="55">
        <f t="shared" si="1"/>
        <v>6.3272352941179975</v>
      </c>
      <c r="O7" s="43">
        <v>287</v>
      </c>
      <c r="P7" s="44">
        <v>319</v>
      </c>
      <c r="Q7" s="79">
        <f t="shared" si="2"/>
        <v>99.656827110747642</v>
      </c>
    </row>
    <row r="8" spans="1:18" ht="15.95" customHeight="1" x14ac:dyDescent="0.25">
      <c r="A8" s="17">
        <v>10</v>
      </c>
      <c r="B8" s="54">
        <v>303.95454545454498</v>
      </c>
      <c r="C8" s="54">
        <v>300.97604166666702</v>
      </c>
      <c r="D8" s="55">
        <v>305.59090909090901</v>
      </c>
      <c r="E8" s="55">
        <v>299.798</v>
      </c>
      <c r="F8" s="54">
        <v>303.90909090909099</v>
      </c>
      <c r="G8" s="54">
        <v>304.37777777777802</v>
      </c>
      <c r="H8" s="54">
        <v>304.48899999999998</v>
      </c>
      <c r="I8" s="54">
        <v>302.97000000000003</v>
      </c>
      <c r="J8" s="54">
        <v>302.12</v>
      </c>
      <c r="K8" s="54">
        <v>307.538461538462</v>
      </c>
      <c r="L8" s="84">
        <v>303</v>
      </c>
      <c r="M8" s="55">
        <f t="shared" si="0"/>
        <v>303.57238264374519</v>
      </c>
      <c r="N8" s="55">
        <f t="shared" si="1"/>
        <v>7.7404615384620001</v>
      </c>
      <c r="O8" s="43">
        <v>287</v>
      </c>
      <c r="P8" s="44">
        <v>319</v>
      </c>
      <c r="Q8" s="79">
        <f t="shared" si="2"/>
        <v>99.892195670860545</v>
      </c>
    </row>
    <row r="9" spans="1:18" ht="15.95" customHeight="1" x14ac:dyDescent="0.25">
      <c r="A9" s="17">
        <v>11</v>
      </c>
      <c r="B9" s="54">
        <v>304.14999999999998</v>
      </c>
      <c r="C9" s="54">
        <v>302.03170731707303</v>
      </c>
      <c r="D9" s="55">
        <v>304.052631578947</v>
      </c>
      <c r="E9" s="55">
        <v>302.79700000000003</v>
      </c>
      <c r="F9" s="54">
        <v>303.89999999999998</v>
      </c>
      <c r="G9" s="54">
        <v>306.00869565217403</v>
      </c>
      <c r="H9" s="54">
        <v>304.40699999999998</v>
      </c>
      <c r="I9" s="54">
        <v>303.51</v>
      </c>
      <c r="J9" s="54">
        <v>303.04000000000002</v>
      </c>
      <c r="K9" s="54">
        <v>311.75</v>
      </c>
      <c r="L9" s="84">
        <v>303</v>
      </c>
      <c r="M9" s="55">
        <f t="shared" si="0"/>
        <v>304.56470345481938</v>
      </c>
      <c r="N9" s="55">
        <f t="shared" si="1"/>
        <v>9.7182926829269718</v>
      </c>
      <c r="O9" s="43">
        <v>287</v>
      </c>
      <c r="P9" s="44">
        <v>319</v>
      </c>
      <c r="Q9" s="79">
        <f t="shared" si="2"/>
        <v>100.21872440105936</v>
      </c>
    </row>
    <row r="10" spans="1:18" ht="15.95" customHeight="1" x14ac:dyDescent="0.25">
      <c r="A10" s="17">
        <v>12</v>
      </c>
      <c r="B10" s="54">
        <v>304.125</v>
      </c>
      <c r="C10" s="54">
        <v>302.23269230769199</v>
      </c>
      <c r="D10" s="55">
        <v>303.9375</v>
      </c>
      <c r="E10" s="55">
        <v>302.18299999999999</v>
      </c>
      <c r="F10" s="54">
        <v>304.10526315789502</v>
      </c>
      <c r="G10" s="54">
        <v>306.43913043478301</v>
      </c>
      <c r="H10" s="54">
        <v>302.16500000000002</v>
      </c>
      <c r="I10" s="54">
        <v>304.43</v>
      </c>
      <c r="J10" s="54">
        <v>302.5</v>
      </c>
      <c r="K10" s="54">
        <v>312.13333333333298</v>
      </c>
      <c r="L10" s="84">
        <v>303</v>
      </c>
      <c r="M10" s="55">
        <f t="shared" si="0"/>
        <v>304.4250919233703</v>
      </c>
      <c r="N10" s="55">
        <f t="shared" si="1"/>
        <v>9.9683333333329642</v>
      </c>
      <c r="O10" s="43">
        <v>287</v>
      </c>
      <c r="P10" s="44">
        <v>319</v>
      </c>
      <c r="Q10" s="79">
        <f t="shared" si="2"/>
        <v>100.17278444335977</v>
      </c>
    </row>
    <row r="11" spans="1:18" ht="15.95" customHeight="1" x14ac:dyDescent="0.25">
      <c r="A11" s="17">
        <v>1</v>
      </c>
      <c r="B11" s="54">
        <v>304.35000000000002</v>
      </c>
      <c r="C11" s="54">
        <v>300.71588785046703</v>
      </c>
      <c r="D11" s="55">
        <v>303.47058823529397</v>
      </c>
      <c r="E11" s="55">
        <v>300.452</v>
      </c>
      <c r="F11" s="54">
        <v>303.42105263157902</v>
      </c>
      <c r="G11" s="54">
        <v>305.80399999999997</v>
      </c>
      <c r="H11" s="54">
        <v>302.03800000000001</v>
      </c>
      <c r="I11" s="54">
        <v>305.3</v>
      </c>
      <c r="J11" s="54">
        <v>302.63</v>
      </c>
      <c r="K11" s="54">
        <v>312.357142857143</v>
      </c>
      <c r="L11" s="84">
        <v>303</v>
      </c>
      <c r="M11" s="55">
        <f t="shared" si="0"/>
        <v>304.05386715744834</v>
      </c>
      <c r="N11" s="55">
        <f t="shared" si="1"/>
        <v>11.905142857143005</v>
      </c>
      <c r="O11" s="43">
        <v>287</v>
      </c>
      <c r="P11" s="44">
        <v>319</v>
      </c>
      <c r="Q11" s="79">
        <f t="shared" si="2"/>
        <v>100.0506308514144</v>
      </c>
    </row>
    <row r="12" spans="1:18" ht="15.95" customHeight="1" x14ac:dyDescent="0.25">
      <c r="A12" s="17">
        <v>2</v>
      </c>
      <c r="B12" s="54">
        <v>305.277777777778</v>
      </c>
      <c r="C12" s="54">
        <v>302.60632911392401</v>
      </c>
      <c r="D12" s="55">
        <v>302.5</v>
      </c>
      <c r="E12" s="55">
        <v>304.46699999999998</v>
      </c>
      <c r="F12" s="54">
        <v>303.47058823529397</v>
      </c>
      <c r="G12" s="54">
        <v>305.75909090909101</v>
      </c>
      <c r="H12" s="54">
        <v>303.512</v>
      </c>
      <c r="I12" s="54">
        <v>305.04000000000002</v>
      </c>
      <c r="J12" s="54">
        <v>303.66000000000003</v>
      </c>
      <c r="K12" s="54">
        <v>313.8</v>
      </c>
      <c r="L12" s="84">
        <v>303</v>
      </c>
      <c r="M12" s="55">
        <f t="shared" si="0"/>
        <v>305.00927860360872</v>
      </c>
      <c r="N12" s="55">
        <f t="shared" si="1"/>
        <v>11.300000000000011</v>
      </c>
      <c r="O12" s="43">
        <v>287</v>
      </c>
      <c r="P12" s="44">
        <v>319</v>
      </c>
      <c r="Q12" s="79">
        <f t="shared" si="2"/>
        <v>100.36501434801208</v>
      </c>
    </row>
    <row r="13" spans="1:18" ht="15.95" customHeight="1" x14ac:dyDescent="0.25">
      <c r="A13" s="17">
        <v>3</v>
      </c>
      <c r="B13" s="221">
        <v>304.5</v>
      </c>
      <c r="C13" s="221">
        <v>302.30326086956518</v>
      </c>
      <c r="D13" s="223">
        <v>301.58333333333297</v>
      </c>
      <c r="E13" s="223">
        <v>304.62400000000002</v>
      </c>
      <c r="F13" s="221">
        <v>305.95238095238096</v>
      </c>
      <c r="G13" s="221">
        <v>305.55454545454546</v>
      </c>
      <c r="H13" s="221">
        <v>302.12</v>
      </c>
      <c r="I13" s="221">
        <v>304.04000000000002</v>
      </c>
      <c r="J13" s="221">
        <v>303.45999999999998</v>
      </c>
      <c r="K13" s="221">
        <v>313.33333333333331</v>
      </c>
      <c r="L13" s="84">
        <v>303</v>
      </c>
      <c r="M13" s="55">
        <f t="shared" si="0"/>
        <v>304.74708539431583</v>
      </c>
      <c r="N13" s="55">
        <f t="shared" si="1"/>
        <v>11.750000000000341</v>
      </c>
      <c r="O13" s="43">
        <v>287</v>
      </c>
      <c r="P13" s="44">
        <v>319</v>
      </c>
      <c r="Q13" s="79">
        <f t="shared" si="2"/>
        <v>100.27873820148596</v>
      </c>
    </row>
    <row r="14" spans="1:18" ht="15.95" customHeight="1" x14ac:dyDescent="0.25">
      <c r="A14" s="17">
        <v>4</v>
      </c>
      <c r="B14" s="54"/>
      <c r="C14" s="54"/>
      <c r="D14" s="55"/>
      <c r="E14" s="55"/>
      <c r="F14" s="54"/>
      <c r="G14" s="57"/>
      <c r="H14" s="54"/>
      <c r="I14" s="54"/>
      <c r="J14" s="54"/>
      <c r="K14" s="54"/>
      <c r="L14" s="84">
        <v>303</v>
      </c>
      <c r="M14" s="55"/>
      <c r="N14" s="55">
        <f t="shared" si="1"/>
        <v>0</v>
      </c>
      <c r="O14" s="43">
        <v>287</v>
      </c>
      <c r="P14" s="44">
        <v>319</v>
      </c>
      <c r="Q14" s="79">
        <f t="shared" si="2"/>
        <v>0</v>
      </c>
    </row>
    <row r="15" spans="1:18" ht="15.95" customHeight="1" x14ac:dyDescent="0.25">
      <c r="A15" s="17">
        <v>5</v>
      </c>
      <c r="B15" s="54"/>
      <c r="C15" s="54"/>
      <c r="D15" s="55"/>
      <c r="E15" s="55"/>
      <c r="F15" s="54"/>
      <c r="G15" s="54"/>
      <c r="H15" s="54"/>
      <c r="I15" s="54"/>
      <c r="J15" s="54"/>
      <c r="K15" s="54"/>
      <c r="L15" s="84">
        <v>303</v>
      </c>
      <c r="M15" s="55"/>
      <c r="N15" s="55">
        <f t="shared" si="1"/>
        <v>0</v>
      </c>
      <c r="O15" s="43">
        <v>287</v>
      </c>
      <c r="P15" s="44">
        <v>319</v>
      </c>
      <c r="Q15" s="79">
        <f t="shared" si="2"/>
        <v>0</v>
      </c>
      <c r="R15" s="46"/>
    </row>
    <row r="16" spans="1:18" ht="15.95" customHeight="1" x14ac:dyDescent="0.25">
      <c r="A16" s="17">
        <v>6</v>
      </c>
      <c r="B16" s="54"/>
      <c r="C16" s="54"/>
      <c r="D16" s="55"/>
      <c r="E16" s="55"/>
      <c r="F16" s="54"/>
      <c r="G16" s="54"/>
      <c r="H16" s="54"/>
      <c r="I16" s="54"/>
      <c r="J16" s="54"/>
      <c r="K16" s="54"/>
      <c r="L16" s="84">
        <v>303</v>
      </c>
      <c r="M16" s="55"/>
      <c r="N16" s="55">
        <f t="shared" si="1"/>
        <v>0</v>
      </c>
      <c r="O16" s="43">
        <v>287</v>
      </c>
      <c r="P16" s="44">
        <v>319</v>
      </c>
      <c r="Q16" s="79">
        <f t="shared" si="2"/>
        <v>0</v>
      </c>
      <c r="R16" s="46"/>
    </row>
    <row r="17" spans="1:18" ht="15.95" customHeight="1" x14ac:dyDescent="0.25">
      <c r="A17" s="17">
        <v>7</v>
      </c>
      <c r="B17" s="54"/>
      <c r="C17" s="54"/>
      <c r="D17" s="55"/>
      <c r="E17" s="55"/>
      <c r="F17" s="54"/>
      <c r="G17" s="54"/>
      <c r="H17" s="54"/>
      <c r="I17" s="54"/>
      <c r="J17" s="54"/>
      <c r="K17" s="54"/>
      <c r="L17" s="84">
        <v>303</v>
      </c>
      <c r="M17" s="55"/>
      <c r="N17" s="55">
        <f t="shared" si="1"/>
        <v>0</v>
      </c>
      <c r="O17" s="43">
        <v>287</v>
      </c>
      <c r="P17" s="44">
        <v>319</v>
      </c>
      <c r="Q17" s="79">
        <f t="shared" si="2"/>
        <v>0</v>
      </c>
      <c r="R17" s="46"/>
    </row>
    <row r="18" spans="1:18" ht="15.95" customHeight="1" x14ac:dyDescent="0.25">
      <c r="A18" s="17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84">
        <v>303</v>
      </c>
      <c r="M18" s="55"/>
      <c r="N18" s="55">
        <f t="shared" si="1"/>
        <v>0</v>
      </c>
      <c r="O18" s="43">
        <v>287</v>
      </c>
      <c r="P18" s="44">
        <v>319</v>
      </c>
      <c r="Q18" s="79">
        <f t="shared" si="2"/>
        <v>0</v>
      </c>
      <c r="R18" s="46"/>
    </row>
    <row r="19" spans="1:18" ht="15.95" customHeight="1" x14ac:dyDescent="0.25">
      <c r="A19" s="17">
        <v>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84">
        <v>303</v>
      </c>
      <c r="M19" s="55"/>
      <c r="N19" s="55">
        <f t="shared" si="1"/>
        <v>0</v>
      </c>
      <c r="O19" s="43">
        <v>287</v>
      </c>
      <c r="P19" s="44">
        <v>319</v>
      </c>
      <c r="Q19" s="79">
        <f t="shared" si="2"/>
        <v>0</v>
      </c>
    </row>
    <row r="20" spans="1:18" ht="15.95" customHeight="1" x14ac:dyDescent="0.25">
      <c r="A20" s="17">
        <v>10</v>
      </c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84">
        <v>303</v>
      </c>
      <c r="M20" s="55"/>
      <c r="N20" s="55">
        <f t="shared" si="1"/>
        <v>0</v>
      </c>
      <c r="O20" s="43">
        <v>287</v>
      </c>
      <c r="P20" s="44">
        <v>319</v>
      </c>
      <c r="Q20" s="79">
        <f t="shared" si="2"/>
        <v>0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 horizontalDpi="300" verticalDpi="30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R44"/>
  <sheetViews>
    <sheetView zoomScale="73" zoomScaleNormal="73" workbookViewId="0">
      <selection activeCell="M51" sqref="M51"/>
    </sheetView>
  </sheetViews>
  <sheetFormatPr defaultColWidth="9" defaultRowHeight="13.5" x14ac:dyDescent="0.15"/>
  <cols>
    <col min="1" max="1" width="3.75" customWidth="1"/>
    <col min="2" max="2" width="11" customWidth="1"/>
    <col min="3" max="4" width="10.5" customWidth="1"/>
    <col min="5" max="5" width="10.25" customWidth="1"/>
    <col min="6" max="6" width="9.5" customWidth="1"/>
    <col min="7" max="7" width="10.5" customWidth="1"/>
    <col min="8" max="8" width="9.625" customWidth="1"/>
    <col min="9" max="9" width="10.625" customWidth="1"/>
    <col min="10" max="10" width="10.25" customWidth="1"/>
    <col min="11" max="11" width="11.375" customWidth="1"/>
    <col min="12" max="12" width="6.875" customWidth="1"/>
    <col min="13" max="13" width="9.75" customWidth="1"/>
    <col min="14" max="14" width="7.875" customWidth="1"/>
    <col min="15" max="16" width="2.625" customWidth="1"/>
  </cols>
  <sheetData>
    <row r="1" spans="1:18" ht="20.100000000000001" customHeight="1" x14ac:dyDescent="0.3">
      <c r="F1" s="10" t="s">
        <v>52</v>
      </c>
    </row>
    <row r="2" spans="1:18" ht="15.95" customHeight="1" x14ac:dyDescent="0.25">
      <c r="A2" s="11" t="s">
        <v>70</v>
      </c>
      <c r="B2" s="48" t="s">
        <v>71</v>
      </c>
      <c r="C2" s="48" t="s">
        <v>72</v>
      </c>
      <c r="D2" s="49" t="s">
        <v>73</v>
      </c>
      <c r="E2" s="48" t="s">
        <v>87</v>
      </c>
      <c r="F2" s="49" t="s">
        <v>75</v>
      </c>
      <c r="G2" s="48" t="s">
        <v>76</v>
      </c>
      <c r="H2" s="51" t="s">
        <v>77</v>
      </c>
      <c r="I2" s="48" t="s">
        <v>78</v>
      </c>
      <c r="J2" s="48" t="s">
        <v>79</v>
      </c>
      <c r="K2" s="59" t="s">
        <v>80</v>
      </c>
      <c r="L2" s="60" t="s">
        <v>2</v>
      </c>
      <c r="M2" s="82" t="s">
        <v>81</v>
      </c>
      <c r="N2" s="62" t="s">
        <v>82</v>
      </c>
      <c r="O2" s="43" t="s">
        <v>83</v>
      </c>
      <c r="P2" s="44" t="s">
        <v>84</v>
      </c>
      <c r="Q2" s="42" t="s">
        <v>85</v>
      </c>
    </row>
    <row r="3" spans="1:18" ht="15.95" customHeight="1" x14ac:dyDescent="0.25">
      <c r="A3" s="17">
        <v>5</v>
      </c>
      <c r="B3" s="52"/>
      <c r="C3" s="52"/>
      <c r="D3" s="52"/>
      <c r="E3" s="52">
        <v>215.6</v>
      </c>
      <c r="F3" s="53"/>
      <c r="G3" s="52"/>
      <c r="H3" s="52"/>
      <c r="I3" s="52"/>
      <c r="J3" s="52">
        <v>213.8</v>
      </c>
      <c r="K3" s="52"/>
      <c r="L3" s="58">
        <v>214</v>
      </c>
      <c r="M3" s="55">
        <f t="shared" ref="M3:M13" si="0">AVERAGE(B3:K3)</f>
        <v>214.7</v>
      </c>
      <c r="N3" s="55">
        <f>MAX(B3:K3)-MIN(B3:K3)</f>
        <v>1.7999999999999829</v>
      </c>
      <c r="O3" s="43">
        <v>203</v>
      </c>
      <c r="P3" s="44">
        <v>225</v>
      </c>
      <c r="Q3" s="45">
        <f>M3/M3*100</f>
        <v>100</v>
      </c>
    </row>
    <row r="4" spans="1:18" ht="15.95" customHeight="1" x14ac:dyDescent="0.25">
      <c r="A4" s="17">
        <v>6</v>
      </c>
      <c r="B4" s="54">
        <v>214.55</v>
      </c>
      <c r="C4" s="54">
        <v>211.96666666666701</v>
      </c>
      <c r="D4" s="55">
        <v>210.066666666667</v>
      </c>
      <c r="E4" s="55">
        <v>213.88300000000001</v>
      </c>
      <c r="F4" s="54">
        <v>214</v>
      </c>
      <c r="G4" s="54">
        <v>213.3</v>
      </c>
      <c r="H4" s="54">
        <v>216.13900000000001</v>
      </c>
      <c r="I4" s="54">
        <v>215.03</v>
      </c>
      <c r="J4" s="54">
        <v>211.96666666666701</v>
      </c>
      <c r="K4" s="54">
        <v>214.666666666667</v>
      </c>
      <c r="L4" s="58">
        <v>214</v>
      </c>
      <c r="M4" s="55">
        <f t="shared" si="0"/>
        <v>213.55686666666679</v>
      </c>
      <c r="N4" s="55">
        <f t="shared" ref="N4:N20" si="1">MAX(B4:K4)-MIN(B4:K4)</f>
        <v>6.0723333333330061</v>
      </c>
      <c r="O4" s="43">
        <v>203</v>
      </c>
      <c r="P4" s="44">
        <v>225</v>
      </c>
      <c r="Q4" s="45">
        <f>M4/M$3*100</f>
        <v>99.467567147958462</v>
      </c>
    </row>
    <row r="5" spans="1:18" ht="15.95" customHeight="1" x14ac:dyDescent="0.25">
      <c r="A5" s="17">
        <v>7</v>
      </c>
      <c r="B5" s="54">
        <v>214.8</v>
      </c>
      <c r="C5" s="54">
        <v>212.448314606742</v>
      </c>
      <c r="D5" s="55">
        <v>208.894736842105</v>
      </c>
      <c r="E5" s="55">
        <v>213.065</v>
      </c>
      <c r="F5" s="54">
        <v>213.5625</v>
      </c>
      <c r="G5" s="54">
        <v>210.9</v>
      </c>
      <c r="H5" s="54">
        <v>215.01300000000001</v>
      </c>
      <c r="I5" s="54">
        <v>214.04</v>
      </c>
      <c r="J5" s="54">
        <v>211.67</v>
      </c>
      <c r="K5" s="54">
        <v>212.157894736842</v>
      </c>
      <c r="L5" s="58">
        <v>214</v>
      </c>
      <c r="M5" s="55">
        <f t="shared" si="0"/>
        <v>212.65514461856893</v>
      </c>
      <c r="N5" s="55">
        <f t="shared" si="1"/>
        <v>6.1182631578950009</v>
      </c>
      <c r="O5" s="43">
        <v>203</v>
      </c>
      <c r="P5" s="44">
        <v>225</v>
      </c>
      <c r="Q5" s="45">
        <f t="shared" ref="Q5:Q20" si="2">M5/M$3*100</f>
        <v>99.047575509347425</v>
      </c>
    </row>
    <row r="6" spans="1:18" ht="15.95" customHeight="1" x14ac:dyDescent="0.25">
      <c r="A6" s="17">
        <v>8</v>
      </c>
      <c r="B6" s="54">
        <v>214.857142857143</v>
      </c>
      <c r="C6" s="54">
        <v>212.49651162790701</v>
      </c>
      <c r="D6" s="55">
        <v>209.333333333333</v>
      </c>
      <c r="E6" s="55">
        <v>212.40299999999999</v>
      </c>
      <c r="F6" s="54">
        <v>214.1</v>
      </c>
      <c r="G6" s="54">
        <v>211.85384615384601</v>
      </c>
      <c r="H6" s="54">
        <v>214.23599999999999</v>
      </c>
      <c r="I6" s="54">
        <v>213.44</v>
      </c>
      <c r="J6" s="54">
        <v>210.63</v>
      </c>
      <c r="K6" s="54">
        <v>212</v>
      </c>
      <c r="L6" s="58">
        <v>214</v>
      </c>
      <c r="M6" s="55">
        <f t="shared" si="0"/>
        <v>212.5349833972229</v>
      </c>
      <c r="N6" s="55">
        <f t="shared" si="1"/>
        <v>5.5238095238100016</v>
      </c>
      <c r="O6" s="43">
        <v>203</v>
      </c>
      <c r="P6" s="44">
        <v>225</v>
      </c>
      <c r="Q6" s="45">
        <f t="shared" si="2"/>
        <v>98.991608475651105</v>
      </c>
    </row>
    <row r="7" spans="1:18" ht="15.95" customHeight="1" x14ac:dyDescent="0.25">
      <c r="A7" s="17">
        <v>9</v>
      </c>
      <c r="B7" s="54">
        <v>214.3</v>
      </c>
      <c r="C7" s="54">
        <v>212.39250000000001</v>
      </c>
      <c r="D7" s="55">
        <v>211.642857142857</v>
      </c>
      <c r="E7" s="55">
        <v>214.69399999999999</v>
      </c>
      <c r="F7" s="54">
        <v>213.7</v>
      </c>
      <c r="G7" s="54">
        <v>211.68947368421101</v>
      </c>
      <c r="H7" s="54">
        <v>214.73</v>
      </c>
      <c r="I7" s="54">
        <v>214.8</v>
      </c>
      <c r="J7" s="54">
        <v>209.58</v>
      </c>
      <c r="K7" s="54">
        <v>211.75</v>
      </c>
      <c r="L7" s="58">
        <v>214</v>
      </c>
      <c r="M7" s="55">
        <f t="shared" si="0"/>
        <v>212.92788308270678</v>
      </c>
      <c r="N7" s="55">
        <f t="shared" si="1"/>
        <v>5.2199999999999989</v>
      </c>
      <c r="O7" s="43">
        <v>203</v>
      </c>
      <c r="P7" s="44">
        <v>225</v>
      </c>
      <c r="Q7" s="45">
        <f t="shared" si="2"/>
        <v>99.174607863393945</v>
      </c>
    </row>
    <row r="8" spans="1:18" ht="15.95" customHeight="1" x14ac:dyDescent="0.25">
      <c r="A8" s="17">
        <v>10</v>
      </c>
      <c r="B8" s="54">
        <v>213.863636363636</v>
      </c>
      <c r="C8" s="54">
        <v>211.38247422680399</v>
      </c>
      <c r="D8" s="55">
        <v>212.04761904761901</v>
      </c>
      <c r="E8" s="55">
        <v>215.96799999999999</v>
      </c>
      <c r="F8" s="54">
        <v>214.31818181818201</v>
      </c>
      <c r="G8" s="54">
        <v>213.29629629629599</v>
      </c>
      <c r="H8" s="54">
        <v>217.845</v>
      </c>
      <c r="I8" s="54">
        <v>214.64</v>
      </c>
      <c r="J8" s="54">
        <v>211.25</v>
      </c>
      <c r="K8" s="54">
        <v>215.555555555556</v>
      </c>
      <c r="L8" s="58">
        <v>214</v>
      </c>
      <c r="M8" s="55">
        <f t="shared" si="0"/>
        <v>214.01667633080933</v>
      </c>
      <c r="N8" s="55">
        <f t="shared" si="1"/>
        <v>6.5949999999999989</v>
      </c>
      <c r="O8" s="43">
        <v>203</v>
      </c>
      <c r="P8" s="44">
        <v>225</v>
      </c>
      <c r="Q8" s="45">
        <f t="shared" si="2"/>
        <v>99.681730941224657</v>
      </c>
    </row>
    <row r="9" spans="1:18" ht="15.95" customHeight="1" x14ac:dyDescent="0.25">
      <c r="A9" s="17">
        <v>11</v>
      </c>
      <c r="B9" s="54">
        <v>214</v>
      </c>
      <c r="C9" s="54">
        <v>209.31176470588201</v>
      </c>
      <c r="D9" s="55">
        <v>211.789473684211</v>
      </c>
      <c r="E9" s="55">
        <v>215.66399999999999</v>
      </c>
      <c r="F9" s="54">
        <v>214.7</v>
      </c>
      <c r="G9" s="54">
        <v>214.491304347826</v>
      </c>
      <c r="H9" s="54">
        <v>218.178</v>
      </c>
      <c r="I9" s="54">
        <v>213.96</v>
      </c>
      <c r="J9" s="54">
        <v>213.92</v>
      </c>
      <c r="K9" s="54">
        <v>217.55</v>
      </c>
      <c r="L9" s="58">
        <v>214</v>
      </c>
      <c r="M9" s="55">
        <f t="shared" si="0"/>
        <v>214.35645427379191</v>
      </c>
      <c r="N9" s="55">
        <f t="shared" si="1"/>
        <v>8.8662352941179847</v>
      </c>
      <c r="O9" s="43">
        <v>203</v>
      </c>
      <c r="P9" s="44">
        <v>225</v>
      </c>
      <c r="Q9" s="45">
        <f t="shared" si="2"/>
        <v>99.839988017602195</v>
      </c>
    </row>
    <row r="10" spans="1:18" ht="15.95" customHeight="1" x14ac:dyDescent="0.25">
      <c r="A10" s="17">
        <v>12</v>
      </c>
      <c r="B10" s="54">
        <v>214.625</v>
      </c>
      <c r="C10" s="54">
        <v>211.25899999999999</v>
      </c>
      <c r="D10" s="55">
        <v>212.70588235294099</v>
      </c>
      <c r="E10" s="55">
        <v>216.12899999999999</v>
      </c>
      <c r="F10" s="54">
        <v>213.789473684211</v>
      </c>
      <c r="G10" s="54">
        <v>215.878260869565</v>
      </c>
      <c r="H10" s="54">
        <v>218.92699999999999</v>
      </c>
      <c r="I10" s="54">
        <v>214.45</v>
      </c>
      <c r="J10" s="54">
        <v>214.6</v>
      </c>
      <c r="K10" s="54">
        <v>216.947368421053</v>
      </c>
      <c r="L10" s="58">
        <v>214</v>
      </c>
      <c r="M10" s="55">
        <f t="shared" si="0"/>
        <v>214.93109853277696</v>
      </c>
      <c r="N10" s="55">
        <f t="shared" si="1"/>
        <v>7.6680000000000064</v>
      </c>
      <c r="O10" s="43">
        <v>203</v>
      </c>
      <c r="P10" s="44">
        <v>225</v>
      </c>
      <c r="Q10" s="45">
        <f t="shared" si="2"/>
        <v>100.10763788205728</v>
      </c>
    </row>
    <row r="11" spans="1:18" ht="15.95" customHeight="1" x14ac:dyDescent="0.25">
      <c r="A11" s="17">
        <v>1</v>
      </c>
      <c r="B11" s="54">
        <v>214.75</v>
      </c>
      <c r="C11" s="54">
        <v>211.56</v>
      </c>
      <c r="D11" s="55">
        <v>211.333333333333</v>
      </c>
      <c r="E11" s="55">
        <v>213.64500000000001</v>
      </c>
      <c r="F11" s="54">
        <v>214</v>
      </c>
      <c r="G11" s="54">
        <v>214.98400000000001</v>
      </c>
      <c r="H11" s="54">
        <v>219.24600000000001</v>
      </c>
      <c r="I11" s="54">
        <v>213.32</v>
      </c>
      <c r="J11" s="54">
        <v>215</v>
      </c>
      <c r="K11" s="54">
        <v>218.42857142857099</v>
      </c>
      <c r="L11" s="58">
        <v>214</v>
      </c>
      <c r="M11" s="55">
        <f t="shared" si="0"/>
        <v>214.62669047619039</v>
      </c>
      <c r="N11" s="55">
        <f t="shared" si="1"/>
        <v>7.9126666666670076</v>
      </c>
      <c r="O11" s="43">
        <v>203</v>
      </c>
      <c r="P11" s="44">
        <v>225</v>
      </c>
      <c r="Q11" s="45">
        <f t="shared" si="2"/>
        <v>99.965854902743544</v>
      </c>
    </row>
    <row r="12" spans="1:18" ht="15.95" customHeight="1" x14ac:dyDescent="0.25">
      <c r="A12" s="17">
        <v>2</v>
      </c>
      <c r="B12" s="54">
        <v>214.444444444444</v>
      </c>
      <c r="C12" s="54">
        <v>212.83902439024399</v>
      </c>
      <c r="D12" s="55">
        <v>211.875</v>
      </c>
      <c r="E12" s="55">
        <v>214.07400000000001</v>
      </c>
      <c r="F12" s="54">
        <v>213</v>
      </c>
      <c r="G12" s="54">
        <v>214.595454545455</v>
      </c>
      <c r="H12" s="54">
        <v>217.28800000000001</v>
      </c>
      <c r="I12" s="54">
        <v>214.04</v>
      </c>
      <c r="J12" s="54">
        <v>213.93</v>
      </c>
      <c r="K12" s="54">
        <v>217.6</v>
      </c>
      <c r="L12" s="58">
        <v>214</v>
      </c>
      <c r="M12" s="55">
        <f t="shared" si="0"/>
        <v>214.36859233801428</v>
      </c>
      <c r="N12" s="55">
        <f t="shared" si="1"/>
        <v>5.7249999999999943</v>
      </c>
      <c r="O12" s="43">
        <v>203</v>
      </c>
      <c r="P12" s="44">
        <v>225</v>
      </c>
      <c r="Q12" s="45">
        <f t="shared" si="2"/>
        <v>99.845641517472899</v>
      </c>
    </row>
    <row r="13" spans="1:18" ht="15.95" customHeight="1" x14ac:dyDescent="0.25">
      <c r="A13" s="17">
        <v>3</v>
      </c>
      <c r="B13" s="221">
        <v>214.875</v>
      </c>
      <c r="C13" s="221">
        <v>211.60898876404491</v>
      </c>
      <c r="D13" s="223">
        <v>210.642857142857</v>
      </c>
      <c r="E13" s="223">
        <v>214.65600000000001</v>
      </c>
      <c r="F13" s="221">
        <v>214.23809523809524</v>
      </c>
      <c r="G13" s="221">
        <v>214.07727272727277</v>
      </c>
      <c r="H13" s="221">
        <v>216.101</v>
      </c>
      <c r="I13" s="221">
        <v>213.22</v>
      </c>
      <c r="J13" s="221">
        <v>213.2</v>
      </c>
      <c r="K13" s="221">
        <v>219.21428571428572</v>
      </c>
      <c r="L13" s="58">
        <v>214</v>
      </c>
      <c r="M13" s="55">
        <f t="shared" si="0"/>
        <v>214.18334995865558</v>
      </c>
      <c r="N13" s="55">
        <f t="shared" si="1"/>
        <v>8.5714285714287257</v>
      </c>
      <c r="O13" s="43">
        <v>203</v>
      </c>
      <c r="P13" s="44">
        <v>225</v>
      </c>
      <c r="Q13" s="45">
        <f t="shared" si="2"/>
        <v>99.759361881069211</v>
      </c>
    </row>
    <row r="14" spans="1:18" ht="15.95" customHeight="1" x14ac:dyDescent="0.25">
      <c r="A14" s="17">
        <v>4</v>
      </c>
      <c r="B14" s="54"/>
      <c r="C14" s="54"/>
      <c r="D14" s="55"/>
      <c r="E14" s="55"/>
      <c r="F14" s="54"/>
      <c r="G14" s="57"/>
      <c r="H14" s="54"/>
      <c r="I14" s="54"/>
      <c r="J14" s="54"/>
      <c r="K14" s="54"/>
      <c r="L14" s="58">
        <v>214</v>
      </c>
      <c r="M14" s="55"/>
      <c r="N14" s="55">
        <f t="shared" si="1"/>
        <v>0</v>
      </c>
      <c r="O14" s="43">
        <v>203</v>
      </c>
      <c r="P14" s="44">
        <v>225</v>
      </c>
      <c r="Q14" s="45">
        <f t="shared" si="2"/>
        <v>0</v>
      </c>
    </row>
    <row r="15" spans="1:18" ht="15.95" customHeight="1" x14ac:dyDescent="0.25">
      <c r="A15" s="17">
        <v>5</v>
      </c>
      <c r="B15" s="54"/>
      <c r="C15" s="54"/>
      <c r="D15" s="55"/>
      <c r="E15" s="55"/>
      <c r="F15" s="54"/>
      <c r="G15" s="54"/>
      <c r="H15" s="54"/>
      <c r="I15" s="54"/>
      <c r="J15" s="54"/>
      <c r="K15" s="54"/>
      <c r="L15" s="58">
        <v>214</v>
      </c>
      <c r="M15" s="55"/>
      <c r="N15" s="55">
        <f t="shared" si="1"/>
        <v>0</v>
      </c>
      <c r="O15" s="43">
        <v>203</v>
      </c>
      <c r="P15" s="44">
        <v>225</v>
      </c>
      <c r="Q15" s="45">
        <f t="shared" si="2"/>
        <v>0</v>
      </c>
      <c r="R15" s="46"/>
    </row>
    <row r="16" spans="1:18" ht="15.95" customHeight="1" x14ac:dyDescent="0.25">
      <c r="A16" s="17">
        <v>6</v>
      </c>
      <c r="B16" s="54"/>
      <c r="C16" s="54"/>
      <c r="D16" s="55"/>
      <c r="E16" s="55"/>
      <c r="F16" s="54"/>
      <c r="G16" s="54"/>
      <c r="H16" s="54"/>
      <c r="I16" s="54"/>
      <c r="J16" s="54"/>
      <c r="K16" s="54"/>
      <c r="L16" s="58">
        <v>214</v>
      </c>
      <c r="M16" s="55"/>
      <c r="N16" s="55">
        <f t="shared" si="1"/>
        <v>0</v>
      </c>
      <c r="O16" s="43">
        <v>203</v>
      </c>
      <c r="P16" s="44">
        <v>225</v>
      </c>
      <c r="Q16" s="45">
        <f t="shared" si="2"/>
        <v>0</v>
      </c>
      <c r="R16" s="46"/>
    </row>
    <row r="17" spans="1:18" ht="15.95" customHeight="1" x14ac:dyDescent="0.25">
      <c r="A17" s="17">
        <v>7</v>
      </c>
      <c r="B17" s="54"/>
      <c r="C17" s="54"/>
      <c r="D17" s="55"/>
      <c r="E17" s="55"/>
      <c r="F17" s="54"/>
      <c r="G17" s="54"/>
      <c r="H17" s="54"/>
      <c r="I17" s="54"/>
      <c r="J17" s="54"/>
      <c r="K17" s="54"/>
      <c r="L17" s="58">
        <v>214</v>
      </c>
      <c r="M17" s="55"/>
      <c r="N17" s="55">
        <f t="shared" si="1"/>
        <v>0</v>
      </c>
      <c r="O17" s="43">
        <v>203</v>
      </c>
      <c r="P17" s="44">
        <v>225</v>
      </c>
      <c r="Q17" s="45">
        <f t="shared" si="2"/>
        <v>0</v>
      </c>
      <c r="R17" s="46"/>
    </row>
    <row r="18" spans="1:18" ht="15.95" customHeight="1" x14ac:dyDescent="0.25">
      <c r="A18" s="17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8">
        <v>214</v>
      </c>
      <c r="M18" s="55"/>
      <c r="N18" s="55">
        <f t="shared" si="1"/>
        <v>0</v>
      </c>
      <c r="O18" s="43">
        <v>203</v>
      </c>
      <c r="P18" s="44">
        <v>225</v>
      </c>
      <c r="Q18" s="45">
        <f t="shared" si="2"/>
        <v>0</v>
      </c>
      <c r="R18" s="46"/>
    </row>
    <row r="19" spans="1:18" ht="15.95" customHeight="1" x14ac:dyDescent="0.25">
      <c r="A19" s="17">
        <v>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8">
        <v>214</v>
      </c>
      <c r="M19" s="55"/>
      <c r="N19" s="55">
        <f t="shared" si="1"/>
        <v>0</v>
      </c>
      <c r="O19" s="43">
        <v>203</v>
      </c>
      <c r="P19" s="44">
        <v>225</v>
      </c>
      <c r="Q19" s="45">
        <f t="shared" si="2"/>
        <v>0</v>
      </c>
    </row>
    <row r="20" spans="1:18" ht="15.95" customHeight="1" x14ac:dyDescent="0.25">
      <c r="A20" s="17">
        <v>10</v>
      </c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>
        <v>214</v>
      </c>
      <c r="M20" s="55"/>
      <c r="N20" s="55">
        <f t="shared" si="1"/>
        <v>0</v>
      </c>
      <c r="O20" s="43">
        <v>203</v>
      </c>
      <c r="P20" s="44">
        <v>225</v>
      </c>
      <c r="Q20" s="45">
        <f t="shared" si="2"/>
        <v>0</v>
      </c>
    </row>
    <row r="44" spans="5:5" x14ac:dyDescent="0.15">
      <c r="E44" s="1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R20"/>
  <sheetViews>
    <sheetView zoomScale="73" zoomScaleNormal="73" workbookViewId="0">
      <selection activeCell="N48" sqref="N48"/>
    </sheetView>
  </sheetViews>
  <sheetFormatPr defaultColWidth="9" defaultRowHeight="13.5" x14ac:dyDescent="0.15"/>
  <cols>
    <col min="1" max="1" width="3.75" customWidth="1"/>
    <col min="2" max="2" width="10.25" customWidth="1"/>
    <col min="3" max="3" width="10.5" customWidth="1"/>
    <col min="4" max="4" width="9.5" customWidth="1"/>
    <col min="5" max="5" width="10.375" customWidth="1"/>
    <col min="6" max="6" width="9.5" customWidth="1"/>
    <col min="7" max="8" width="10.375" customWidth="1"/>
    <col min="9" max="9" width="10.625" customWidth="1"/>
    <col min="10" max="10" width="9.625" customWidth="1"/>
    <col min="11" max="11" width="10.5" customWidth="1"/>
    <col min="12" max="12" width="6.875" customWidth="1"/>
    <col min="13" max="13" width="9.75" customWidth="1"/>
    <col min="14" max="14" width="7.875" customWidth="1"/>
    <col min="15" max="16" width="2.625" customWidth="1"/>
  </cols>
  <sheetData>
    <row r="1" spans="1:18" ht="20.100000000000001" customHeight="1" x14ac:dyDescent="0.3">
      <c r="F1" s="10" t="s">
        <v>108</v>
      </c>
    </row>
    <row r="2" spans="1:18" ht="15.95" customHeight="1" x14ac:dyDescent="0.25">
      <c r="A2" s="11" t="s">
        <v>70</v>
      </c>
      <c r="B2" s="48" t="s">
        <v>71</v>
      </c>
      <c r="C2" s="48" t="s">
        <v>72</v>
      </c>
      <c r="D2" s="49" t="s">
        <v>73</v>
      </c>
      <c r="E2" s="50" t="s">
        <v>87</v>
      </c>
      <c r="F2" s="49" t="s">
        <v>75</v>
      </c>
      <c r="G2" s="48" t="s">
        <v>76</v>
      </c>
      <c r="H2" s="51" t="s">
        <v>77</v>
      </c>
      <c r="I2" s="48" t="s">
        <v>78</v>
      </c>
      <c r="J2" s="48" t="s">
        <v>79</v>
      </c>
      <c r="K2" s="59" t="s">
        <v>80</v>
      </c>
      <c r="L2" s="60" t="s">
        <v>2</v>
      </c>
      <c r="M2" s="81" t="s">
        <v>81</v>
      </c>
      <c r="N2" s="62" t="s">
        <v>82</v>
      </c>
      <c r="O2" s="43" t="s">
        <v>83</v>
      </c>
      <c r="P2" s="44" t="s">
        <v>84</v>
      </c>
      <c r="Q2" s="42" t="s">
        <v>85</v>
      </c>
    </row>
    <row r="3" spans="1:18" ht="15.95" customHeight="1" x14ac:dyDescent="0.25">
      <c r="A3" s="17">
        <v>5</v>
      </c>
      <c r="B3" s="52"/>
      <c r="C3" s="52"/>
      <c r="D3" s="52"/>
      <c r="E3" s="52">
        <v>329.5</v>
      </c>
      <c r="F3" s="53"/>
      <c r="G3" s="52"/>
      <c r="H3" s="52"/>
      <c r="I3" s="52"/>
      <c r="J3" s="52">
        <v>327.9</v>
      </c>
      <c r="K3" s="52"/>
      <c r="L3" s="58">
        <v>328</v>
      </c>
      <c r="M3" s="55">
        <f t="shared" ref="M3:M13" si="0">AVERAGE(B3:K3)</f>
        <v>328.7</v>
      </c>
      <c r="N3" s="55">
        <f>MAX(B3:K3)-MIN(B3:K3)</f>
        <v>1.6000000000000227</v>
      </c>
      <c r="O3" s="43">
        <v>311</v>
      </c>
      <c r="P3" s="44">
        <v>345</v>
      </c>
      <c r="Q3" s="45">
        <f>M3/M3*100</f>
        <v>100</v>
      </c>
    </row>
    <row r="4" spans="1:18" ht="15.95" customHeight="1" x14ac:dyDescent="0.25">
      <c r="A4" s="17">
        <v>6</v>
      </c>
      <c r="B4" s="54">
        <v>328.6</v>
      </c>
      <c r="C4" s="54">
        <v>329.16493506493498</v>
      </c>
      <c r="D4" s="55">
        <v>324</v>
      </c>
      <c r="E4" s="55">
        <v>326.83100000000002</v>
      </c>
      <c r="F4" s="54">
        <v>326.944444444444</v>
      </c>
      <c r="G4" s="54">
        <v>328.6</v>
      </c>
      <c r="H4" s="54">
        <v>328.25</v>
      </c>
      <c r="I4" s="54">
        <v>327.58</v>
      </c>
      <c r="J4" s="54">
        <v>329.16493506493498</v>
      </c>
      <c r="K4" s="54">
        <v>328.35294117647101</v>
      </c>
      <c r="L4" s="58">
        <v>328</v>
      </c>
      <c r="M4" s="55">
        <f t="shared" si="0"/>
        <v>327.74882557507851</v>
      </c>
      <c r="N4" s="55">
        <f t="shared" ref="N4:N20" si="1">MAX(B4:K4)-MIN(B4:K4)</f>
        <v>5.1649350649349799</v>
      </c>
      <c r="O4" s="43">
        <v>311</v>
      </c>
      <c r="P4" s="44">
        <v>345</v>
      </c>
      <c r="Q4" s="45">
        <f>M4/M$3*100</f>
        <v>99.710625365098423</v>
      </c>
    </row>
    <row r="5" spans="1:18" ht="15.95" customHeight="1" x14ac:dyDescent="0.25">
      <c r="A5" s="17">
        <v>7</v>
      </c>
      <c r="B5" s="54">
        <v>328.7</v>
      </c>
      <c r="C5" s="54">
        <v>330.505617977528</v>
      </c>
      <c r="D5" s="55">
        <v>329.3125</v>
      </c>
      <c r="E5" s="55">
        <v>326.78500000000003</v>
      </c>
      <c r="F5" s="54">
        <v>327.375</v>
      </c>
      <c r="G5" s="54">
        <v>323.85833333333301</v>
      </c>
      <c r="H5" s="54">
        <v>328.48399999999998</v>
      </c>
      <c r="I5" s="54">
        <v>327.91</v>
      </c>
      <c r="J5" s="54">
        <v>326.56</v>
      </c>
      <c r="K5" s="54">
        <v>327.89473684210498</v>
      </c>
      <c r="L5" s="58">
        <v>328</v>
      </c>
      <c r="M5" s="55">
        <f t="shared" si="0"/>
        <v>327.73851881529657</v>
      </c>
      <c r="N5" s="55">
        <f t="shared" si="1"/>
        <v>6.6472846441949969</v>
      </c>
      <c r="O5" s="43">
        <v>311</v>
      </c>
      <c r="P5" s="44">
        <v>345</v>
      </c>
      <c r="Q5" s="45">
        <f t="shared" ref="Q5:Q20" si="2">M5/M$3*100</f>
        <v>99.707489752143772</v>
      </c>
    </row>
    <row r="6" spans="1:18" ht="15.95" customHeight="1" x14ac:dyDescent="0.25">
      <c r="A6" s="17">
        <v>8</v>
      </c>
      <c r="B6" s="54">
        <v>330.61904761904799</v>
      </c>
      <c r="C6" s="54">
        <v>329.83563218390799</v>
      </c>
      <c r="D6" s="55">
        <v>326.63157894736798</v>
      </c>
      <c r="E6" s="55">
        <v>328.14499999999998</v>
      </c>
      <c r="F6" s="54">
        <v>326.2</v>
      </c>
      <c r="G6" s="54">
        <v>323.90384615384602</v>
      </c>
      <c r="H6" s="54">
        <v>326.68299999999999</v>
      </c>
      <c r="I6" s="54">
        <v>328.33</v>
      </c>
      <c r="J6" s="54">
        <v>326.08</v>
      </c>
      <c r="K6" s="54">
        <v>326.61111111111097</v>
      </c>
      <c r="L6" s="58">
        <v>328</v>
      </c>
      <c r="M6" s="55">
        <f t="shared" si="0"/>
        <v>327.30392160152803</v>
      </c>
      <c r="N6" s="55">
        <f t="shared" si="1"/>
        <v>6.7152014652019716</v>
      </c>
      <c r="O6" s="43">
        <v>311</v>
      </c>
      <c r="P6" s="44">
        <v>345</v>
      </c>
      <c r="Q6" s="45">
        <f t="shared" si="2"/>
        <v>99.575272771989063</v>
      </c>
    </row>
    <row r="7" spans="1:18" ht="15.95" customHeight="1" x14ac:dyDescent="0.25">
      <c r="A7" s="17">
        <v>9</v>
      </c>
      <c r="B7" s="54">
        <v>331.35</v>
      </c>
      <c r="C7" s="54">
        <v>331.04320987654302</v>
      </c>
      <c r="D7" s="55">
        <v>326.46666666666698</v>
      </c>
      <c r="E7" s="55">
        <v>326.62799999999999</v>
      </c>
      <c r="F7" s="54">
        <v>326.8</v>
      </c>
      <c r="G7" s="54">
        <v>324.24210526315801</v>
      </c>
      <c r="H7" s="54">
        <v>327.435</v>
      </c>
      <c r="I7" s="54">
        <v>329.06</v>
      </c>
      <c r="J7" s="54">
        <v>324.56</v>
      </c>
      <c r="K7" s="54">
        <v>326.92307692307702</v>
      </c>
      <c r="L7" s="58">
        <v>328</v>
      </c>
      <c r="M7" s="55">
        <f t="shared" si="0"/>
        <v>327.4508058729445</v>
      </c>
      <c r="N7" s="55">
        <f t="shared" si="1"/>
        <v>7.1078947368420131</v>
      </c>
      <c r="O7" s="43">
        <v>311</v>
      </c>
      <c r="P7" s="44">
        <v>345</v>
      </c>
      <c r="Q7" s="45">
        <f t="shared" si="2"/>
        <v>99.619959194689528</v>
      </c>
    </row>
    <row r="8" spans="1:18" ht="15.95" customHeight="1" x14ac:dyDescent="0.25">
      <c r="A8" s="17">
        <v>10</v>
      </c>
      <c r="B8" s="54">
        <v>330.09090909090901</v>
      </c>
      <c r="C8" s="54">
        <v>329.68152173913001</v>
      </c>
      <c r="D8" s="55">
        <v>328.95238095238102</v>
      </c>
      <c r="E8" s="55">
        <v>327.47800000000001</v>
      </c>
      <c r="F8" s="54">
        <v>326.90909090909099</v>
      </c>
      <c r="G8" s="54">
        <v>325.89259259259302</v>
      </c>
      <c r="H8" s="54">
        <v>328.64100000000002</v>
      </c>
      <c r="I8" s="54">
        <v>328.08</v>
      </c>
      <c r="J8" s="54">
        <v>326.25</v>
      </c>
      <c r="K8" s="54">
        <v>331.33333333333297</v>
      </c>
      <c r="L8" s="58">
        <v>328</v>
      </c>
      <c r="M8" s="55">
        <f t="shared" si="0"/>
        <v>328.3308828617437</v>
      </c>
      <c r="N8" s="55">
        <f t="shared" si="1"/>
        <v>5.4407407407399546</v>
      </c>
      <c r="O8" s="43">
        <v>311</v>
      </c>
      <c r="P8" s="44">
        <v>345</v>
      </c>
      <c r="Q8" s="45">
        <f t="shared" si="2"/>
        <v>99.887703943335481</v>
      </c>
    </row>
    <row r="9" spans="1:18" ht="15.95" customHeight="1" x14ac:dyDescent="0.25">
      <c r="A9" s="17">
        <v>11</v>
      </c>
      <c r="B9" s="54">
        <v>329.75</v>
      </c>
      <c r="C9" s="54">
        <v>328.66117647058798</v>
      </c>
      <c r="D9" s="55">
        <v>327.5</v>
      </c>
      <c r="E9" s="55">
        <v>327.2</v>
      </c>
      <c r="F9" s="54">
        <v>326.45</v>
      </c>
      <c r="G9" s="54">
        <v>327.352173913044</v>
      </c>
      <c r="H9" s="54">
        <v>330.05099999999999</v>
      </c>
      <c r="I9" s="54">
        <v>327.71</v>
      </c>
      <c r="J9" s="54">
        <v>328.44</v>
      </c>
      <c r="K9" s="54">
        <v>328.11764705882399</v>
      </c>
      <c r="L9" s="58">
        <v>328</v>
      </c>
      <c r="M9" s="55">
        <f t="shared" si="0"/>
        <v>328.1231997442456</v>
      </c>
      <c r="N9" s="55">
        <f t="shared" si="1"/>
        <v>3.6009999999999991</v>
      </c>
      <c r="O9" s="43">
        <v>311</v>
      </c>
      <c r="P9" s="44">
        <v>345</v>
      </c>
      <c r="Q9" s="45">
        <f t="shared" si="2"/>
        <v>99.824520761863596</v>
      </c>
    </row>
    <row r="10" spans="1:18" ht="15.95" customHeight="1" x14ac:dyDescent="0.25">
      <c r="A10" s="17">
        <v>12</v>
      </c>
      <c r="B10" s="54">
        <v>328.3125</v>
      </c>
      <c r="C10" s="54">
        <v>329.09514563106802</v>
      </c>
      <c r="D10" s="55">
        <v>326.58823529411802</v>
      </c>
      <c r="E10" s="55">
        <v>327.97899999999998</v>
      </c>
      <c r="F10" s="54">
        <v>324.84210526315798</v>
      </c>
      <c r="G10" s="54">
        <v>327.55652173913001</v>
      </c>
      <c r="H10" s="54">
        <v>330.14299999999997</v>
      </c>
      <c r="I10" s="54">
        <v>328</v>
      </c>
      <c r="J10" s="54">
        <v>328.4</v>
      </c>
      <c r="K10" s="54">
        <v>327.76470588235298</v>
      </c>
      <c r="L10" s="58">
        <v>328</v>
      </c>
      <c r="M10" s="55">
        <f t="shared" si="0"/>
        <v>327.8681213809827</v>
      </c>
      <c r="N10" s="55">
        <f t="shared" si="1"/>
        <v>5.3008947368419967</v>
      </c>
      <c r="O10" s="43">
        <v>311</v>
      </c>
      <c r="P10" s="44">
        <v>345</v>
      </c>
      <c r="Q10" s="45">
        <f t="shared" si="2"/>
        <v>99.746918582592855</v>
      </c>
    </row>
    <row r="11" spans="1:18" ht="15.95" customHeight="1" x14ac:dyDescent="0.25">
      <c r="A11" s="17">
        <v>1</v>
      </c>
      <c r="B11" s="54">
        <v>327.55</v>
      </c>
      <c r="C11" s="54">
        <v>330.26796116504801</v>
      </c>
      <c r="D11" s="55">
        <v>322.357142857143</v>
      </c>
      <c r="E11" s="55">
        <v>328.19400000000002</v>
      </c>
      <c r="F11" s="54">
        <v>324.15789473684202</v>
      </c>
      <c r="G11" s="54">
        <v>327.60399999999998</v>
      </c>
      <c r="H11" s="54">
        <v>328.14299999999997</v>
      </c>
      <c r="I11" s="54">
        <v>328.2</v>
      </c>
      <c r="J11" s="54">
        <v>327.23</v>
      </c>
      <c r="K11" s="54">
        <v>327.5</v>
      </c>
      <c r="L11" s="58">
        <v>328</v>
      </c>
      <c r="M11" s="55">
        <f t="shared" si="0"/>
        <v>327.12039987590327</v>
      </c>
      <c r="N11" s="55">
        <f t="shared" si="1"/>
        <v>7.9108183079050036</v>
      </c>
      <c r="O11" s="43">
        <v>311</v>
      </c>
      <c r="P11" s="44">
        <v>345</v>
      </c>
      <c r="Q11" s="45">
        <f t="shared" si="2"/>
        <v>99.519440181290932</v>
      </c>
    </row>
    <row r="12" spans="1:18" ht="15.95" customHeight="1" x14ac:dyDescent="0.25">
      <c r="A12" s="17">
        <v>2</v>
      </c>
      <c r="B12" s="54">
        <v>329.61111111111097</v>
      </c>
      <c r="C12" s="54">
        <v>330.67325581395301</v>
      </c>
      <c r="D12" s="55">
        <v>328.230769230769</v>
      </c>
      <c r="E12" s="55">
        <v>327.048</v>
      </c>
      <c r="F12" s="54">
        <v>325.52941176470603</v>
      </c>
      <c r="G12" s="54">
        <v>328.286363636364</v>
      </c>
      <c r="H12" s="54">
        <v>328.22199999999998</v>
      </c>
      <c r="I12" s="54">
        <v>327.82</v>
      </c>
      <c r="J12" s="54">
        <v>327.3</v>
      </c>
      <c r="K12" s="54">
        <v>325</v>
      </c>
      <c r="L12" s="58">
        <v>328</v>
      </c>
      <c r="M12" s="55">
        <f t="shared" si="0"/>
        <v>327.77209115569036</v>
      </c>
      <c r="N12" s="55">
        <f t="shared" si="1"/>
        <v>5.6732558139530056</v>
      </c>
      <c r="O12" s="43">
        <v>311</v>
      </c>
      <c r="P12" s="44">
        <v>345</v>
      </c>
      <c r="Q12" s="45">
        <f t="shared" si="2"/>
        <v>99.717703424304943</v>
      </c>
    </row>
    <row r="13" spans="1:18" ht="15.95" customHeight="1" x14ac:dyDescent="0.25">
      <c r="A13" s="17">
        <v>3</v>
      </c>
      <c r="B13" s="221">
        <v>328.9375</v>
      </c>
      <c r="C13" s="221">
        <v>330.41752577319585</v>
      </c>
      <c r="D13" s="223">
        <v>325.25</v>
      </c>
      <c r="E13" s="223">
        <v>327.73700000000002</v>
      </c>
      <c r="F13" s="221">
        <v>327.8095238095238</v>
      </c>
      <c r="G13" s="221">
        <v>327.09999999999997</v>
      </c>
      <c r="H13" s="221">
        <v>329.74700000000001</v>
      </c>
      <c r="I13" s="221">
        <v>328.82</v>
      </c>
      <c r="J13" s="221">
        <v>327.7</v>
      </c>
      <c r="K13" s="221">
        <v>326.93333333333334</v>
      </c>
      <c r="L13" s="58">
        <v>328</v>
      </c>
      <c r="M13" s="55">
        <f t="shared" si="0"/>
        <v>328.04518829160531</v>
      </c>
      <c r="N13" s="55">
        <f t="shared" si="1"/>
        <v>5.1675257731958482</v>
      </c>
      <c r="O13" s="43">
        <v>311</v>
      </c>
      <c r="P13" s="44">
        <v>345</v>
      </c>
      <c r="Q13" s="45">
        <f t="shared" si="2"/>
        <v>99.800787432797478</v>
      </c>
    </row>
    <row r="14" spans="1:18" ht="15.95" customHeight="1" x14ac:dyDescent="0.25">
      <c r="A14" s="17">
        <v>4</v>
      </c>
      <c r="B14" s="54"/>
      <c r="C14" s="54"/>
      <c r="D14" s="55"/>
      <c r="E14" s="55"/>
      <c r="F14" s="54"/>
      <c r="G14" s="57"/>
      <c r="H14" s="54"/>
      <c r="I14" s="54"/>
      <c r="J14" s="54"/>
      <c r="K14" s="54"/>
      <c r="L14" s="58">
        <v>328</v>
      </c>
      <c r="M14" s="55"/>
      <c r="N14" s="55">
        <f t="shared" si="1"/>
        <v>0</v>
      </c>
      <c r="O14" s="43">
        <v>311</v>
      </c>
      <c r="P14" s="44">
        <v>345</v>
      </c>
      <c r="Q14" s="45">
        <f t="shared" si="2"/>
        <v>0</v>
      </c>
    </row>
    <row r="15" spans="1:18" ht="15.95" customHeight="1" x14ac:dyDescent="0.25">
      <c r="A15" s="17">
        <v>5</v>
      </c>
      <c r="B15" s="54"/>
      <c r="C15" s="54"/>
      <c r="D15" s="55"/>
      <c r="E15" s="55"/>
      <c r="F15" s="54"/>
      <c r="G15" s="54"/>
      <c r="H15" s="54"/>
      <c r="I15" s="54"/>
      <c r="J15" s="54"/>
      <c r="K15" s="54"/>
      <c r="L15" s="58">
        <v>328</v>
      </c>
      <c r="M15" s="55"/>
      <c r="N15" s="55">
        <f t="shared" si="1"/>
        <v>0</v>
      </c>
      <c r="O15" s="43">
        <v>311</v>
      </c>
      <c r="P15" s="44">
        <v>345</v>
      </c>
      <c r="Q15" s="45">
        <f t="shared" si="2"/>
        <v>0</v>
      </c>
      <c r="R15" s="46"/>
    </row>
    <row r="16" spans="1:18" ht="15.95" customHeight="1" x14ac:dyDescent="0.25">
      <c r="A16" s="17">
        <v>6</v>
      </c>
      <c r="B16" s="54"/>
      <c r="C16" s="54"/>
      <c r="D16" s="55"/>
      <c r="E16" s="55"/>
      <c r="F16" s="54"/>
      <c r="G16" s="54"/>
      <c r="H16" s="54"/>
      <c r="I16" s="54"/>
      <c r="J16" s="54"/>
      <c r="K16" s="54"/>
      <c r="L16" s="58">
        <v>328</v>
      </c>
      <c r="M16" s="55"/>
      <c r="N16" s="55">
        <f t="shared" si="1"/>
        <v>0</v>
      </c>
      <c r="O16" s="43">
        <v>311</v>
      </c>
      <c r="P16" s="44">
        <v>345</v>
      </c>
      <c r="Q16" s="45">
        <f t="shared" si="2"/>
        <v>0</v>
      </c>
      <c r="R16" s="46"/>
    </row>
    <row r="17" spans="1:18" ht="15.95" customHeight="1" x14ac:dyDescent="0.25">
      <c r="A17" s="17">
        <v>7</v>
      </c>
      <c r="B17" s="54"/>
      <c r="C17" s="54"/>
      <c r="D17" s="55"/>
      <c r="E17" s="55"/>
      <c r="F17" s="54"/>
      <c r="G17" s="54"/>
      <c r="H17" s="54"/>
      <c r="I17" s="54"/>
      <c r="J17" s="54"/>
      <c r="K17" s="54"/>
      <c r="L17" s="58">
        <v>328</v>
      </c>
      <c r="M17" s="55"/>
      <c r="N17" s="55">
        <f t="shared" si="1"/>
        <v>0</v>
      </c>
      <c r="O17" s="43">
        <v>311</v>
      </c>
      <c r="P17" s="44">
        <v>345</v>
      </c>
      <c r="Q17" s="45">
        <f t="shared" si="2"/>
        <v>0</v>
      </c>
      <c r="R17" s="46"/>
    </row>
    <row r="18" spans="1:18" ht="15.95" customHeight="1" x14ac:dyDescent="0.25">
      <c r="A18" s="17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8">
        <v>328</v>
      </c>
      <c r="M18" s="55"/>
      <c r="N18" s="55">
        <f t="shared" si="1"/>
        <v>0</v>
      </c>
      <c r="O18" s="43">
        <v>311</v>
      </c>
      <c r="P18" s="44">
        <v>345</v>
      </c>
      <c r="Q18" s="45">
        <f t="shared" si="2"/>
        <v>0</v>
      </c>
      <c r="R18" s="46"/>
    </row>
    <row r="19" spans="1:18" ht="15.95" customHeight="1" x14ac:dyDescent="0.25">
      <c r="A19" s="17">
        <v>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8">
        <v>328</v>
      </c>
      <c r="M19" s="55"/>
      <c r="N19" s="55">
        <f t="shared" si="1"/>
        <v>0</v>
      </c>
      <c r="O19" s="43">
        <v>311</v>
      </c>
      <c r="P19" s="44">
        <v>345</v>
      </c>
      <c r="Q19" s="45">
        <f t="shared" si="2"/>
        <v>0</v>
      </c>
    </row>
    <row r="20" spans="1:18" ht="15.95" customHeight="1" x14ac:dyDescent="0.25">
      <c r="A20" s="17">
        <v>10</v>
      </c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>
        <v>328</v>
      </c>
      <c r="M20" s="55"/>
      <c r="N20" s="55">
        <f t="shared" si="1"/>
        <v>0</v>
      </c>
      <c r="O20" s="43">
        <v>311</v>
      </c>
      <c r="P20" s="44">
        <v>345</v>
      </c>
      <c r="Q20" s="45">
        <f t="shared" si="2"/>
        <v>0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R20"/>
  <sheetViews>
    <sheetView zoomScale="73" zoomScaleNormal="73" workbookViewId="0">
      <selection activeCell="P52" sqref="P52"/>
    </sheetView>
  </sheetViews>
  <sheetFormatPr defaultColWidth="9" defaultRowHeight="13.5" x14ac:dyDescent="0.15"/>
  <cols>
    <col min="1" max="1" width="3.75" customWidth="1"/>
    <col min="2" max="3" width="10.5" customWidth="1"/>
    <col min="4" max="4" width="9.875" customWidth="1"/>
    <col min="5" max="5" width="10.25" customWidth="1"/>
    <col min="6" max="6" width="9.5" customWidth="1"/>
    <col min="7" max="7" width="9.75" customWidth="1"/>
    <col min="8" max="9" width="10.25" customWidth="1"/>
    <col min="10" max="10" width="10.625" customWidth="1"/>
    <col min="11" max="11" width="9.375" customWidth="1"/>
    <col min="12" max="12" width="7.5" style="9" customWidth="1"/>
    <col min="13" max="13" width="9.75" style="9" customWidth="1"/>
    <col min="14" max="14" width="7.875" style="9" customWidth="1"/>
    <col min="15" max="16" width="2.625" style="9" customWidth="1"/>
    <col min="17" max="17" width="10.125" customWidth="1"/>
  </cols>
  <sheetData>
    <row r="1" spans="1:18" ht="20.100000000000001" customHeight="1" x14ac:dyDescent="0.3">
      <c r="F1" s="10" t="s">
        <v>56</v>
      </c>
    </row>
    <row r="2" spans="1:18" ht="16.5" x14ac:dyDescent="0.25">
      <c r="A2" s="11" t="s">
        <v>70</v>
      </c>
      <c r="B2" s="48" t="s">
        <v>71</v>
      </c>
      <c r="C2" s="48" t="s">
        <v>72</v>
      </c>
      <c r="D2" s="49" t="s">
        <v>73</v>
      </c>
      <c r="E2" s="50" t="s">
        <v>87</v>
      </c>
      <c r="F2" s="49" t="s">
        <v>75</v>
      </c>
      <c r="G2" s="48" t="s">
        <v>76</v>
      </c>
      <c r="H2" s="51" t="s">
        <v>77</v>
      </c>
      <c r="I2" s="48" t="s">
        <v>78</v>
      </c>
      <c r="J2" s="48" t="s">
        <v>79</v>
      </c>
      <c r="K2" s="59" t="s">
        <v>80</v>
      </c>
      <c r="L2" s="60" t="s">
        <v>2</v>
      </c>
      <c r="M2" s="61" t="s">
        <v>109</v>
      </c>
      <c r="N2" s="76" t="s">
        <v>82</v>
      </c>
      <c r="O2" s="43" t="s">
        <v>83</v>
      </c>
      <c r="P2" s="44" t="s">
        <v>84</v>
      </c>
      <c r="Q2" s="42" t="s">
        <v>85</v>
      </c>
    </row>
    <row r="3" spans="1:18" ht="15.95" customHeight="1" x14ac:dyDescent="0.25">
      <c r="A3" s="17">
        <v>5</v>
      </c>
      <c r="B3" s="52"/>
      <c r="C3" s="52"/>
      <c r="D3" s="52"/>
      <c r="E3" s="52">
        <v>147.80000000000001</v>
      </c>
      <c r="F3" s="53"/>
      <c r="G3" s="52"/>
      <c r="H3" s="52"/>
      <c r="I3" s="52"/>
      <c r="J3" s="52">
        <v>146</v>
      </c>
      <c r="K3" s="52"/>
      <c r="L3" s="63">
        <v>146</v>
      </c>
      <c r="M3" s="55">
        <f t="shared" ref="M3:M13" si="0">AVERAGE(B3:K3)</f>
        <v>146.9</v>
      </c>
      <c r="N3" s="55">
        <f>MAX(B3:K3)-MIN(B3:K3)</f>
        <v>1.8000000000000114</v>
      </c>
      <c r="O3" s="64">
        <v>138</v>
      </c>
      <c r="P3" s="65">
        <v>154</v>
      </c>
      <c r="Q3" s="45">
        <f>M3/M3*100</f>
        <v>100</v>
      </c>
    </row>
    <row r="4" spans="1:18" ht="15.95" customHeight="1" x14ac:dyDescent="0.25">
      <c r="A4" s="17">
        <v>6</v>
      </c>
      <c r="B4" s="54">
        <v>146.05000000000001</v>
      </c>
      <c r="C4" s="54">
        <v>148.732558139535</v>
      </c>
      <c r="D4" s="55">
        <v>146.3125</v>
      </c>
      <c r="E4" s="55">
        <v>146.917</v>
      </c>
      <c r="F4" s="54">
        <v>148.555555555556</v>
      </c>
      <c r="G4" s="54">
        <v>148.1</v>
      </c>
      <c r="H4" s="54">
        <v>145.31399999999999</v>
      </c>
      <c r="I4" s="54">
        <v>145.65</v>
      </c>
      <c r="J4" s="54">
        <v>148.732558139535</v>
      </c>
      <c r="K4" s="54"/>
      <c r="L4" s="63">
        <v>146</v>
      </c>
      <c r="M4" s="55">
        <f t="shared" si="0"/>
        <v>147.15157464829178</v>
      </c>
      <c r="N4" s="55">
        <f t="shared" ref="N4:N20" si="1">MAX(B4:K4)-MIN(B4:K4)</f>
        <v>3.4185581395350084</v>
      </c>
      <c r="O4" s="64">
        <v>138</v>
      </c>
      <c r="P4" s="65">
        <v>154</v>
      </c>
      <c r="Q4" s="45">
        <f>M4/M$3*100</f>
        <v>100.17125571701277</v>
      </c>
    </row>
    <row r="5" spans="1:18" ht="15.95" customHeight="1" x14ac:dyDescent="0.25">
      <c r="A5" s="17">
        <v>7</v>
      </c>
      <c r="B5" s="54">
        <v>146.35</v>
      </c>
      <c r="C5" s="54">
        <v>147.50399999999999</v>
      </c>
      <c r="D5" s="55">
        <v>146.1</v>
      </c>
      <c r="E5" s="55">
        <v>146.21100000000001</v>
      </c>
      <c r="F5" s="54">
        <v>148.1875</v>
      </c>
      <c r="G5" s="54">
        <v>147.375</v>
      </c>
      <c r="H5" s="54">
        <v>145.16900000000001</v>
      </c>
      <c r="I5" s="54">
        <v>146.19</v>
      </c>
      <c r="J5" s="54">
        <v>144.33000000000001</v>
      </c>
      <c r="K5" s="54"/>
      <c r="L5" s="63">
        <v>146</v>
      </c>
      <c r="M5" s="55">
        <f t="shared" si="0"/>
        <v>146.3796111111111</v>
      </c>
      <c r="N5" s="55">
        <f t="shared" si="1"/>
        <v>3.8574999999999875</v>
      </c>
      <c r="O5" s="64">
        <v>138</v>
      </c>
      <c r="P5" s="65">
        <v>154</v>
      </c>
      <c r="Q5" s="45">
        <f t="shared" ref="Q5:Q20" si="2">M5/M$3*100</f>
        <v>99.645752968761812</v>
      </c>
    </row>
    <row r="6" spans="1:18" ht="15.95" customHeight="1" x14ac:dyDescent="0.25">
      <c r="A6" s="17">
        <v>8</v>
      </c>
      <c r="B6" s="54">
        <v>145.61904761904799</v>
      </c>
      <c r="C6" s="54">
        <v>148.26741573033701</v>
      </c>
      <c r="D6" s="55">
        <v>145.1</v>
      </c>
      <c r="E6" s="55">
        <v>147.13200000000001</v>
      </c>
      <c r="F6" s="54">
        <v>147.05000000000001</v>
      </c>
      <c r="G6" s="54">
        <v>147.41538461538499</v>
      </c>
      <c r="H6" s="54">
        <v>144.50800000000001</v>
      </c>
      <c r="I6" s="54">
        <v>146.38999999999999</v>
      </c>
      <c r="J6" s="54">
        <v>143.85</v>
      </c>
      <c r="K6" s="54"/>
      <c r="L6" s="63">
        <v>146</v>
      </c>
      <c r="M6" s="55">
        <f t="shared" si="0"/>
        <v>146.14798310719664</v>
      </c>
      <c r="N6" s="55">
        <f t="shared" si="1"/>
        <v>4.4174157303370123</v>
      </c>
      <c r="O6" s="64">
        <v>138</v>
      </c>
      <c r="P6" s="65">
        <v>154</v>
      </c>
      <c r="Q6" s="45">
        <f t="shared" si="2"/>
        <v>99.488075634579047</v>
      </c>
    </row>
    <row r="7" spans="1:18" ht="15.95" customHeight="1" x14ac:dyDescent="0.25">
      <c r="A7" s="17">
        <v>9</v>
      </c>
      <c r="B7" s="54">
        <v>146.19999999999999</v>
      </c>
      <c r="C7" s="54">
        <v>147.85783132530099</v>
      </c>
      <c r="D7" s="55">
        <v>146.529411764706</v>
      </c>
      <c r="E7" s="55">
        <v>146.15600000000001</v>
      </c>
      <c r="F7" s="54">
        <v>146.80000000000001</v>
      </c>
      <c r="G7" s="54">
        <v>146.931578947368</v>
      </c>
      <c r="H7" s="54">
        <v>144.66200000000001</v>
      </c>
      <c r="I7" s="54">
        <v>146.72999999999999</v>
      </c>
      <c r="J7" s="54">
        <v>143.47999999999999</v>
      </c>
      <c r="K7" s="54"/>
      <c r="L7" s="63">
        <v>146</v>
      </c>
      <c r="M7" s="55">
        <f t="shared" si="0"/>
        <v>146.14964689304168</v>
      </c>
      <c r="N7" s="55">
        <f t="shared" si="1"/>
        <v>4.3778313253010026</v>
      </c>
      <c r="O7" s="64">
        <v>138</v>
      </c>
      <c r="P7" s="65">
        <v>154</v>
      </c>
      <c r="Q7" s="45">
        <f t="shared" si="2"/>
        <v>99.489208232159072</v>
      </c>
    </row>
    <row r="8" spans="1:18" ht="15.95" customHeight="1" x14ac:dyDescent="0.25">
      <c r="A8" s="17">
        <v>10</v>
      </c>
      <c r="B8" s="54">
        <v>146.136363636364</v>
      </c>
      <c r="C8" s="54">
        <v>148.10309278350499</v>
      </c>
      <c r="D8" s="55">
        <v>143.333333333333</v>
      </c>
      <c r="E8" s="55">
        <v>146.333</v>
      </c>
      <c r="F8" s="54">
        <v>149.636363636364</v>
      </c>
      <c r="G8" s="54">
        <v>144.692592592593</v>
      </c>
      <c r="H8" s="54">
        <v>145.01300000000001</v>
      </c>
      <c r="I8" s="54">
        <v>146.66999999999999</v>
      </c>
      <c r="J8" s="54">
        <v>143.87</v>
      </c>
      <c r="K8" s="54"/>
      <c r="L8" s="63">
        <v>146</v>
      </c>
      <c r="M8" s="55">
        <f t="shared" si="0"/>
        <v>145.97641622023988</v>
      </c>
      <c r="N8" s="55">
        <f t="shared" si="1"/>
        <v>6.3030303030309938</v>
      </c>
      <c r="O8" s="64">
        <v>138</v>
      </c>
      <c r="P8" s="65">
        <v>154</v>
      </c>
      <c r="Q8" s="45">
        <f t="shared" si="2"/>
        <v>99.371284016500937</v>
      </c>
    </row>
    <row r="9" spans="1:18" ht="15.95" customHeight="1" x14ac:dyDescent="0.25">
      <c r="A9" s="17">
        <v>11</v>
      </c>
      <c r="B9" s="54">
        <v>146.15</v>
      </c>
      <c r="C9" s="54">
        <v>147.369879518072</v>
      </c>
      <c r="D9" s="55">
        <v>147.625</v>
      </c>
      <c r="E9" s="55">
        <v>145.81700000000001</v>
      </c>
      <c r="F9" s="54">
        <v>149.44999999999999</v>
      </c>
      <c r="G9" s="54">
        <v>143.69999999999999</v>
      </c>
      <c r="H9" s="54">
        <v>145.38900000000001</v>
      </c>
      <c r="I9" s="54">
        <v>147.47</v>
      </c>
      <c r="J9" s="54">
        <v>144.21</v>
      </c>
      <c r="K9" s="54"/>
      <c r="L9" s="63">
        <v>146</v>
      </c>
      <c r="M9" s="55">
        <f t="shared" si="0"/>
        <v>146.35343105756357</v>
      </c>
      <c r="N9" s="55">
        <f t="shared" si="1"/>
        <v>5.75</v>
      </c>
      <c r="O9" s="64">
        <v>138</v>
      </c>
      <c r="P9" s="65">
        <v>154</v>
      </c>
      <c r="Q9" s="45">
        <f t="shared" si="2"/>
        <v>99.627931284930952</v>
      </c>
    </row>
    <row r="10" spans="1:18" ht="15.95" customHeight="1" x14ac:dyDescent="0.25">
      <c r="A10" s="17">
        <v>12</v>
      </c>
      <c r="B10" s="54">
        <v>146.5</v>
      </c>
      <c r="C10" s="54">
        <v>146.27040816326499</v>
      </c>
      <c r="D10" s="55">
        <v>147.375</v>
      </c>
      <c r="E10" s="55">
        <v>145.68299999999999</v>
      </c>
      <c r="F10" s="54">
        <v>149.052631578947</v>
      </c>
      <c r="G10" s="54">
        <v>144.44782608695701</v>
      </c>
      <c r="H10" s="54">
        <v>145.92400000000001</v>
      </c>
      <c r="I10" s="54">
        <v>146.75</v>
      </c>
      <c r="J10" s="54">
        <v>144.63</v>
      </c>
      <c r="K10" s="54"/>
      <c r="L10" s="63">
        <v>146</v>
      </c>
      <c r="M10" s="55">
        <f t="shared" si="0"/>
        <v>146.29254064768546</v>
      </c>
      <c r="N10" s="55">
        <f t="shared" si="1"/>
        <v>4.6048054919899926</v>
      </c>
      <c r="O10" s="64">
        <v>138</v>
      </c>
      <c r="P10" s="65">
        <v>154</v>
      </c>
      <c r="Q10" s="45">
        <f t="shared" si="2"/>
        <v>99.586481039949248</v>
      </c>
    </row>
    <row r="11" spans="1:18" ht="15.95" customHeight="1" x14ac:dyDescent="0.25">
      <c r="A11" s="17">
        <v>1</v>
      </c>
      <c r="B11" s="54">
        <v>146.19999999999999</v>
      </c>
      <c r="C11" s="54">
        <v>146.75700000000001</v>
      </c>
      <c r="D11" s="55">
        <v>145.6875</v>
      </c>
      <c r="E11" s="55">
        <v>145.428</v>
      </c>
      <c r="F11" s="54">
        <v>147.157894736842</v>
      </c>
      <c r="G11" s="54">
        <v>144.148</v>
      </c>
      <c r="H11" s="54">
        <v>145.98500000000001</v>
      </c>
      <c r="I11" s="54">
        <v>146.74</v>
      </c>
      <c r="J11" s="54">
        <v>145.16999999999999</v>
      </c>
      <c r="K11" s="54"/>
      <c r="L11" s="63">
        <v>146</v>
      </c>
      <c r="M11" s="55">
        <f t="shared" si="0"/>
        <v>145.91926608187134</v>
      </c>
      <c r="N11" s="55">
        <f t="shared" si="1"/>
        <v>3.0098947368419999</v>
      </c>
      <c r="O11" s="64">
        <v>138</v>
      </c>
      <c r="P11" s="65">
        <v>154</v>
      </c>
      <c r="Q11" s="45">
        <f t="shared" si="2"/>
        <v>99.332379905970953</v>
      </c>
    </row>
    <row r="12" spans="1:18" ht="15.95" customHeight="1" x14ac:dyDescent="0.25">
      <c r="A12" s="17">
        <v>2</v>
      </c>
      <c r="B12" s="54">
        <v>146.833333333333</v>
      </c>
      <c r="C12" s="54">
        <v>146.915853658537</v>
      </c>
      <c r="D12" s="55">
        <v>146</v>
      </c>
      <c r="E12" s="55">
        <v>145.679</v>
      </c>
      <c r="F12" s="54">
        <v>150</v>
      </c>
      <c r="G12" s="54">
        <v>143.809090909091</v>
      </c>
      <c r="H12" s="54">
        <v>146.5</v>
      </c>
      <c r="I12" s="54">
        <v>146.46</v>
      </c>
      <c r="J12" s="54">
        <v>143.88999999999999</v>
      </c>
      <c r="K12" s="54"/>
      <c r="L12" s="63">
        <v>146</v>
      </c>
      <c r="M12" s="55">
        <f t="shared" si="0"/>
        <v>146.23191976677344</v>
      </c>
      <c r="N12" s="55">
        <f t="shared" si="1"/>
        <v>6.1909090909090025</v>
      </c>
      <c r="O12" s="64">
        <v>138</v>
      </c>
      <c r="P12" s="65">
        <v>154</v>
      </c>
      <c r="Q12" s="45">
        <f t="shared" si="2"/>
        <v>99.545214272820587</v>
      </c>
    </row>
    <row r="13" spans="1:18" ht="15.95" customHeight="1" x14ac:dyDescent="0.25">
      <c r="A13" s="17">
        <v>3</v>
      </c>
      <c r="B13" s="221">
        <v>146</v>
      </c>
      <c r="C13" s="221">
        <v>145.07821782178212</v>
      </c>
      <c r="D13" s="223">
        <v>146.86666666666699</v>
      </c>
      <c r="E13" s="223">
        <v>145.96799999999999</v>
      </c>
      <c r="F13" s="221">
        <v>148.52380952380952</v>
      </c>
      <c r="G13" s="221">
        <v>144.15</v>
      </c>
      <c r="H13" s="221">
        <v>145.97300000000001</v>
      </c>
      <c r="I13" s="221">
        <v>146.59</v>
      </c>
      <c r="J13" s="221">
        <v>144.82</v>
      </c>
      <c r="K13" s="221"/>
      <c r="L13" s="63">
        <v>146</v>
      </c>
      <c r="M13" s="55">
        <f t="shared" si="0"/>
        <v>145.99663266802872</v>
      </c>
      <c r="N13" s="55">
        <f t="shared" si="1"/>
        <v>4.3738095238095127</v>
      </c>
      <c r="O13" s="64">
        <v>138</v>
      </c>
      <c r="P13" s="65">
        <v>154</v>
      </c>
      <c r="Q13" s="45">
        <f t="shared" si="2"/>
        <v>99.385046064008648</v>
      </c>
    </row>
    <row r="14" spans="1:18" ht="15.95" customHeight="1" x14ac:dyDescent="0.25">
      <c r="A14" s="17">
        <v>4</v>
      </c>
      <c r="B14" s="54"/>
      <c r="C14" s="54"/>
      <c r="D14" s="55"/>
      <c r="E14" s="55"/>
      <c r="F14" s="54"/>
      <c r="G14" s="57"/>
      <c r="H14" s="54"/>
      <c r="I14" s="54"/>
      <c r="J14" s="54"/>
      <c r="K14" s="54"/>
      <c r="L14" s="63">
        <v>146</v>
      </c>
      <c r="M14" s="55"/>
      <c r="N14" s="55">
        <f t="shared" si="1"/>
        <v>0</v>
      </c>
      <c r="O14" s="64">
        <v>138</v>
      </c>
      <c r="P14" s="65">
        <v>154</v>
      </c>
      <c r="Q14" s="45">
        <f t="shared" si="2"/>
        <v>0</v>
      </c>
    </row>
    <row r="15" spans="1:18" ht="15.95" customHeight="1" x14ac:dyDescent="0.25">
      <c r="A15" s="17">
        <v>5</v>
      </c>
      <c r="B15" s="54"/>
      <c r="C15" s="54"/>
      <c r="D15" s="55"/>
      <c r="E15" s="55"/>
      <c r="F15" s="54"/>
      <c r="G15" s="54"/>
      <c r="H15" s="54"/>
      <c r="I15" s="54"/>
      <c r="J15" s="54"/>
      <c r="K15" s="54"/>
      <c r="L15" s="63">
        <v>146</v>
      </c>
      <c r="M15" s="55"/>
      <c r="N15" s="55">
        <f t="shared" si="1"/>
        <v>0</v>
      </c>
      <c r="O15" s="64">
        <v>138</v>
      </c>
      <c r="P15" s="65">
        <v>154</v>
      </c>
      <c r="Q15" s="45">
        <f t="shared" si="2"/>
        <v>0</v>
      </c>
      <c r="R15" s="46"/>
    </row>
    <row r="16" spans="1:18" ht="15.95" customHeight="1" x14ac:dyDescent="0.25">
      <c r="A16" s="17">
        <v>6</v>
      </c>
      <c r="B16" s="54"/>
      <c r="C16" s="54"/>
      <c r="D16" s="55"/>
      <c r="E16" s="55"/>
      <c r="F16" s="54"/>
      <c r="G16" s="54"/>
      <c r="H16" s="54"/>
      <c r="I16" s="54"/>
      <c r="J16" s="54"/>
      <c r="K16" s="54"/>
      <c r="L16" s="63">
        <v>146</v>
      </c>
      <c r="M16" s="55"/>
      <c r="N16" s="55">
        <f t="shared" si="1"/>
        <v>0</v>
      </c>
      <c r="O16" s="64">
        <v>138</v>
      </c>
      <c r="P16" s="65">
        <v>154</v>
      </c>
      <c r="Q16" s="45">
        <f t="shared" si="2"/>
        <v>0</v>
      </c>
      <c r="R16" s="46"/>
    </row>
    <row r="17" spans="1:18" ht="15.95" customHeight="1" x14ac:dyDescent="0.25">
      <c r="A17" s="17">
        <v>7</v>
      </c>
      <c r="B17" s="54"/>
      <c r="C17" s="54"/>
      <c r="D17" s="55"/>
      <c r="E17" s="55"/>
      <c r="F17" s="54"/>
      <c r="G17" s="54"/>
      <c r="H17" s="54"/>
      <c r="I17" s="54"/>
      <c r="J17" s="54"/>
      <c r="K17" s="54"/>
      <c r="L17" s="63">
        <v>146</v>
      </c>
      <c r="M17" s="55"/>
      <c r="N17" s="55">
        <f t="shared" si="1"/>
        <v>0</v>
      </c>
      <c r="O17" s="64">
        <v>138</v>
      </c>
      <c r="P17" s="65">
        <v>154</v>
      </c>
      <c r="Q17" s="45">
        <f t="shared" si="2"/>
        <v>0</v>
      </c>
      <c r="R17" s="46"/>
    </row>
    <row r="18" spans="1:18" ht="15.95" customHeight="1" x14ac:dyDescent="0.25">
      <c r="A18" s="17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63">
        <v>146</v>
      </c>
      <c r="M18" s="55"/>
      <c r="N18" s="55">
        <f t="shared" si="1"/>
        <v>0</v>
      </c>
      <c r="O18" s="64">
        <v>138</v>
      </c>
      <c r="P18" s="65">
        <v>154</v>
      </c>
      <c r="Q18" s="45">
        <f t="shared" si="2"/>
        <v>0</v>
      </c>
      <c r="R18" s="46"/>
    </row>
    <row r="19" spans="1:18" ht="15.95" customHeight="1" x14ac:dyDescent="0.25">
      <c r="A19" s="17">
        <v>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63">
        <v>146</v>
      </c>
      <c r="M19" s="55"/>
      <c r="N19" s="55">
        <f t="shared" si="1"/>
        <v>0</v>
      </c>
      <c r="O19" s="64">
        <v>138</v>
      </c>
      <c r="P19" s="65">
        <v>154</v>
      </c>
      <c r="Q19" s="45">
        <f t="shared" si="2"/>
        <v>0</v>
      </c>
      <c r="R19" s="46"/>
    </row>
    <row r="20" spans="1:18" ht="15.95" customHeight="1" x14ac:dyDescent="0.25">
      <c r="A20" s="17">
        <v>10</v>
      </c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63">
        <v>146</v>
      </c>
      <c r="M20" s="55"/>
      <c r="N20" s="55">
        <f t="shared" si="1"/>
        <v>0</v>
      </c>
      <c r="O20" s="64">
        <v>138</v>
      </c>
      <c r="P20" s="65">
        <v>154</v>
      </c>
      <c r="Q20" s="45">
        <f t="shared" si="2"/>
        <v>0</v>
      </c>
      <c r="R20" s="46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R20"/>
  <sheetViews>
    <sheetView zoomScale="73" zoomScaleNormal="73" workbookViewId="0">
      <selection activeCell="S50" sqref="S50"/>
    </sheetView>
  </sheetViews>
  <sheetFormatPr defaultColWidth="9" defaultRowHeight="13.5" x14ac:dyDescent="0.15"/>
  <cols>
    <col min="1" max="1" width="3.75" customWidth="1"/>
    <col min="2" max="2" width="9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6.875" style="9" customWidth="1"/>
    <col min="13" max="13" width="9.75" style="9" customWidth="1"/>
    <col min="14" max="14" width="7.875" style="9" customWidth="1"/>
    <col min="15" max="16" width="2.625" style="9" customWidth="1"/>
    <col min="17" max="17" width="10.125" customWidth="1"/>
  </cols>
  <sheetData>
    <row r="1" spans="1:18" ht="20.100000000000001" customHeight="1" x14ac:dyDescent="0.3">
      <c r="F1" s="10" t="s">
        <v>59</v>
      </c>
    </row>
    <row r="2" spans="1:18" ht="16.5" x14ac:dyDescent="0.25">
      <c r="A2" s="11" t="s">
        <v>70</v>
      </c>
      <c r="B2" s="48" t="s">
        <v>71</v>
      </c>
      <c r="C2" s="48" t="s">
        <v>72</v>
      </c>
      <c r="D2" s="49" t="s">
        <v>73</v>
      </c>
      <c r="E2" s="50" t="s">
        <v>87</v>
      </c>
      <c r="F2" s="49" t="s">
        <v>75</v>
      </c>
      <c r="G2" s="48" t="s">
        <v>76</v>
      </c>
      <c r="H2" s="51" t="s">
        <v>77</v>
      </c>
      <c r="I2" s="48" t="s">
        <v>78</v>
      </c>
      <c r="J2" s="48" t="s">
        <v>79</v>
      </c>
      <c r="K2" s="59" t="s">
        <v>80</v>
      </c>
      <c r="L2" s="60" t="s">
        <v>2</v>
      </c>
      <c r="M2" s="61" t="s">
        <v>110</v>
      </c>
      <c r="N2" s="76" t="s">
        <v>82</v>
      </c>
      <c r="O2" s="43" t="s">
        <v>83</v>
      </c>
      <c r="P2" s="44" t="s">
        <v>84</v>
      </c>
      <c r="Q2" s="42" t="s">
        <v>85</v>
      </c>
    </row>
    <row r="3" spans="1:18" ht="15.95" customHeight="1" x14ac:dyDescent="0.25">
      <c r="A3" s="17">
        <v>5</v>
      </c>
      <c r="B3" s="69"/>
      <c r="C3" s="69"/>
      <c r="D3" s="69"/>
      <c r="E3" s="69">
        <v>2.79</v>
      </c>
      <c r="F3" s="70"/>
      <c r="G3" s="69"/>
      <c r="H3" s="69"/>
      <c r="I3" s="80"/>
      <c r="J3" s="69">
        <v>2.69</v>
      </c>
      <c r="K3" s="69"/>
      <c r="L3" s="54">
        <v>2.6</v>
      </c>
      <c r="M3" s="72">
        <f t="shared" ref="M3:M13" si="0">AVERAGE(B3:K3)</f>
        <v>2.74</v>
      </c>
      <c r="N3" s="72">
        <f>MAX(B3:K3)-MIN(B3:K3)</f>
        <v>0.10000000000000009</v>
      </c>
      <c r="O3" s="77">
        <v>2.4</v>
      </c>
      <c r="P3" s="78">
        <v>2.8</v>
      </c>
      <c r="Q3" s="45">
        <f>M3/M3*100</f>
        <v>100</v>
      </c>
    </row>
    <row r="4" spans="1:18" ht="15.95" customHeight="1" x14ac:dyDescent="0.25">
      <c r="A4" s="17">
        <v>6</v>
      </c>
      <c r="B4" s="71">
        <v>2.61</v>
      </c>
      <c r="C4" s="71">
        <v>2.5826506024096401</v>
      </c>
      <c r="D4" s="72">
        <v>2.6549999999999998</v>
      </c>
      <c r="E4" s="72">
        <v>2.794</v>
      </c>
      <c r="F4" s="71">
        <v>2.6333333333333302</v>
      </c>
      <c r="G4" s="71"/>
      <c r="H4" s="71">
        <v>2.536</v>
      </c>
      <c r="I4" s="71">
        <v>2.68</v>
      </c>
      <c r="J4" s="71">
        <v>2.5826506024096401</v>
      </c>
      <c r="K4" s="71"/>
      <c r="L4" s="54">
        <v>2.6</v>
      </c>
      <c r="M4" s="72">
        <f t="shared" si="0"/>
        <v>2.6342043172690763</v>
      </c>
      <c r="N4" s="72">
        <f t="shared" ref="N4:N20" si="1">MAX(B4:K4)-MIN(B4:K4)</f>
        <v>0.25800000000000001</v>
      </c>
      <c r="O4" s="77">
        <v>2.4</v>
      </c>
      <c r="P4" s="78">
        <v>2.8</v>
      </c>
      <c r="Q4" s="45">
        <f>M4/M$3*100</f>
        <v>96.138843695951678</v>
      </c>
    </row>
    <row r="5" spans="1:18" ht="15.95" customHeight="1" x14ac:dyDescent="0.25">
      <c r="A5" s="17">
        <v>7</v>
      </c>
      <c r="B5" s="71">
        <v>2.61</v>
      </c>
      <c r="C5" s="71">
        <v>2.60511111111111</v>
      </c>
      <c r="D5" s="72">
        <v>2.7526315789473701</v>
      </c>
      <c r="E5" s="72">
        <v>2.786</v>
      </c>
      <c r="F5" s="71">
        <v>2.6124999999999998</v>
      </c>
      <c r="G5" s="71"/>
      <c r="H5" s="71">
        <v>2.62</v>
      </c>
      <c r="I5" s="71">
        <v>2.67</v>
      </c>
      <c r="J5" s="71">
        <v>2.7</v>
      </c>
      <c r="K5" s="71"/>
      <c r="L5" s="54">
        <v>2.6</v>
      </c>
      <c r="M5" s="72">
        <f t="shared" si="0"/>
        <v>2.6695303362573104</v>
      </c>
      <c r="N5" s="72">
        <f t="shared" si="1"/>
        <v>0.18088888888888999</v>
      </c>
      <c r="O5" s="77">
        <v>2.4</v>
      </c>
      <c r="P5" s="78">
        <v>2.8</v>
      </c>
      <c r="Q5" s="45">
        <f t="shared" ref="Q5:Q20" si="2">M5/M$3*100</f>
        <v>97.428114461945626</v>
      </c>
    </row>
    <row r="6" spans="1:18" ht="15.95" customHeight="1" x14ac:dyDescent="0.25">
      <c r="A6" s="17">
        <v>8</v>
      </c>
      <c r="B6" s="71">
        <v>2.5904761904761902</v>
      </c>
      <c r="C6" s="71">
        <v>2.63802197802198</v>
      </c>
      <c r="D6" s="72">
        <v>2.7363636363636399</v>
      </c>
      <c r="E6" s="72">
        <v>2.7650000000000001</v>
      </c>
      <c r="F6" s="71">
        <v>2.62</v>
      </c>
      <c r="G6" s="71"/>
      <c r="H6" s="71">
        <v>2.6230000000000002</v>
      </c>
      <c r="I6" s="71">
        <v>2.68</v>
      </c>
      <c r="J6" s="71">
        <v>2.74</v>
      </c>
      <c r="K6" s="71"/>
      <c r="L6" s="54">
        <v>2.6</v>
      </c>
      <c r="M6" s="72">
        <f t="shared" si="0"/>
        <v>2.6741077256077261</v>
      </c>
      <c r="N6" s="72">
        <f t="shared" si="1"/>
        <v>0.17452380952380997</v>
      </c>
      <c r="O6" s="77">
        <v>2.4</v>
      </c>
      <c r="P6" s="78">
        <v>2.8</v>
      </c>
      <c r="Q6" s="45">
        <f t="shared" si="2"/>
        <v>97.595172467435248</v>
      </c>
    </row>
    <row r="7" spans="1:18" ht="15.95" customHeight="1" x14ac:dyDescent="0.25">
      <c r="A7" s="17">
        <v>9</v>
      </c>
      <c r="B7" s="71">
        <v>2.585</v>
      </c>
      <c r="C7" s="71">
        <v>2.5998749999999999</v>
      </c>
      <c r="D7" s="72">
        <v>2.7368421052631602</v>
      </c>
      <c r="E7" s="72">
        <v>2.7530000000000001</v>
      </c>
      <c r="F7" s="71">
        <v>2.63</v>
      </c>
      <c r="G7" s="71"/>
      <c r="H7" s="71">
        <v>2.548</v>
      </c>
      <c r="I7" s="71">
        <v>2.66</v>
      </c>
      <c r="J7" s="71">
        <v>2.73</v>
      </c>
      <c r="K7" s="71"/>
      <c r="L7" s="54">
        <v>2.6</v>
      </c>
      <c r="M7" s="72">
        <f t="shared" si="0"/>
        <v>2.6553396381578946</v>
      </c>
      <c r="N7" s="72">
        <f t="shared" si="1"/>
        <v>0.20500000000000007</v>
      </c>
      <c r="O7" s="77">
        <v>2.4</v>
      </c>
      <c r="P7" s="78">
        <v>2.8</v>
      </c>
      <c r="Q7" s="45">
        <f t="shared" si="2"/>
        <v>96.910205772185932</v>
      </c>
    </row>
    <row r="8" spans="1:18" ht="15.95" customHeight="1" x14ac:dyDescent="0.25">
      <c r="A8" s="17">
        <v>10</v>
      </c>
      <c r="B8" s="71">
        <v>2.5727272727272701</v>
      </c>
      <c r="C8" s="71">
        <v>2.5967391304347802</v>
      </c>
      <c r="D8" s="72">
        <v>2.7304347826086999</v>
      </c>
      <c r="E8" s="72">
        <v>2.758</v>
      </c>
      <c r="F8" s="71">
        <v>2.6863636363636401</v>
      </c>
      <c r="G8" s="71"/>
      <c r="H8" s="71">
        <v>2.7040000000000002</v>
      </c>
      <c r="I8" s="71">
        <v>2.64</v>
      </c>
      <c r="J8" s="71">
        <v>2.68</v>
      </c>
      <c r="K8" s="71"/>
      <c r="L8" s="54">
        <v>2.6</v>
      </c>
      <c r="M8" s="72">
        <f t="shared" si="0"/>
        <v>2.6710331027667991</v>
      </c>
      <c r="N8" s="72">
        <f t="shared" si="1"/>
        <v>0.18527272727272992</v>
      </c>
      <c r="O8" s="77">
        <v>2.4</v>
      </c>
      <c r="P8" s="78">
        <v>2.8</v>
      </c>
      <c r="Q8" s="45">
        <f t="shared" si="2"/>
        <v>97.482959954992651</v>
      </c>
    </row>
    <row r="9" spans="1:18" ht="15.95" customHeight="1" x14ac:dyDescent="0.25">
      <c r="A9" s="17">
        <v>11</v>
      </c>
      <c r="B9" s="71">
        <v>2.58</v>
      </c>
      <c r="C9" s="71">
        <v>2.6535955056179801</v>
      </c>
      <c r="D9" s="72">
        <v>2.6549999999999998</v>
      </c>
      <c r="E9" s="72">
        <v>2.8050000000000002</v>
      </c>
      <c r="F9" s="71">
        <v>2.6850000000000001</v>
      </c>
      <c r="G9" s="71"/>
      <c r="H9" s="71">
        <v>2.6549999999999998</v>
      </c>
      <c r="I9" s="71">
        <v>2.66</v>
      </c>
      <c r="J9" s="71">
        <v>2.66</v>
      </c>
      <c r="K9" s="71"/>
      <c r="L9" s="54">
        <v>2.6</v>
      </c>
      <c r="M9" s="72">
        <f t="shared" si="0"/>
        <v>2.6691994382022477</v>
      </c>
      <c r="N9" s="72">
        <f t="shared" si="1"/>
        <v>0.22500000000000009</v>
      </c>
      <c r="O9" s="77">
        <v>2.4</v>
      </c>
      <c r="P9" s="78">
        <v>2.8</v>
      </c>
      <c r="Q9" s="45">
        <f t="shared" si="2"/>
        <v>97.416037890592975</v>
      </c>
    </row>
    <row r="10" spans="1:18" ht="15.95" customHeight="1" x14ac:dyDescent="0.25">
      <c r="A10" s="17">
        <v>12</v>
      </c>
      <c r="B10" s="71">
        <v>2.5812499999999998</v>
      </c>
      <c r="C10" s="71">
        <v>2.7085833333333298</v>
      </c>
      <c r="D10" s="72">
        <v>2.74</v>
      </c>
      <c r="E10" s="72">
        <v>2.7629999999999999</v>
      </c>
      <c r="F10" s="71">
        <v>2.6263157894736802</v>
      </c>
      <c r="G10" s="71"/>
      <c r="H10" s="71">
        <v>2.6309999999999998</v>
      </c>
      <c r="I10" s="71">
        <v>2.66</v>
      </c>
      <c r="J10" s="71">
        <v>2.71</v>
      </c>
      <c r="K10" s="71"/>
      <c r="L10" s="54">
        <v>2.6</v>
      </c>
      <c r="M10" s="72">
        <f t="shared" si="0"/>
        <v>2.6775186403508764</v>
      </c>
      <c r="N10" s="72">
        <f t="shared" si="1"/>
        <v>0.18175000000000008</v>
      </c>
      <c r="O10" s="77">
        <v>2.4</v>
      </c>
      <c r="P10" s="78">
        <v>2.8</v>
      </c>
      <c r="Q10" s="45">
        <f t="shared" si="2"/>
        <v>97.719658406966275</v>
      </c>
    </row>
    <row r="11" spans="1:18" ht="15.95" customHeight="1" x14ac:dyDescent="0.25">
      <c r="A11" s="17">
        <v>1</v>
      </c>
      <c r="B11" s="71">
        <v>2.585</v>
      </c>
      <c r="C11" s="71">
        <v>2.7083898305084699</v>
      </c>
      <c r="D11" s="72">
        <v>2.6882352941176499</v>
      </c>
      <c r="E11" s="72">
        <v>2.7970000000000002</v>
      </c>
      <c r="F11" s="71">
        <v>2.6421052631578998</v>
      </c>
      <c r="G11" s="71"/>
      <c r="H11" s="71">
        <v>2.58</v>
      </c>
      <c r="I11" s="71">
        <v>2.62</v>
      </c>
      <c r="J11" s="71">
        <v>2.72</v>
      </c>
      <c r="K11" s="71"/>
      <c r="L11" s="54">
        <v>2.6</v>
      </c>
      <c r="M11" s="72">
        <f t="shared" si="0"/>
        <v>2.6675912984730026</v>
      </c>
      <c r="N11" s="72">
        <f t="shared" si="1"/>
        <v>0.21700000000000008</v>
      </c>
      <c r="O11" s="77">
        <v>2.4</v>
      </c>
      <c r="P11" s="78">
        <v>2.8</v>
      </c>
      <c r="Q11" s="45">
        <f t="shared" si="2"/>
        <v>97.357346659598633</v>
      </c>
    </row>
    <row r="12" spans="1:18" ht="15.95" customHeight="1" x14ac:dyDescent="0.25">
      <c r="A12" s="17">
        <v>2</v>
      </c>
      <c r="B12" s="71">
        <v>2.5944444444444499</v>
      </c>
      <c r="C12" s="71">
        <v>2.6819540229885002</v>
      </c>
      <c r="D12" s="72">
        <v>2.6875</v>
      </c>
      <c r="E12" s="72">
        <v>2.8</v>
      </c>
      <c r="F12" s="71">
        <v>2.6823529411764699</v>
      </c>
      <c r="G12" s="71"/>
      <c r="H12" s="71">
        <v>2.6389999999999998</v>
      </c>
      <c r="I12" s="71">
        <v>2.63</v>
      </c>
      <c r="J12" s="71">
        <v>2.67</v>
      </c>
      <c r="K12" s="71"/>
      <c r="L12" s="54">
        <v>2.6</v>
      </c>
      <c r="M12" s="72">
        <f t="shared" si="0"/>
        <v>2.6731564260761775</v>
      </c>
      <c r="N12" s="72">
        <f t="shared" si="1"/>
        <v>0.20555555555554994</v>
      </c>
      <c r="O12" s="77">
        <v>2.4</v>
      </c>
      <c r="P12" s="78">
        <v>2.8</v>
      </c>
      <c r="Q12" s="45">
        <f t="shared" si="2"/>
        <v>97.560453506429837</v>
      </c>
    </row>
    <row r="13" spans="1:18" ht="15.95" customHeight="1" x14ac:dyDescent="0.25">
      <c r="A13" s="17">
        <v>3</v>
      </c>
      <c r="B13" s="228">
        <v>2.5874999999999999</v>
      </c>
      <c r="C13" s="228">
        <v>2.6779347826086943</v>
      </c>
      <c r="D13" s="229">
        <v>2.66</v>
      </c>
      <c r="E13" s="229">
        <v>2.7829999999999999</v>
      </c>
      <c r="F13" s="228">
        <v>2.6619047619047631</v>
      </c>
      <c r="G13" s="228"/>
      <c r="H13" s="228">
        <v>2.6619999999999999</v>
      </c>
      <c r="I13" s="228">
        <v>2.65</v>
      </c>
      <c r="J13" s="228">
        <v>2.66</v>
      </c>
      <c r="K13" s="228"/>
      <c r="L13" s="54">
        <v>2.6</v>
      </c>
      <c r="M13" s="72">
        <f t="shared" si="0"/>
        <v>2.6677924430641822</v>
      </c>
      <c r="N13" s="72">
        <f t="shared" si="1"/>
        <v>0.19550000000000001</v>
      </c>
      <c r="O13" s="77">
        <v>2.4</v>
      </c>
      <c r="P13" s="78">
        <v>2.8</v>
      </c>
      <c r="Q13" s="45">
        <f t="shared" si="2"/>
        <v>97.364687703072335</v>
      </c>
    </row>
    <row r="14" spans="1:18" ht="15.95" customHeight="1" x14ac:dyDescent="0.25">
      <c r="A14" s="17">
        <v>4</v>
      </c>
      <c r="B14" s="71"/>
      <c r="C14" s="71"/>
      <c r="D14" s="72"/>
      <c r="E14" s="72"/>
      <c r="F14" s="71"/>
      <c r="G14" s="71"/>
      <c r="H14" s="71"/>
      <c r="I14" s="71"/>
      <c r="J14" s="71"/>
      <c r="K14" s="71"/>
      <c r="L14" s="54">
        <v>2.6</v>
      </c>
      <c r="M14" s="72"/>
      <c r="N14" s="72">
        <f t="shared" si="1"/>
        <v>0</v>
      </c>
      <c r="O14" s="77">
        <v>2.4</v>
      </c>
      <c r="P14" s="78">
        <v>2.8</v>
      </c>
      <c r="Q14" s="45">
        <f t="shared" si="2"/>
        <v>0</v>
      </c>
    </row>
    <row r="15" spans="1:18" ht="15.95" customHeight="1" x14ac:dyDescent="0.25">
      <c r="A15" s="17">
        <v>5</v>
      </c>
      <c r="B15" s="71"/>
      <c r="C15" s="71"/>
      <c r="D15" s="72"/>
      <c r="E15" s="72"/>
      <c r="F15" s="71"/>
      <c r="G15" s="71"/>
      <c r="H15" s="71"/>
      <c r="I15" s="71"/>
      <c r="J15" s="71"/>
      <c r="K15" s="71"/>
      <c r="L15" s="54">
        <v>2.6</v>
      </c>
      <c r="M15" s="72"/>
      <c r="N15" s="72">
        <f t="shared" si="1"/>
        <v>0</v>
      </c>
      <c r="O15" s="77">
        <v>2.4</v>
      </c>
      <c r="P15" s="78">
        <v>2.8</v>
      </c>
      <c r="Q15" s="45">
        <f t="shared" si="2"/>
        <v>0</v>
      </c>
      <c r="R15" s="46"/>
    </row>
    <row r="16" spans="1:18" ht="15.95" customHeight="1" x14ac:dyDescent="0.25">
      <c r="A16" s="17">
        <v>6</v>
      </c>
      <c r="B16" s="71"/>
      <c r="C16" s="71"/>
      <c r="D16" s="74"/>
      <c r="E16" s="73"/>
      <c r="F16" s="71"/>
      <c r="G16" s="71"/>
      <c r="H16" s="71"/>
      <c r="I16" s="71"/>
      <c r="J16" s="71"/>
      <c r="K16" s="71"/>
      <c r="L16" s="54">
        <v>2.6</v>
      </c>
      <c r="M16" s="72"/>
      <c r="N16" s="72">
        <f t="shared" si="1"/>
        <v>0</v>
      </c>
      <c r="O16" s="77">
        <v>2.4</v>
      </c>
      <c r="P16" s="78">
        <v>2.8</v>
      </c>
      <c r="Q16" s="45">
        <f t="shared" si="2"/>
        <v>0</v>
      </c>
      <c r="R16" s="46"/>
    </row>
    <row r="17" spans="1:18" ht="15.95" customHeight="1" x14ac:dyDescent="0.25">
      <c r="A17" s="17">
        <v>7</v>
      </c>
      <c r="B17" s="71"/>
      <c r="C17" s="71"/>
      <c r="D17" s="74"/>
      <c r="E17" s="72"/>
      <c r="F17" s="71"/>
      <c r="G17" s="71"/>
      <c r="H17" s="71"/>
      <c r="I17" s="71"/>
      <c r="J17" s="71"/>
      <c r="K17" s="71"/>
      <c r="L17" s="54">
        <v>2.6</v>
      </c>
      <c r="M17" s="72"/>
      <c r="N17" s="72">
        <f t="shared" si="1"/>
        <v>0</v>
      </c>
      <c r="O17" s="77">
        <v>2.4</v>
      </c>
      <c r="P17" s="78">
        <v>2.8</v>
      </c>
      <c r="Q17" s="45">
        <f t="shared" si="2"/>
        <v>0</v>
      </c>
      <c r="R17" s="46"/>
    </row>
    <row r="18" spans="1:18" ht="15.95" customHeight="1" x14ac:dyDescent="0.25">
      <c r="A18" s="17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4">
        <v>2.6</v>
      </c>
      <c r="M18" s="72"/>
      <c r="N18" s="72">
        <f t="shared" si="1"/>
        <v>0</v>
      </c>
      <c r="O18" s="77">
        <v>2.4</v>
      </c>
      <c r="P18" s="78">
        <v>2.8</v>
      </c>
      <c r="Q18" s="45">
        <f t="shared" si="2"/>
        <v>0</v>
      </c>
      <c r="R18" s="46"/>
    </row>
    <row r="19" spans="1:18" ht="15.95" customHeight="1" x14ac:dyDescent="0.25">
      <c r="A19" s="17">
        <v>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4">
        <v>2.6</v>
      </c>
      <c r="M19" s="72"/>
      <c r="N19" s="72">
        <f t="shared" si="1"/>
        <v>0</v>
      </c>
      <c r="O19" s="77">
        <v>2.4</v>
      </c>
      <c r="P19" s="78">
        <v>2.8</v>
      </c>
      <c r="Q19" s="45">
        <f t="shared" si="2"/>
        <v>0</v>
      </c>
      <c r="R19" s="46"/>
    </row>
    <row r="20" spans="1:18" ht="15.95" customHeight="1" x14ac:dyDescent="0.25">
      <c r="A20" s="17">
        <v>10</v>
      </c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4">
        <v>2.6</v>
      </c>
      <c r="M20" s="72"/>
      <c r="N20" s="72">
        <f t="shared" si="1"/>
        <v>0</v>
      </c>
      <c r="O20" s="77">
        <v>2.4</v>
      </c>
      <c r="P20" s="78">
        <v>2.8</v>
      </c>
      <c r="Q20" s="45">
        <f t="shared" si="2"/>
        <v>0</v>
      </c>
      <c r="R20" s="46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R20"/>
  <sheetViews>
    <sheetView zoomScale="73" zoomScaleNormal="73" workbookViewId="0">
      <selection activeCell="R46" sqref="R46"/>
    </sheetView>
  </sheetViews>
  <sheetFormatPr defaultColWidth="9" defaultRowHeight="15.75" x14ac:dyDescent="0.25"/>
  <cols>
    <col min="1" max="1" width="3.75" customWidth="1"/>
    <col min="2" max="2" width="8.375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6.875" style="9" customWidth="1"/>
    <col min="13" max="13" width="9.75" style="9" customWidth="1"/>
    <col min="14" max="14" width="7.875" style="68" customWidth="1"/>
    <col min="15" max="16" width="2.625" style="9" customWidth="1"/>
    <col min="17" max="17" width="11.875" customWidth="1"/>
  </cols>
  <sheetData>
    <row r="1" spans="1:18" ht="20.100000000000001" customHeight="1" x14ac:dyDescent="0.3">
      <c r="F1" s="10" t="s">
        <v>61</v>
      </c>
    </row>
    <row r="2" spans="1:18" ht="15.95" customHeight="1" x14ac:dyDescent="0.25">
      <c r="A2" s="11" t="s">
        <v>70</v>
      </c>
      <c r="B2" s="48" t="s">
        <v>71</v>
      </c>
      <c r="C2" s="48" t="s">
        <v>72</v>
      </c>
      <c r="D2" s="49" t="s">
        <v>73</v>
      </c>
      <c r="E2" s="50" t="s">
        <v>87</v>
      </c>
      <c r="F2" s="49" t="s">
        <v>75</v>
      </c>
      <c r="G2" s="48" t="s">
        <v>76</v>
      </c>
      <c r="H2" s="51" t="s">
        <v>77</v>
      </c>
      <c r="I2" s="48" t="s">
        <v>78</v>
      </c>
      <c r="J2" s="48" t="s">
        <v>79</v>
      </c>
      <c r="K2" s="59" t="s">
        <v>80</v>
      </c>
      <c r="L2" s="60" t="s">
        <v>2</v>
      </c>
      <c r="M2" s="61" t="s">
        <v>81</v>
      </c>
      <c r="N2" s="76" t="s">
        <v>82</v>
      </c>
      <c r="O2" s="43" t="s">
        <v>83</v>
      </c>
      <c r="P2" s="44" t="s">
        <v>84</v>
      </c>
      <c r="Q2" s="42" t="s">
        <v>85</v>
      </c>
    </row>
    <row r="3" spans="1:18" ht="15.95" customHeight="1" x14ac:dyDescent="0.25">
      <c r="A3" s="17">
        <v>5</v>
      </c>
      <c r="B3" s="69"/>
      <c r="C3" s="69"/>
      <c r="D3" s="69"/>
      <c r="E3" s="69">
        <v>5.97</v>
      </c>
      <c r="F3" s="70"/>
      <c r="G3" s="69"/>
      <c r="H3" s="69"/>
      <c r="I3" s="69"/>
      <c r="J3" s="69">
        <v>5.92</v>
      </c>
      <c r="K3" s="69"/>
      <c r="L3" s="54">
        <v>5.8</v>
      </c>
      <c r="M3" s="72">
        <f t="shared" ref="M3:M13" si="0">AVERAGE(B3:K3)</f>
        <v>5.9450000000000003</v>
      </c>
      <c r="N3" s="72">
        <f t="shared" ref="N3:N20" si="1">MAX(B3:K3)-MIN(B3:K3)</f>
        <v>4.9999999999999822E-2</v>
      </c>
      <c r="O3" s="77">
        <v>5.6</v>
      </c>
      <c r="P3" s="78">
        <v>6</v>
      </c>
      <c r="Q3" s="79">
        <f>M3/M3*100</f>
        <v>100</v>
      </c>
    </row>
    <row r="4" spans="1:18" ht="15.95" customHeight="1" x14ac:dyDescent="0.25">
      <c r="A4" s="17">
        <v>6</v>
      </c>
      <c r="B4" s="71">
        <v>5.79</v>
      </c>
      <c r="C4" s="71">
        <v>5.8559740259740298</v>
      </c>
      <c r="D4" s="72">
        <v>5.81</v>
      </c>
      <c r="E4" s="72">
        <v>5.9349999999999996</v>
      </c>
      <c r="F4" s="71">
        <v>5.7944444444444398</v>
      </c>
      <c r="G4" s="71">
        <v>5.82</v>
      </c>
      <c r="H4" s="71">
        <v>5.86</v>
      </c>
      <c r="I4" s="71">
        <v>5.89</v>
      </c>
      <c r="J4" s="71">
        <v>5.8559740259740298</v>
      </c>
      <c r="K4" s="71">
        <v>5.8555555555555499</v>
      </c>
      <c r="L4" s="54">
        <v>5.8</v>
      </c>
      <c r="M4" s="72">
        <f t="shared" si="0"/>
        <v>5.8466948051948044</v>
      </c>
      <c r="N4" s="72">
        <f t="shared" si="1"/>
        <v>0.14499999999999957</v>
      </c>
      <c r="O4" s="77">
        <v>5.6</v>
      </c>
      <c r="P4" s="78">
        <v>6</v>
      </c>
      <c r="Q4" s="79">
        <f>M4/M$3*100</f>
        <v>98.346422290913438</v>
      </c>
    </row>
    <row r="5" spans="1:18" ht="15.95" customHeight="1" x14ac:dyDescent="0.25">
      <c r="A5" s="17">
        <v>7</v>
      </c>
      <c r="B5" s="71">
        <v>5.81</v>
      </c>
      <c r="C5" s="71">
        <v>5.87652631578948</v>
      </c>
      <c r="D5" s="72">
        <v>5.8478260869565197</v>
      </c>
      <c r="E5" s="72">
        <v>5.923</v>
      </c>
      <c r="F5" s="71">
        <v>5.7874999999999996</v>
      </c>
      <c r="G5" s="71">
        <v>5.7366666666666699</v>
      </c>
      <c r="H5" s="71">
        <v>5.8579999999999997</v>
      </c>
      <c r="I5" s="71">
        <v>5.85</v>
      </c>
      <c r="J5" s="71">
        <v>5.88</v>
      </c>
      <c r="K5" s="71">
        <v>5.8833333333333302</v>
      </c>
      <c r="L5" s="54">
        <v>5.8</v>
      </c>
      <c r="M5" s="72">
        <f t="shared" si="0"/>
        <v>5.8452852402746007</v>
      </c>
      <c r="N5" s="72">
        <f t="shared" si="1"/>
        <v>0.18633333333333013</v>
      </c>
      <c r="O5" s="77">
        <v>5.6</v>
      </c>
      <c r="P5" s="78">
        <v>6</v>
      </c>
      <c r="Q5" s="79">
        <f t="shared" ref="Q5:Q20" si="2">M5/M$3*100</f>
        <v>98.322712199740963</v>
      </c>
    </row>
    <row r="6" spans="1:18" ht="15.95" customHeight="1" x14ac:dyDescent="0.25">
      <c r="A6" s="17">
        <v>8</v>
      </c>
      <c r="B6" s="71">
        <v>5.7904761904761903</v>
      </c>
      <c r="C6" s="71">
        <v>5.8620430107526902</v>
      </c>
      <c r="D6" s="72">
        <v>5.8590909090909102</v>
      </c>
      <c r="E6" s="72">
        <v>5.9269999999999996</v>
      </c>
      <c r="F6" s="71">
        <v>5.76</v>
      </c>
      <c r="G6" s="71">
        <v>5.7180769230769197</v>
      </c>
      <c r="H6" s="71">
        <v>5.8520000000000003</v>
      </c>
      <c r="I6" s="71">
        <v>5.84</v>
      </c>
      <c r="J6" s="71">
        <v>5.84</v>
      </c>
      <c r="K6" s="71">
        <v>5.88</v>
      </c>
      <c r="L6" s="54">
        <v>5.8</v>
      </c>
      <c r="M6" s="72">
        <f t="shared" si="0"/>
        <v>5.8328687033396722</v>
      </c>
      <c r="N6" s="72">
        <f t="shared" si="1"/>
        <v>0.20892307692307988</v>
      </c>
      <c r="O6" s="77">
        <v>5.6</v>
      </c>
      <c r="P6" s="78">
        <v>6</v>
      </c>
      <c r="Q6" s="79">
        <f t="shared" si="2"/>
        <v>98.113855396798527</v>
      </c>
    </row>
    <row r="7" spans="1:18" ht="15.95" customHeight="1" x14ac:dyDescent="0.25">
      <c r="A7" s="17">
        <v>9</v>
      </c>
      <c r="B7" s="71">
        <v>5.8</v>
      </c>
      <c r="C7" s="71">
        <v>5.83792682926829</v>
      </c>
      <c r="D7" s="72">
        <v>5.8421052631578902</v>
      </c>
      <c r="E7" s="72">
        <v>5.9249999999999998</v>
      </c>
      <c r="F7" s="71">
        <v>5.8</v>
      </c>
      <c r="G7" s="71">
        <v>5.7263157894736896</v>
      </c>
      <c r="H7" s="71">
        <v>5.8570000000000002</v>
      </c>
      <c r="I7" s="71">
        <v>5.86</v>
      </c>
      <c r="J7" s="71">
        <v>5.82</v>
      </c>
      <c r="K7" s="71">
        <v>5.87</v>
      </c>
      <c r="L7" s="54">
        <v>5.8</v>
      </c>
      <c r="M7" s="72">
        <f t="shared" si="0"/>
        <v>5.8338347881899866</v>
      </c>
      <c r="N7" s="72">
        <f t="shared" si="1"/>
        <v>0.19868421052631025</v>
      </c>
      <c r="O7" s="77">
        <v>5.6</v>
      </c>
      <c r="P7" s="78">
        <v>6</v>
      </c>
      <c r="Q7" s="79">
        <f t="shared" si="2"/>
        <v>98.130105772749971</v>
      </c>
    </row>
    <row r="8" spans="1:18" ht="15.95" customHeight="1" x14ac:dyDescent="0.25">
      <c r="A8" s="17">
        <v>10</v>
      </c>
      <c r="B8" s="71">
        <v>5.7727272727272698</v>
      </c>
      <c r="C8" s="71">
        <v>5.8426881720430099</v>
      </c>
      <c r="D8" s="72">
        <v>5.7782608695652202</v>
      </c>
      <c r="E8" s="72">
        <v>5.9340000000000002</v>
      </c>
      <c r="F8" s="71">
        <v>5.8090909090909104</v>
      </c>
      <c r="G8" s="71">
        <v>5.7566666666666704</v>
      </c>
      <c r="H8" s="71">
        <v>5.8390000000000004</v>
      </c>
      <c r="I8" s="71">
        <v>5.87</v>
      </c>
      <c r="J8" s="71">
        <v>5.81</v>
      </c>
      <c r="K8" s="71">
        <v>5.9050000000000002</v>
      </c>
      <c r="L8" s="54">
        <v>5.8</v>
      </c>
      <c r="M8" s="72">
        <f t="shared" si="0"/>
        <v>5.8317433890093078</v>
      </c>
      <c r="N8" s="72">
        <f t="shared" si="1"/>
        <v>0.17733333333332979</v>
      </c>
      <c r="O8" s="77">
        <v>5.6</v>
      </c>
      <c r="P8" s="78">
        <v>6</v>
      </c>
      <c r="Q8" s="79">
        <f t="shared" si="2"/>
        <v>98.094926644395414</v>
      </c>
    </row>
    <row r="9" spans="1:18" ht="15.95" customHeight="1" x14ac:dyDescent="0.25">
      <c r="A9" s="17">
        <v>11</v>
      </c>
      <c r="B9" s="71">
        <v>5.7850000000000001</v>
      </c>
      <c r="C9" s="71">
        <v>5.8320481927710803</v>
      </c>
      <c r="D9" s="72">
        <v>5.7619047619047601</v>
      </c>
      <c r="E9" s="72">
        <v>5.9290000000000003</v>
      </c>
      <c r="F9" s="71">
        <v>5.78</v>
      </c>
      <c r="G9" s="71">
        <v>5.7639130434782597</v>
      </c>
      <c r="H9" s="71">
        <v>5.8529999999999998</v>
      </c>
      <c r="I9" s="71">
        <v>5.87</v>
      </c>
      <c r="J9" s="71">
        <v>5.8</v>
      </c>
      <c r="K9" s="71">
        <v>5.89</v>
      </c>
      <c r="L9" s="54">
        <v>5.8</v>
      </c>
      <c r="M9" s="72">
        <f t="shared" si="0"/>
        <v>5.8264865998154098</v>
      </c>
      <c r="N9" s="72">
        <f t="shared" si="1"/>
        <v>0.16709523809524018</v>
      </c>
      <c r="O9" s="77">
        <v>5.6</v>
      </c>
      <c r="P9" s="78">
        <v>6</v>
      </c>
      <c r="Q9" s="79">
        <f t="shared" si="2"/>
        <v>98.006502940545161</v>
      </c>
    </row>
    <row r="10" spans="1:18" ht="15.95" customHeight="1" x14ac:dyDescent="0.25">
      <c r="A10" s="17">
        <v>12</v>
      </c>
      <c r="B10" s="71">
        <v>5.8062500000000004</v>
      </c>
      <c r="C10" s="71">
        <v>5.8138775510204104</v>
      </c>
      <c r="D10" s="72">
        <v>5.76842105263158</v>
      </c>
      <c r="E10" s="72">
        <v>5.9169999999999998</v>
      </c>
      <c r="F10" s="71">
        <v>5.76842105263158</v>
      </c>
      <c r="G10" s="71">
        <v>5.7926086956521701</v>
      </c>
      <c r="H10" s="71">
        <v>5.8780000000000001</v>
      </c>
      <c r="I10" s="71">
        <v>5.86</v>
      </c>
      <c r="J10" s="71">
        <v>5.8</v>
      </c>
      <c r="K10" s="71">
        <v>5.8421052631578902</v>
      </c>
      <c r="L10" s="54">
        <v>5.8</v>
      </c>
      <c r="M10" s="72">
        <f t="shared" si="0"/>
        <v>5.8246683615093628</v>
      </c>
      <c r="N10" s="72">
        <f t="shared" si="1"/>
        <v>0.14857894736841981</v>
      </c>
      <c r="O10" s="77">
        <v>5.6</v>
      </c>
      <c r="P10" s="78">
        <v>6</v>
      </c>
      <c r="Q10" s="79">
        <f t="shared" si="2"/>
        <v>97.975918612436715</v>
      </c>
    </row>
    <row r="11" spans="1:18" ht="15.95" customHeight="1" x14ac:dyDescent="0.25">
      <c r="A11" s="17">
        <v>1</v>
      </c>
      <c r="B11" s="71">
        <v>5.8049999999999997</v>
      </c>
      <c r="C11" s="71">
        <v>5.8102061855670097</v>
      </c>
      <c r="D11" s="72">
        <v>5.7722222222222204</v>
      </c>
      <c r="E11" s="72">
        <v>5.9080000000000004</v>
      </c>
      <c r="F11" s="71">
        <v>5.7947368421052596</v>
      </c>
      <c r="G11" s="71">
        <v>5.7708000000000004</v>
      </c>
      <c r="H11" s="71">
        <v>5.8650000000000002</v>
      </c>
      <c r="I11" s="71">
        <v>5.86</v>
      </c>
      <c r="J11" s="71">
        <v>5.78</v>
      </c>
      <c r="K11" s="71">
        <v>5.9</v>
      </c>
      <c r="L11" s="54">
        <v>5.8</v>
      </c>
      <c r="M11" s="72">
        <f t="shared" si="0"/>
        <v>5.8265965249894496</v>
      </c>
      <c r="N11" s="72">
        <f t="shared" si="1"/>
        <v>0.13719999999999999</v>
      </c>
      <c r="O11" s="77">
        <v>5.6</v>
      </c>
      <c r="P11" s="78">
        <v>6</v>
      </c>
      <c r="Q11" s="79">
        <f t="shared" si="2"/>
        <v>98.008351976273318</v>
      </c>
    </row>
    <row r="12" spans="1:18" ht="15.95" customHeight="1" x14ac:dyDescent="0.25">
      <c r="A12" s="17">
        <v>2</v>
      </c>
      <c r="B12" s="71">
        <v>5.81111111111111</v>
      </c>
      <c r="C12" s="71">
        <v>5.8127848101265798</v>
      </c>
      <c r="D12" s="72">
        <v>5.76</v>
      </c>
      <c r="E12" s="72">
        <v>5.93</v>
      </c>
      <c r="F12" s="71">
        <v>5.8</v>
      </c>
      <c r="G12" s="71">
        <v>5.7795454545454596</v>
      </c>
      <c r="H12" s="71">
        <v>5.8869999999999996</v>
      </c>
      <c r="I12" s="71">
        <v>5.86</v>
      </c>
      <c r="J12" s="71">
        <v>5.79</v>
      </c>
      <c r="K12" s="71">
        <v>5.93333333333333</v>
      </c>
      <c r="L12" s="54">
        <v>5.8</v>
      </c>
      <c r="M12" s="72">
        <f t="shared" si="0"/>
        <v>5.836377470911648</v>
      </c>
      <c r="N12" s="72">
        <f t="shared" si="1"/>
        <v>0.17333333333333023</v>
      </c>
      <c r="O12" s="77">
        <v>5.6</v>
      </c>
      <c r="P12" s="78">
        <v>6</v>
      </c>
      <c r="Q12" s="79">
        <f t="shared" si="2"/>
        <v>98.172875877403669</v>
      </c>
    </row>
    <row r="13" spans="1:18" ht="15.95" customHeight="1" x14ac:dyDescent="0.25">
      <c r="A13" s="17">
        <v>3</v>
      </c>
      <c r="B13" s="228">
        <v>5.8250000000000002</v>
      </c>
      <c r="C13" s="228">
        <v>5.8079120879120874</v>
      </c>
      <c r="D13" s="229">
        <v>5.81111111111111</v>
      </c>
      <c r="E13" s="229">
        <v>5.9429999999999996</v>
      </c>
      <c r="F13" s="228">
        <v>5.7952380952380933</v>
      </c>
      <c r="G13" s="228">
        <v>5.7736363636363643</v>
      </c>
      <c r="H13" s="228">
        <v>5.88</v>
      </c>
      <c r="I13" s="228">
        <v>5.85</v>
      </c>
      <c r="J13" s="228">
        <v>5.8</v>
      </c>
      <c r="K13" s="228">
        <v>5.9066666666666681</v>
      </c>
      <c r="L13" s="54">
        <v>5.8</v>
      </c>
      <c r="M13" s="72">
        <f t="shared" si="0"/>
        <v>5.8392564324564322</v>
      </c>
      <c r="N13" s="72">
        <f t="shared" si="1"/>
        <v>0.16936363636363527</v>
      </c>
      <c r="O13" s="77">
        <v>5.6</v>
      </c>
      <c r="P13" s="78">
        <v>6</v>
      </c>
      <c r="Q13" s="79">
        <f t="shared" si="2"/>
        <v>98.221302480343681</v>
      </c>
    </row>
    <row r="14" spans="1:18" ht="15.95" customHeight="1" x14ac:dyDescent="0.25">
      <c r="A14" s="17">
        <v>4</v>
      </c>
      <c r="B14" s="71"/>
      <c r="C14" s="71"/>
      <c r="D14" s="72"/>
      <c r="E14" s="72"/>
      <c r="F14" s="71"/>
      <c r="G14" s="73"/>
      <c r="H14" s="71"/>
      <c r="I14" s="71"/>
      <c r="J14" s="71"/>
      <c r="K14" s="71"/>
      <c r="L14" s="54">
        <v>5.8</v>
      </c>
      <c r="M14" s="72"/>
      <c r="N14" s="72">
        <f t="shared" si="1"/>
        <v>0</v>
      </c>
      <c r="O14" s="77">
        <v>5.6</v>
      </c>
      <c r="P14" s="78">
        <v>6</v>
      </c>
      <c r="Q14" s="79">
        <f t="shared" si="2"/>
        <v>0</v>
      </c>
    </row>
    <row r="15" spans="1:18" ht="15.95" customHeight="1" x14ac:dyDescent="0.25">
      <c r="A15" s="17">
        <v>5</v>
      </c>
      <c r="B15" s="71"/>
      <c r="C15" s="71"/>
      <c r="D15" s="72"/>
      <c r="E15" s="72"/>
      <c r="F15" s="71"/>
      <c r="G15" s="71"/>
      <c r="H15" s="71"/>
      <c r="I15" s="71"/>
      <c r="J15" s="71"/>
      <c r="K15" s="71"/>
      <c r="L15" s="54">
        <v>5.8</v>
      </c>
      <c r="M15" s="72"/>
      <c r="N15" s="72">
        <f t="shared" si="1"/>
        <v>0</v>
      </c>
      <c r="O15" s="77">
        <v>5.6</v>
      </c>
      <c r="P15" s="78">
        <v>6</v>
      </c>
      <c r="Q15" s="79">
        <f t="shared" si="2"/>
        <v>0</v>
      </c>
      <c r="R15" s="46"/>
    </row>
    <row r="16" spans="1:18" ht="15.95" customHeight="1" x14ac:dyDescent="0.25">
      <c r="A16" s="17">
        <v>6</v>
      </c>
      <c r="B16" s="71"/>
      <c r="C16" s="71"/>
      <c r="D16" s="74"/>
      <c r="E16" s="72"/>
      <c r="F16" s="71"/>
      <c r="G16" s="71"/>
      <c r="H16" s="71"/>
      <c r="I16" s="71"/>
      <c r="J16" s="71"/>
      <c r="K16" s="71"/>
      <c r="L16" s="54">
        <v>5.8</v>
      </c>
      <c r="M16" s="72"/>
      <c r="N16" s="72">
        <f t="shared" si="1"/>
        <v>0</v>
      </c>
      <c r="O16" s="77">
        <v>5.6</v>
      </c>
      <c r="P16" s="78">
        <v>6</v>
      </c>
      <c r="Q16" s="79">
        <f t="shared" si="2"/>
        <v>0</v>
      </c>
      <c r="R16" s="46"/>
    </row>
    <row r="17" spans="1:18" ht="15.95" customHeight="1" x14ac:dyDescent="0.25">
      <c r="A17" s="17">
        <v>7</v>
      </c>
      <c r="B17" s="71"/>
      <c r="C17" s="71"/>
      <c r="D17" s="74"/>
      <c r="E17" s="72"/>
      <c r="F17" s="71"/>
      <c r="G17" s="71"/>
      <c r="H17" s="71"/>
      <c r="I17" s="71"/>
      <c r="J17" s="71"/>
      <c r="K17" s="71"/>
      <c r="L17" s="54">
        <v>5.8</v>
      </c>
      <c r="M17" s="72"/>
      <c r="N17" s="72">
        <f t="shared" si="1"/>
        <v>0</v>
      </c>
      <c r="O17" s="77">
        <v>5.6</v>
      </c>
      <c r="P17" s="78">
        <v>6</v>
      </c>
      <c r="Q17" s="79">
        <f t="shared" si="2"/>
        <v>0</v>
      </c>
      <c r="R17" s="46"/>
    </row>
    <row r="18" spans="1:18" ht="15.95" customHeight="1" x14ac:dyDescent="0.25">
      <c r="A18" s="17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4">
        <v>5.8</v>
      </c>
      <c r="M18" s="72"/>
      <c r="N18" s="72">
        <f t="shared" si="1"/>
        <v>0</v>
      </c>
      <c r="O18" s="77">
        <v>5.6</v>
      </c>
      <c r="P18" s="78">
        <v>6</v>
      </c>
      <c r="Q18" s="79">
        <f t="shared" si="2"/>
        <v>0</v>
      </c>
      <c r="R18" s="46"/>
    </row>
    <row r="19" spans="1:18" ht="15.95" customHeight="1" x14ac:dyDescent="0.25">
      <c r="A19" s="17">
        <v>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4">
        <v>5.8</v>
      </c>
      <c r="M19" s="72"/>
      <c r="N19" s="72">
        <f t="shared" si="1"/>
        <v>0</v>
      </c>
      <c r="O19" s="77">
        <v>5.6</v>
      </c>
      <c r="P19" s="78">
        <v>6</v>
      </c>
      <c r="Q19" s="79">
        <f t="shared" si="2"/>
        <v>0</v>
      </c>
      <c r="R19" s="46"/>
    </row>
    <row r="20" spans="1:18" ht="15.95" customHeight="1" x14ac:dyDescent="0.25">
      <c r="A20" s="17">
        <v>10</v>
      </c>
      <c r="B20" s="57"/>
      <c r="C20" s="75"/>
      <c r="D20" s="75"/>
      <c r="E20" s="75"/>
      <c r="F20" s="75"/>
      <c r="G20" s="75"/>
      <c r="H20" s="75"/>
      <c r="I20" s="75"/>
      <c r="J20" s="75"/>
      <c r="K20" s="75"/>
      <c r="L20" s="54">
        <v>5.8</v>
      </c>
      <c r="M20" s="72"/>
      <c r="N20" s="72">
        <f t="shared" si="1"/>
        <v>0</v>
      </c>
      <c r="O20" s="77">
        <v>5.6</v>
      </c>
      <c r="P20" s="78">
        <v>6</v>
      </c>
      <c r="Q20" s="79">
        <f t="shared" si="2"/>
        <v>0</v>
      </c>
      <c r="R20" s="46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R20"/>
  <sheetViews>
    <sheetView zoomScale="73" zoomScaleNormal="73" workbookViewId="0">
      <selection activeCell="O51" sqref="O51"/>
    </sheetView>
  </sheetViews>
  <sheetFormatPr defaultColWidth="9" defaultRowHeight="13.5" x14ac:dyDescent="0.15"/>
  <cols>
    <col min="1" max="1" width="3.75" customWidth="1"/>
    <col min="2" max="11" width="11.75" customWidth="1"/>
    <col min="12" max="12" width="8.5" style="9" customWidth="1"/>
    <col min="13" max="13" width="11.5" style="9" customWidth="1"/>
    <col min="14" max="14" width="7.875" style="9" customWidth="1"/>
    <col min="15" max="16" width="2.625" style="9" customWidth="1"/>
    <col min="17" max="17" width="10.125" customWidth="1"/>
  </cols>
  <sheetData>
    <row r="1" spans="1:18" ht="20.100000000000001" customHeight="1" x14ac:dyDescent="0.3">
      <c r="F1" s="10" t="s">
        <v>62</v>
      </c>
    </row>
    <row r="2" spans="1:18" ht="16.5" x14ac:dyDescent="0.25">
      <c r="A2" s="11" t="s">
        <v>70</v>
      </c>
      <c r="B2" s="48" t="s">
        <v>71</v>
      </c>
      <c r="C2" s="48" t="s">
        <v>72</v>
      </c>
      <c r="D2" s="49" t="s">
        <v>73</v>
      </c>
      <c r="E2" s="48" t="s">
        <v>87</v>
      </c>
      <c r="F2" s="49" t="s">
        <v>75</v>
      </c>
      <c r="G2" s="48" t="s">
        <v>76</v>
      </c>
      <c r="H2" s="51" t="s">
        <v>77</v>
      </c>
      <c r="I2" s="48" t="s">
        <v>78</v>
      </c>
      <c r="J2" s="48" t="s">
        <v>79</v>
      </c>
      <c r="K2" s="59" t="s">
        <v>80</v>
      </c>
      <c r="L2" s="60" t="s">
        <v>2</v>
      </c>
      <c r="M2" s="61" t="s">
        <v>111</v>
      </c>
      <c r="N2" s="62" t="s">
        <v>82</v>
      </c>
      <c r="O2" s="43" t="s">
        <v>83</v>
      </c>
      <c r="P2" s="44" t="s">
        <v>84</v>
      </c>
      <c r="Q2" s="42" t="s">
        <v>85</v>
      </c>
    </row>
    <row r="3" spans="1:18" ht="15.95" customHeight="1" x14ac:dyDescent="0.25">
      <c r="A3" s="17">
        <v>5</v>
      </c>
      <c r="B3" s="52"/>
      <c r="C3" s="52"/>
      <c r="D3" s="52"/>
      <c r="E3" s="52"/>
      <c r="F3" s="53"/>
      <c r="G3" s="52"/>
      <c r="H3" s="52"/>
      <c r="I3" s="52"/>
      <c r="J3" s="52">
        <v>1012.1</v>
      </c>
      <c r="K3" s="52"/>
      <c r="L3" s="63">
        <v>1008</v>
      </c>
      <c r="M3" s="55">
        <f t="shared" ref="M3:M13" si="0">AVERAGE(B3:K3)</f>
        <v>1012.1</v>
      </c>
      <c r="N3" s="55">
        <f>MAX(B3:K3)-MIN(B3:K3)</f>
        <v>0</v>
      </c>
      <c r="O3" s="64">
        <v>957</v>
      </c>
      <c r="P3" s="65">
        <v>1059</v>
      </c>
      <c r="Q3" s="45">
        <f>M3/M3*100</f>
        <v>100</v>
      </c>
    </row>
    <row r="4" spans="1:18" ht="15.95" customHeight="1" x14ac:dyDescent="0.3">
      <c r="A4" s="17">
        <v>6</v>
      </c>
      <c r="B4" s="54">
        <v>1014.35</v>
      </c>
      <c r="C4" s="54">
        <v>1000.58026315789</v>
      </c>
      <c r="D4" s="55">
        <v>1025.7142857142901</v>
      </c>
      <c r="E4" s="56"/>
      <c r="F4" s="54">
        <v>1005.27777777778</v>
      </c>
      <c r="G4" s="54">
        <v>993.3</v>
      </c>
      <c r="H4" s="54"/>
      <c r="I4" s="54">
        <v>1014.5</v>
      </c>
      <c r="J4" s="54">
        <v>1000.58026315789</v>
      </c>
      <c r="K4" s="54"/>
      <c r="L4" s="63">
        <v>1008</v>
      </c>
      <c r="M4" s="55">
        <f t="shared" si="0"/>
        <v>1007.7575128296929</v>
      </c>
      <c r="N4" s="67">
        <f t="shared" ref="N4:N20" si="1">MAX(B4:K4)-MIN(B4:K4)</f>
        <v>32.414285714290145</v>
      </c>
      <c r="O4" s="64">
        <v>957</v>
      </c>
      <c r="P4" s="65">
        <v>1059</v>
      </c>
      <c r="Q4" s="45">
        <f>M4/M$3*100</f>
        <v>99.570942874191573</v>
      </c>
    </row>
    <row r="5" spans="1:18" ht="15.95" customHeight="1" x14ac:dyDescent="0.3">
      <c r="A5" s="17">
        <v>7</v>
      </c>
      <c r="B5" s="54">
        <v>1010.45</v>
      </c>
      <c r="C5" s="54">
        <v>995.79555555555601</v>
      </c>
      <c r="D5" s="55">
        <v>1024.48888888889</v>
      </c>
      <c r="E5" s="56"/>
      <c r="F5" s="54">
        <v>1002.125</v>
      </c>
      <c r="G5" s="54">
        <v>1011.37358333333</v>
      </c>
      <c r="H5" s="54"/>
      <c r="I5" s="54">
        <v>1015.28</v>
      </c>
      <c r="J5" s="54">
        <v>1023.65</v>
      </c>
      <c r="K5" s="54"/>
      <c r="L5" s="63">
        <v>1008</v>
      </c>
      <c r="M5" s="55">
        <f t="shared" si="0"/>
        <v>1011.8804325396823</v>
      </c>
      <c r="N5" s="67">
        <f t="shared" si="1"/>
        <v>28.693333333333953</v>
      </c>
      <c r="O5" s="64">
        <v>957</v>
      </c>
      <c r="P5" s="65">
        <v>1059</v>
      </c>
      <c r="Q5" s="45">
        <f t="shared" ref="Q5:Q20" si="2">M5/M$3*100</f>
        <v>99.978305754340695</v>
      </c>
    </row>
    <row r="6" spans="1:18" ht="15.95" customHeight="1" x14ac:dyDescent="0.3">
      <c r="A6" s="17">
        <v>8</v>
      </c>
      <c r="B6" s="54">
        <v>1013.47619047619</v>
      </c>
      <c r="C6" s="54">
        <v>1000.18255813954</v>
      </c>
      <c r="D6" s="55">
        <v>1027.0263157894699</v>
      </c>
      <c r="E6" s="56"/>
      <c r="F6" s="54">
        <v>971.15</v>
      </c>
      <c r="G6" s="54">
        <v>1000.83396153846</v>
      </c>
      <c r="H6" s="54"/>
      <c r="I6" s="54">
        <v>1013.6</v>
      </c>
      <c r="J6" s="54">
        <v>1024.9000000000001</v>
      </c>
      <c r="K6" s="54"/>
      <c r="L6" s="63">
        <v>1008</v>
      </c>
      <c r="M6" s="55">
        <f t="shared" si="0"/>
        <v>1007.3098608490943</v>
      </c>
      <c r="N6" s="67">
        <f t="shared" si="1"/>
        <v>55.876315789469913</v>
      </c>
      <c r="O6" s="64">
        <v>957</v>
      </c>
      <c r="P6" s="65">
        <v>1059</v>
      </c>
      <c r="Q6" s="45">
        <f t="shared" si="2"/>
        <v>99.526712859311758</v>
      </c>
    </row>
    <row r="7" spans="1:18" ht="15.95" customHeight="1" x14ac:dyDescent="0.3">
      <c r="A7" s="17">
        <v>9</v>
      </c>
      <c r="B7" s="54">
        <v>1013.45</v>
      </c>
      <c r="C7" s="54">
        <v>1001.17195121951</v>
      </c>
      <c r="D7" s="55">
        <v>1027.9733333333299</v>
      </c>
      <c r="E7" s="56"/>
      <c r="F7" s="54">
        <v>986.3</v>
      </c>
      <c r="G7" s="54">
        <v>1004.74821052632</v>
      </c>
      <c r="H7" s="54"/>
      <c r="I7" s="54">
        <v>1014.6</v>
      </c>
      <c r="J7" s="54">
        <v>1016.13</v>
      </c>
      <c r="K7" s="54"/>
      <c r="L7" s="63">
        <v>1008</v>
      </c>
      <c r="M7" s="55">
        <f t="shared" si="0"/>
        <v>1009.1962135827372</v>
      </c>
      <c r="N7" s="67">
        <f t="shared" si="1"/>
        <v>41.673333333329992</v>
      </c>
      <c r="O7" s="64">
        <v>957</v>
      </c>
      <c r="P7" s="65">
        <v>1059</v>
      </c>
      <c r="Q7" s="45">
        <f t="shared" si="2"/>
        <v>99.713092933775044</v>
      </c>
    </row>
    <row r="8" spans="1:18" ht="15.95" customHeight="1" x14ac:dyDescent="0.3">
      <c r="A8" s="17">
        <v>10</v>
      </c>
      <c r="B8" s="54">
        <v>1013.40909090909</v>
      </c>
      <c r="C8" s="54">
        <v>1008.54130434783</v>
      </c>
      <c r="D8" s="55">
        <v>1032.7349999999999</v>
      </c>
      <c r="E8" s="56"/>
      <c r="F8" s="54">
        <v>1004.6818181818199</v>
      </c>
      <c r="G8" s="54">
        <v>1006.4747037037</v>
      </c>
      <c r="H8" s="54"/>
      <c r="I8" s="54">
        <v>1015.65</v>
      </c>
      <c r="J8" s="54">
        <v>1015.12</v>
      </c>
      <c r="K8" s="54"/>
      <c r="L8" s="63">
        <v>1008</v>
      </c>
      <c r="M8" s="55">
        <f t="shared" si="0"/>
        <v>1013.8017024489199</v>
      </c>
      <c r="N8" s="67">
        <f t="shared" si="1"/>
        <v>28.053181818179951</v>
      </c>
      <c r="O8" s="64">
        <v>957</v>
      </c>
      <c r="P8" s="65">
        <v>1059</v>
      </c>
      <c r="Q8" s="45">
        <f t="shared" si="2"/>
        <v>100.16813580169153</v>
      </c>
    </row>
    <row r="9" spans="1:18" ht="15.95" customHeight="1" x14ac:dyDescent="0.3">
      <c r="A9" s="17">
        <v>11</v>
      </c>
      <c r="B9" s="54">
        <v>1012.2</v>
      </c>
      <c r="C9" s="54">
        <v>1008.65975609756</v>
      </c>
      <c r="D9" s="55">
        <v>1022.26470588235</v>
      </c>
      <c r="E9" s="56"/>
      <c r="F9" s="54">
        <v>1000.05</v>
      </c>
      <c r="G9" s="54">
        <v>1016.56017391304</v>
      </c>
      <c r="H9" s="54"/>
      <c r="I9" s="54">
        <v>1015.65</v>
      </c>
      <c r="J9" s="54">
        <v>1024.8800000000001</v>
      </c>
      <c r="K9" s="54"/>
      <c r="L9" s="63">
        <v>1008</v>
      </c>
      <c r="M9" s="55">
        <f t="shared" si="0"/>
        <v>1014.3235194132785</v>
      </c>
      <c r="N9" s="67">
        <f t="shared" si="1"/>
        <v>24.830000000000155</v>
      </c>
      <c r="O9" s="64">
        <v>957</v>
      </c>
      <c r="P9" s="65">
        <v>1059</v>
      </c>
      <c r="Q9" s="45">
        <f t="shared" si="2"/>
        <v>100.21969364818482</v>
      </c>
    </row>
    <row r="10" spans="1:18" ht="15.95" customHeight="1" x14ac:dyDescent="0.3">
      <c r="A10" s="17">
        <v>12</v>
      </c>
      <c r="B10" s="54">
        <v>1010.625</v>
      </c>
      <c r="C10" s="54">
        <v>1015.26597938144</v>
      </c>
      <c r="D10" s="55">
        <v>1009.63333333333</v>
      </c>
      <c r="E10" s="56"/>
      <c r="F10" s="54">
        <v>1005.63157894737</v>
      </c>
      <c r="G10" s="54">
        <v>1017.95365217391</v>
      </c>
      <c r="H10" s="54"/>
      <c r="I10" s="54">
        <v>1012.32</v>
      </c>
      <c r="J10" s="54">
        <v>1030</v>
      </c>
      <c r="K10" s="54"/>
      <c r="L10" s="63">
        <v>1008</v>
      </c>
      <c r="M10" s="55">
        <f t="shared" si="0"/>
        <v>1014.4899348337213</v>
      </c>
      <c r="N10" s="67">
        <f t="shared" si="1"/>
        <v>24.368421052629969</v>
      </c>
      <c r="O10" s="64">
        <v>957</v>
      </c>
      <c r="P10" s="65">
        <v>1059</v>
      </c>
      <c r="Q10" s="45">
        <f t="shared" si="2"/>
        <v>100.23613623492949</v>
      </c>
    </row>
    <row r="11" spans="1:18" ht="15.95" customHeight="1" x14ac:dyDescent="0.3">
      <c r="A11" s="17">
        <v>1</v>
      </c>
      <c r="B11" s="54">
        <v>1019.05</v>
      </c>
      <c r="C11" s="54">
        <v>1011.87731958763</v>
      </c>
      <c r="D11" s="55">
        <v>1014.28666666667</v>
      </c>
      <c r="E11" s="56"/>
      <c r="F11" s="54">
        <v>1013.36842105263</v>
      </c>
      <c r="G11" s="54">
        <v>1016.768</v>
      </c>
      <c r="H11" s="54"/>
      <c r="I11" s="54">
        <v>1011.71</v>
      </c>
      <c r="J11" s="54">
        <v>1018.71</v>
      </c>
      <c r="K11" s="54"/>
      <c r="L11" s="63">
        <v>1008</v>
      </c>
      <c r="M11" s="55">
        <f t="shared" si="0"/>
        <v>1015.1100581867042</v>
      </c>
      <c r="N11" s="67">
        <f t="shared" si="1"/>
        <v>7.3399999999999181</v>
      </c>
      <c r="O11" s="64">
        <v>957</v>
      </c>
      <c r="P11" s="65">
        <v>1059</v>
      </c>
      <c r="Q11" s="45">
        <f t="shared" si="2"/>
        <v>100.29740719165143</v>
      </c>
    </row>
    <row r="12" spans="1:18" ht="15.95" customHeight="1" x14ac:dyDescent="0.3">
      <c r="A12" s="17">
        <v>2</v>
      </c>
      <c r="B12" s="54">
        <v>1009.16666666667</v>
      </c>
      <c r="C12" s="54">
        <v>1015.12307692308</v>
      </c>
      <c r="D12" s="55">
        <v>1010.95</v>
      </c>
      <c r="E12" s="56"/>
      <c r="F12" s="54">
        <v>1006.17647058824</v>
      </c>
      <c r="G12" s="54">
        <v>1006.2280454545501</v>
      </c>
      <c r="H12" s="54"/>
      <c r="I12" s="54">
        <v>1009.11</v>
      </c>
      <c r="J12" s="54">
        <v>1020.23</v>
      </c>
      <c r="K12" s="54"/>
      <c r="L12" s="63">
        <v>1008</v>
      </c>
      <c r="M12" s="55">
        <f t="shared" si="0"/>
        <v>1010.9977513760771</v>
      </c>
      <c r="N12" s="67">
        <f t="shared" si="1"/>
        <v>14.053529411759996</v>
      </c>
      <c r="O12" s="64">
        <v>957</v>
      </c>
      <c r="P12" s="65">
        <v>1059</v>
      </c>
      <c r="Q12" s="45">
        <f t="shared" si="2"/>
        <v>99.89109291335609</v>
      </c>
    </row>
    <row r="13" spans="1:18" ht="15.95" customHeight="1" x14ac:dyDescent="0.25">
      <c r="A13" s="17">
        <v>3</v>
      </c>
      <c r="B13" s="221">
        <v>1007.625</v>
      </c>
      <c r="C13" s="221">
        <v>1009.3629213483148</v>
      </c>
      <c r="D13" s="223">
        <v>1011.7</v>
      </c>
      <c r="E13" s="234"/>
      <c r="F13" s="221">
        <v>983.66666666666663</v>
      </c>
      <c r="G13" s="221">
        <v>999.34163636363655</v>
      </c>
      <c r="H13" s="221"/>
      <c r="I13" s="221">
        <v>1009.48</v>
      </c>
      <c r="J13" s="221">
        <v>1024</v>
      </c>
      <c r="K13" s="221"/>
      <c r="L13" s="63">
        <v>1008</v>
      </c>
      <c r="M13" s="55">
        <f t="shared" si="0"/>
        <v>1006.4537463398026</v>
      </c>
      <c r="N13" s="55">
        <f t="shared" si="1"/>
        <v>40.333333333333371</v>
      </c>
      <c r="O13" s="64">
        <v>957</v>
      </c>
      <c r="P13" s="65">
        <v>1059</v>
      </c>
      <c r="Q13" s="45">
        <f t="shared" si="2"/>
        <v>99.442124922418984</v>
      </c>
    </row>
    <row r="14" spans="1:18" ht="15.95" customHeight="1" x14ac:dyDescent="0.3">
      <c r="A14" s="17">
        <v>4</v>
      </c>
      <c r="B14" s="54"/>
      <c r="C14" s="54"/>
      <c r="D14" s="55"/>
      <c r="E14" s="56"/>
      <c r="F14" s="54"/>
      <c r="G14" s="57"/>
      <c r="H14" s="54"/>
      <c r="I14" s="54"/>
      <c r="J14" s="54"/>
      <c r="K14" s="54"/>
      <c r="L14" s="63">
        <v>1008</v>
      </c>
      <c r="M14" s="55"/>
      <c r="N14" s="67">
        <f t="shared" si="1"/>
        <v>0</v>
      </c>
      <c r="O14" s="64">
        <v>957</v>
      </c>
      <c r="P14" s="65">
        <v>1059</v>
      </c>
      <c r="Q14" s="45">
        <f t="shared" si="2"/>
        <v>0</v>
      </c>
    </row>
    <row r="15" spans="1:18" ht="15.95" customHeight="1" x14ac:dyDescent="0.3">
      <c r="A15" s="17">
        <v>5</v>
      </c>
      <c r="B15" s="54"/>
      <c r="C15" s="54"/>
      <c r="D15" s="55"/>
      <c r="E15" s="56"/>
      <c r="F15" s="54"/>
      <c r="G15" s="54"/>
      <c r="H15" s="54"/>
      <c r="I15" s="54"/>
      <c r="J15" s="54"/>
      <c r="K15" s="54"/>
      <c r="L15" s="63">
        <v>1008</v>
      </c>
      <c r="M15" s="55"/>
      <c r="N15" s="67">
        <f t="shared" si="1"/>
        <v>0</v>
      </c>
      <c r="O15" s="64">
        <v>957</v>
      </c>
      <c r="P15" s="65">
        <v>1059</v>
      </c>
      <c r="Q15" s="45">
        <f t="shared" si="2"/>
        <v>0</v>
      </c>
      <c r="R15" s="46"/>
    </row>
    <row r="16" spans="1:18" ht="15.95" customHeight="1" x14ac:dyDescent="0.3">
      <c r="A16" s="17">
        <v>6</v>
      </c>
      <c r="B16" s="54"/>
      <c r="C16" s="54"/>
      <c r="D16" s="55"/>
      <c r="E16" s="56"/>
      <c r="F16" s="54"/>
      <c r="G16" s="54"/>
      <c r="H16" s="54"/>
      <c r="I16" s="54"/>
      <c r="J16" s="54"/>
      <c r="K16" s="54"/>
      <c r="L16" s="63">
        <v>1008</v>
      </c>
      <c r="M16" s="55"/>
      <c r="N16" s="67">
        <f t="shared" si="1"/>
        <v>0</v>
      </c>
      <c r="O16" s="64">
        <v>957</v>
      </c>
      <c r="P16" s="65">
        <v>1059</v>
      </c>
      <c r="Q16" s="45">
        <f t="shared" si="2"/>
        <v>0</v>
      </c>
      <c r="R16" s="46"/>
    </row>
    <row r="17" spans="1:18" ht="15.95" customHeight="1" x14ac:dyDescent="0.3">
      <c r="A17" s="17">
        <v>7</v>
      </c>
      <c r="B17" s="54"/>
      <c r="C17" s="54"/>
      <c r="D17" s="55"/>
      <c r="E17" s="56"/>
      <c r="F17" s="54"/>
      <c r="G17" s="54"/>
      <c r="H17" s="54"/>
      <c r="I17" s="54"/>
      <c r="J17" s="54"/>
      <c r="K17" s="54"/>
      <c r="L17" s="63">
        <v>1008</v>
      </c>
      <c r="M17" s="55"/>
      <c r="N17" s="67">
        <f t="shared" si="1"/>
        <v>0</v>
      </c>
      <c r="O17" s="64">
        <v>957</v>
      </c>
      <c r="P17" s="65">
        <v>1059</v>
      </c>
      <c r="Q17" s="45">
        <f t="shared" si="2"/>
        <v>0</v>
      </c>
      <c r="R17" s="46"/>
    </row>
    <row r="18" spans="1:18" ht="15.95" customHeight="1" x14ac:dyDescent="0.3">
      <c r="A18" s="17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63">
        <v>1008</v>
      </c>
      <c r="M18" s="55"/>
      <c r="N18" s="67">
        <f t="shared" si="1"/>
        <v>0</v>
      </c>
      <c r="O18" s="64">
        <v>957</v>
      </c>
      <c r="P18" s="65">
        <v>1059</v>
      </c>
      <c r="Q18" s="45">
        <f t="shared" si="2"/>
        <v>0</v>
      </c>
      <c r="R18" s="46"/>
    </row>
    <row r="19" spans="1:18" ht="15.95" customHeight="1" x14ac:dyDescent="0.3">
      <c r="A19" s="17">
        <v>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63">
        <v>1008</v>
      </c>
      <c r="M19" s="55"/>
      <c r="N19" s="67">
        <f t="shared" si="1"/>
        <v>0</v>
      </c>
      <c r="O19" s="64">
        <v>957</v>
      </c>
      <c r="P19" s="65">
        <v>1059</v>
      </c>
      <c r="Q19" s="45">
        <f t="shared" si="2"/>
        <v>0</v>
      </c>
      <c r="R19" s="46"/>
    </row>
    <row r="20" spans="1:18" ht="15.95" customHeight="1" x14ac:dyDescent="0.3">
      <c r="A20" s="17">
        <v>10</v>
      </c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63">
        <v>1008</v>
      </c>
      <c r="M20" s="55"/>
      <c r="N20" s="67">
        <f t="shared" si="1"/>
        <v>0</v>
      </c>
      <c r="O20" s="64">
        <v>957</v>
      </c>
      <c r="P20" s="65">
        <v>1059</v>
      </c>
      <c r="Q20" s="45">
        <f t="shared" si="2"/>
        <v>0</v>
      </c>
      <c r="R20" s="46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R20"/>
  <sheetViews>
    <sheetView zoomScale="73" zoomScaleNormal="73" workbookViewId="0">
      <selection activeCell="T48" sqref="T48"/>
    </sheetView>
  </sheetViews>
  <sheetFormatPr defaultColWidth="9" defaultRowHeight="13.5" x14ac:dyDescent="0.15"/>
  <cols>
    <col min="1" max="1" width="3.75" customWidth="1"/>
    <col min="2" max="2" width="10.125" customWidth="1"/>
    <col min="3" max="3" width="10.5" customWidth="1"/>
    <col min="4" max="4" width="9.875" customWidth="1"/>
    <col min="5" max="6" width="9.5" customWidth="1"/>
    <col min="7" max="7" width="9.875" customWidth="1"/>
    <col min="8" max="8" width="8.75" customWidth="1"/>
    <col min="9" max="9" width="10.625" customWidth="1"/>
    <col min="10" max="10" width="10.25" customWidth="1"/>
    <col min="11" max="11" width="9.375" customWidth="1"/>
    <col min="12" max="12" width="7.5" style="9" customWidth="1"/>
    <col min="13" max="13" width="9.75" style="9" customWidth="1"/>
    <col min="14" max="14" width="7.875" style="9" customWidth="1"/>
    <col min="15" max="16" width="2.625" style="9" customWidth="1"/>
    <col min="17" max="17" width="10.125" customWidth="1"/>
  </cols>
  <sheetData>
    <row r="1" spans="1:18" ht="20.100000000000001" customHeight="1" x14ac:dyDescent="0.3">
      <c r="F1" s="10" t="s">
        <v>64</v>
      </c>
    </row>
    <row r="2" spans="1:18" ht="16.5" x14ac:dyDescent="0.25">
      <c r="A2" s="11" t="s">
        <v>70</v>
      </c>
      <c r="B2" s="48" t="s">
        <v>71</v>
      </c>
      <c r="C2" s="48" t="s">
        <v>72</v>
      </c>
      <c r="D2" s="49" t="s">
        <v>73</v>
      </c>
      <c r="E2" s="50" t="s">
        <v>87</v>
      </c>
      <c r="F2" s="49" t="s">
        <v>75</v>
      </c>
      <c r="G2" s="48" t="s">
        <v>76</v>
      </c>
      <c r="H2" s="51" t="s">
        <v>77</v>
      </c>
      <c r="I2" s="48" t="s">
        <v>78</v>
      </c>
      <c r="J2" s="48" t="s">
        <v>79</v>
      </c>
      <c r="K2" s="59" t="s">
        <v>80</v>
      </c>
      <c r="L2" s="60" t="s">
        <v>2</v>
      </c>
      <c r="M2" s="61" t="s">
        <v>111</v>
      </c>
      <c r="N2" s="62" t="s">
        <v>82</v>
      </c>
      <c r="O2" s="43" t="s">
        <v>83</v>
      </c>
      <c r="P2" s="44" t="s">
        <v>84</v>
      </c>
      <c r="Q2" s="42" t="s">
        <v>85</v>
      </c>
    </row>
    <row r="3" spans="1:18" ht="15.95" customHeight="1" x14ac:dyDescent="0.25">
      <c r="A3" s="17">
        <v>5</v>
      </c>
      <c r="B3" s="52"/>
      <c r="C3" s="52"/>
      <c r="D3" s="52"/>
      <c r="E3" s="52"/>
      <c r="F3" s="53"/>
      <c r="G3" s="52"/>
      <c r="H3" s="52"/>
      <c r="I3" s="52"/>
      <c r="J3" s="52">
        <v>210.7</v>
      </c>
      <c r="K3" s="52"/>
      <c r="L3" s="63">
        <v>215</v>
      </c>
      <c r="M3" s="55">
        <f t="shared" ref="M3:M13" si="0">AVERAGE(B3:K3)</f>
        <v>210.7</v>
      </c>
      <c r="N3" s="55">
        <f t="shared" ref="N3:N20" si="1">MAX(B3:K3)-MIN(B3:K3)</f>
        <v>0</v>
      </c>
      <c r="O3" s="64">
        <v>193</v>
      </c>
      <c r="P3" s="65">
        <v>237</v>
      </c>
      <c r="Q3" s="45">
        <f>M3/M3*100</f>
        <v>100</v>
      </c>
    </row>
    <row r="4" spans="1:18" ht="15.95" customHeight="1" x14ac:dyDescent="0.25">
      <c r="A4" s="17">
        <v>6</v>
      </c>
      <c r="B4" s="54">
        <v>215.65</v>
      </c>
      <c r="C4" s="54">
        <v>219.56329113923999</v>
      </c>
      <c r="D4" s="55">
        <v>218.24375000000001</v>
      </c>
      <c r="E4" s="56"/>
      <c r="F4" s="54">
        <v>215.833333333333</v>
      </c>
      <c r="G4" s="54">
        <v>217.9</v>
      </c>
      <c r="H4" s="54"/>
      <c r="I4" s="54">
        <v>218.7</v>
      </c>
      <c r="J4" s="54">
        <v>219.56329113923999</v>
      </c>
      <c r="K4" s="54"/>
      <c r="L4" s="63">
        <v>215</v>
      </c>
      <c r="M4" s="55">
        <f t="shared" si="0"/>
        <v>217.921952230259</v>
      </c>
      <c r="N4" s="55">
        <f t="shared" si="1"/>
        <v>3.9132911392399876</v>
      </c>
      <c r="O4" s="64">
        <v>193</v>
      </c>
      <c r="P4" s="65">
        <v>237</v>
      </c>
      <c r="Q4" s="45">
        <f>M4/M$3*100</f>
        <v>103.42759953975273</v>
      </c>
    </row>
    <row r="5" spans="1:18" ht="15.95" customHeight="1" x14ac:dyDescent="0.25">
      <c r="A5" s="17">
        <v>7</v>
      </c>
      <c r="B5" s="54">
        <v>214.6</v>
      </c>
      <c r="C5" s="54">
        <v>219.557777777778</v>
      </c>
      <c r="D5" s="55">
        <v>222.9</v>
      </c>
      <c r="E5" s="56"/>
      <c r="F5" s="54">
        <v>218.0625</v>
      </c>
      <c r="G5" s="54">
        <v>212.613916666667</v>
      </c>
      <c r="H5" s="54"/>
      <c r="I5" s="54">
        <v>215.89</v>
      </c>
      <c r="J5" s="54">
        <v>206.72</v>
      </c>
      <c r="K5" s="54"/>
      <c r="L5" s="63">
        <v>215</v>
      </c>
      <c r="M5" s="55">
        <f t="shared" si="0"/>
        <v>215.76345634920645</v>
      </c>
      <c r="N5" s="55">
        <f t="shared" si="1"/>
        <v>16.180000000000007</v>
      </c>
      <c r="O5" s="64">
        <v>193</v>
      </c>
      <c r="P5" s="65">
        <v>237</v>
      </c>
      <c r="Q5" s="45">
        <f t="shared" ref="Q5:Q20" si="2">M5/M$3*100</f>
        <v>102.40315915956644</v>
      </c>
    </row>
    <row r="6" spans="1:18" ht="15.95" customHeight="1" x14ac:dyDescent="0.25">
      <c r="A6" s="17">
        <v>8</v>
      </c>
      <c r="B6" s="54">
        <v>216.61904761904799</v>
      </c>
      <c r="C6" s="54">
        <v>217.585714285714</v>
      </c>
      <c r="D6" s="55">
        <v>217.044444444444</v>
      </c>
      <c r="E6" s="56"/>
      <c r="F6" s="54">
        <v>215.65</v>
      </c>
      <c r="G6" s="54">
        <v>213.48699999999999</v>
      </c>
      <c r="H6" s="54"/>
      <c r="I6" s="54">
        <v>216.25</v>
      </c>
      <c r="J6" s="54">
        <v>209.96</v>
      </c>
      <c r="K6" s="54"/>
      <c r="L6" s="63">
        <v>215</v>
      </c>
      <c r="M6" s="55">
        <f t="shared" si="0"/>
        <v>215.22802947845801</v>
      </c>
      <c r="N6" s="55">
        <f t="shared" si="1"/>
        <v>7.6257142857139968</v>
      </c>
      <c r="O6" s="64">
        <v>193</v>
      </c>
      <c r="P6" s="65">
        <v>237</v>
      </c>
      <c r="Q6" s="45">
        <f t="shared" si="2"/>
        <v>102.14904104340674</v>
      </c>
    </row>
    <row r="7" spans="1:18" ht="15.95" customHeight="1" x14ac:dyDescent="0.25">
      <c r="A7" s="17">
        <v>9</v>
      </c>
      <c r="B7" s="54">
        <v>216.2</v>
      </c>
      <c r="C7" s="54">
        <v>216.63953488372101</v>
      </c>
      <c r="D7" s="55">
        <v>216.75</v>
      </c>
      <c r="E7" s="56"/>
      <c r="F7" s="54">
        <v>215.55</v>
      </c>
      <c r="G7" s="54">
        <v>218.372842105263</v>
      </c>
      <c r="H7" s="54"/>
      <c r="I7" s="54">
        <v>217</v>
      </c>
      <c r="J7" s="54">
        <v>204.04</v>
      </c>
      <c r="K7" s="54"/>
      <c r="L7" s="63">
        <v>215</v>
      </c>
      <c r="M7" s="55">
        <f t="shared" si="0"/>
        <v>214.93605385556913</v>
      </c>
      <c r="N7" s="55">
        <f t="shared" si="1"/>
        <v>14.332842105263012</v>
      </c>
      <c r="O7" s="64">
        <v>193</v>
      </c>
      <c r="P7" s="65">
        <v>237</v>
      </c>
      <c r="Q7" s="45">
        <f t="shared" si="2"/>
        <v>102.01046694616475</v>
      </c>
    </row>
    <row r="8" spans="1:18" ht="15.95" customHeight="1" x14ac:dyDescent="0.25">
      <c r="A8" s="17">
        <v>10</v>
      </c>
      <c r="B8" s="54">
        <v>215.68181818181799</v>
      </c>
      <c r="C8" s="54">
        <v>219.774226804124</v>
      </c>
      <c r="D8" s="55">
        <v>215.10909090909101</v>
      </c>
      <c r="E8" s="56"/>
      <c r="F8" s="54">
        <v>216.95454545454501</v>
      </c>
      <c r="G8" s="54">
        <v>217.59318518518501</v>
      </c>
      <c r="H8" s="54"/>
      <c r="I8" s="54">
        <v>217.1</v>
      </c>
      <c r="J8" s="54">
        <v>204.35</v>
      </c>
      <c r="K8" s="54"/>
      <c r="L8" s="63">
        <v>215</v>
      </c>
      <c r="M8" s="55">
        <f t="shared" si="0"/>
        <v>215.22326664782327</v>
      </c>
      <c r="N8" s="55">
        <f t="shared" si="1"/>
        <v>15.424226804124004</v>
      </c>
      <c r="O8" s="64">
        <v>193</v>
      </c>
      <c r="P8" s="65">
        <v>237</v>
      </c>
      <c r="Q8" s="45">
        <f t="shared" si="2"/>
        <v>102.14678056375097</v>
      </c>
    </row>
    <row r="9" spans="1:18" ht="15.95" customHeight="1" x14ac:dyDescent="0.25">
      <c r="A9" s="17">
        <v>11</v>
      </c>
      <c r="B9" s="54">
        <v>215.75</v>
      </c>
      <c r="C9" s="54">
        <v>219.29411764705901</v>
      </c>
      <c r="D9" s="55">
        <v>216.63529411764699</v>
      </c>
      <c r="E9" s="56"/>
      <c r="F9" s="54">
        <v>214.45</v>
      </c>
      <c r="G9" s="54">
        <v>214.83986956521699</v>
      </c>
      <c r="H9" s="54"/>
      <c r="I9" s="54">
        <v>216.93</v>
      </c>
      <c r="J9" s="54">
        <v>214.92</v>
      </c>
      <c r="K9" s="54"/>
      <c r="L9" s="63">
        <v>215</v>
      </c>
      <c r="M9" s="55">
        <f t="shared" si="0"/>
        <v>216.11704018998901</v>
      </c>
      <c r="N9" s="55">
        <f t="shared" si="1"/>
        <v>4.8441176470590221</v>
      </c>
      <c r="O9" s="64">
        <v>193</v>
      </c>
      <c r="P9" s="65">
        <v>237</v>
      </c>
      <c r="Q9" s="45">
        <f t="shared" si="2"/>
        <v>102.57097303748886</v>
      </c>
    </row>
    <row r="10" spans="1:18" ht="15.95" customHeight="1" x14ac:dyDescent="0.25">
      <c r="A10" s="17">
        <v>12</v>
      </c>
      <c r="B10" s="54">
        <v>216.8125</v>
      </c>
      <c r="C10" s="54">
        <v>218.049532710281</v>
      </c>
      <c r="D10" s="55">
        <v>218.066666666667</v>
      </c>
      <c r="E10" s="56"/>
      <c r="F10" s="54">
        <v>217.47368421052599</v>
      </c>
      <c r="G10" s="54">
        <v>213.97900000000001</v>
      </c>
      <c r="H10" s="54"/>
      <c r="I10" s="54">
        <v>213.11</v>
      </c>
      <c r="J10" s="54">
        <v>207.04</v>
      </c>
      <c r="K10" s="54"/>
      <c r="L10" s="63">
        <v>215</v>
      </c>
      <c r="M10" s="55">
        <f t="shared" si="0"/>
        <v>214.93305479821058</v>
      </c>
      <c r="N10" s="55">
        <f t="shared" si="1"/>
        <v>11.026666666667012</v>
      </c>
      <c r="O10" s="64">
        <v>193</v>
      </c>
      <c r="P10" s="65">
        <v>237</v>
      </c>
      <c r="Q10" s="45">
        <f t="shared" si="2"/>
        <v>102.00904356820627</v>
      </c>
    </row>
    <row r="11" spans="1:18" ht="15.95" customHeight="1" x14ac:dyDescent="0.25">
      <c r="A11" s="17">
        <v>1</v>
      </c>
      <c r="B11" s="54">
        <v>217</v>
      </c>
      <c r="C11" s="54">
        <v>220.043269230769</v>
      </c>
      <c r="D11" s="55">
        <v>218.9</v>
      </c>
      <c r="E11" s="56"/>
      <c r="F11" s="54">
        <v>215.73684210526301</v>
      </c>
      <c r="G11" s="54">
        <v>215.54068000000001</v>
      </c>
      <c r="H11" s="54"/>
      <c r="I11" s="54">
        <v>215.47</v>
      </c>
      <c r="J11" s="54">
        <v>204.42</v>
      </c>
      <c r="K11" s="54"/>
      <c r="L11" s="63">
        <v>215</v>
      </c>
      <c r="M11" s="55">
        <f t="shared" si="0"/>
        <v>215.30154161943318</v>
      </c>
      <c r="N11" s="55">
        <f t="shared" si="1"/>
        <v>15.623269230769012</v>
      </c>
      <c r="O11" s="64">
        <v>193</v>
      </c>
      <c r="P11" s="65">
        <v>237</v>
      </c>
      <c r="Q11" s="45">
        <f t="shared" si="2"/>
        <v>102.18393052654638</v>
      </c>
    </row>
    <row r="12" spans="1:18" ht="15.95" customHeight="1" x14ac:dyDescent="0.25">
      <c r="A12" s="17">
        <v>2</v>
      </c>
      <c r="B12" s="54">
        <v>217.222222222222</v>
      </c>
      <c r="C12" s="54">
        <v>220.50465116279099</v>
      </c>
      <c r="D12" s="55">
        <v>217.41111111111101</v>
      </c>
      <c r="E12" s="56"/>
      <c r="F12" s="54">
        <v>223</v>
      </c>
      <c r="G12" s="54">
        <v>216.82195454545499</v>
      </c>
      <c r="H12" s="54"/>
      <c r="I12" s="54">
        <v>214.47</v>
      </c>
      <c r="J12" s="54">
        <v>202.32</v>
      </c>
      <c r="K12" s="54"/>
      <c r="L12" s="63">
        <v>215</v>
      </c>
      <c r="M12" s="55">
        <f t="shared" si="0"/>
        <v>215.96427700593986</v>
      </c>
      <c r="N12" s="55">
        <f t="shared" si="1"/>
        <v>20.680000000000007</v>
      </c>
      <c r="O12" s="64">
        <v>193</v>
      </c>
      <c r="P12" s="65">
        <v>237</v>
      </c>
      <c r="Q12" s="45">
        <f t="shared" si="2"/>
        <v>102.49847033979111</v>
      </c>
    </row>
    <row r="13" spans="1:18" ht="15.95" customHeight="1" x14ac:dyDescent="0.25">
      <c r="A13" s="17">
        <v>3</v>
      </c>
      <c r="B13" s="221">
        <v>212.1875</v>
      </c>
      <c r="C13" s="221">
        <v>219.44193548387108</v>
      </c>
      <c r="D13" s="223">
        <v>217.46875</v>
      </c>
      <c r="E13" s="234"/>
      <c r="F13" s="221">
        <v>220</v>
      </c>
      <c r="G13" s="221">
        <v>215.08181818181819</v>
      </c>
      <c r="H13" s="221"/>
      <c r="I13" s="221">
        <v>216</v>
      </c>
      <c r="J13" s="221">
        <v>203.28</v>
      </c>
      <c r="K13" s="221"/>
      <c r="L13" s="63">
        <v>215</v>
      </c>
      <c r="M13" s="55">
        <f t="shared" si="0"/>
        <v>214.78000052366988</v>
      </c>
      <c r="N13" s="55">
        <f t="shared" si="1"/>
        <v>16.72</v>
      </c>
      <c r="O13" s="64">
        <v>193</v>
      </c>
      <c r="P13" s="65">
        <v>237</v>
      </c>
      <c r="Q13" s="45">
        <f t="shared" si="2"/>
        <v>101.93640271650209</v>
      </c>
    </row>
    <row r="14" spans="1:18" ht="15.95" customHeight="1" x14ac:dyDescent="0.25">
      <c r="A14" s="17">
        <v>4</v>
      </c>
      <c r="B14" s="54"/>
      <c r="C14" s="54"/>
      <c r="D14" s="55"/>
      <c r="E14" s="56"/>
      <c r="F14" s="54"/>
      <c r="G14" s="57"/>
      <c r="H14" s="54"/>
      <c r="I14" s="54"/>
      <c r="J14" s="54"/>
      <c r="K14" s="54"/>
      <c r="L14" s="63">
        <v>215</v>
      </c>
      <c r="M14" s="55"/>
      <c r="N14" s="55">
        <f t="shared" si="1"/>
        <v>0</v>
      </c>
      <c r="O14" s="64">
        <v>193</v>
      </c>
      <c r="P14" s="65">
        <v>237</v>
      </c>
      <c r="Q14" s="45">
        <f t="shared" si="2"/>
        <v>0</v>
      </c>
    </row>
    <row r="15" spans="1:18" ht="15.95" customHeight="1" x14ac:dyDescent="0.25">
      <c r="A15" s="17">
        <v>5</v>
      </c>
      <c r="B15" s="54"/>
      <c r="C15" s="54"/>
      <c r="D15" s="55"/>
      <c r="E15" s="56"/>
      <c r="F15" s="54"/>
      <c r="G15" s="54"/>
      <c r="H15" s="54"/>
      <c r="I15" s="54"/>
      <c r="J15" s="54"/>
      <c r="K15" s="54"/>
      <c r="L15" s="63">
        <v>215</v>
      </c>
      <c r="M15" s="55"/>
      <c r="N15" s="55">
        <f t="shared" si="1"/>
        <v>0</v>
      </c>
      <c r="O15" s="64">
        <v>193</v>
      </c>
      <c r="P15" s="65">
        <v>237</v>
      </c>
      <c r="Q15" s="45">
        <f t="shared" si="2"/>
        <v>0</v>
      </c>
      <c r="R15" s="46"/>
    </row>
    <row r="16" spans="1:18" ht="15.95" customHeight="1" x14ac:dyDescent="0.25">
      <c r="A16" s="17">
        <v>6</v>
      </c>
      <c r="B16" s="54"/>
      <c r="C16" s="54"/>
      <c r="D16" s="55"/>
      <c r="E16" s="56"/>
      <c r="F16" s="54"/>
      <c r="G16" s="54"/>
      <c r="H16" s="54"/>
      <c r="I16" s="54"/>
      <c r="J16" s="54"/>
      <c r="K16" s="54"/>
      <c r="L16" s="63">
        <v>215</v>
      </c>
      <c r="M16" s="55"/>
      <c r="N16" s="55">
        <f t="shared" si="1"/>
        <v>0</v>
      </c>
      <c r="O16" s="64">
        <v>193</v>
      </c>
      <c r="P16" s="65">
        <v>237</v>
      </c>
      <c r="Q16" s="45">
        <f t="shared" si="2"/>
        <v>0</v>
      </c>
      <c r="R16" s="46"/>
    </row>
    <row r="17" spans="1:18" ht="15.95" customHeight="1" x14ac:dyDescent="0.25">
      <c r="A17" s="17">
        <v>7</v>
      </c>
      <c r="B17" s="54"/>
      <c r="C17" s="54"/>
      <c r="D17" s="55"/>
      <c r="E17" s="56"/>
      <c r="F17" s="54"/>
      <c r="G17" s="54"/>
      <c r="H17" s="54"/>
      <c r="I17" s="54"/>
      <c r="J17" s="54"/>
      <c r="K17" s="54"/>
      <c r="L17" s="63">
        <v>215</v>
      </c>
      <c r="M17" s="55"/>
      <c r="N17" s="55">
        <f t="shared" si="1"/>
        <v>0</v>
      </c>
      <c r="O17" s="64">
        <v>193</v>
      </c>
      <c r="P17" s="65">
        <v>237</v>
      </c>
      <c r="Q17" s="45">
        <f t="shared" si="2"/>
        <v>0</v>
      </c>
      <c r="R17" s="46"/>
    </row>
    <row r="18" spans="1:18" ht="15.95" customHeight="1" x14ac:dyDescent="0.25">
      <c r="A18" s="17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63">
        <v>215</v>
      </c>
      <c r="M18" s="55"/>
      <c r="N18" s="55">
        <f t="shared" si="1"/>
        <v>0</v>
      </c>
      <c r="O18" s="64">
        <v>193</v>
      </c>
      <c r="P18" s="65">
        <v>237</v>
      </c>
      <c r="Q18" s="45">
        <f t="shared" si="2"/>
        <v>0</v>
      </c>
      <c r="R18" s="46"/>
    </row>
    <row r="19" spans="1:18" ht="15.95" customHeight="1" x14ac:dyDescent="0.25">
      <c r="A19" s="17">
        <v>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63">
        <v>215</v>
      </c>
      <c r="M19" s="55"/>
      <c r="N19" s="55">
        <f t="shared" si="1"/>
        <v>0</v>
      </c>
      <c r="O19" s="64">
        <v>193</v>
      </c>
      <c r="P19" s="65">
        <v>237</v>
      </c>
      <c r="Q19" s="45">
        <f t="shared" si="2"/>
        <v>0</v>
      </c>
      <c r="R19" s="46"/>
    </row>
    <row r="20" spans="1:18" ht="15.95" customHeight="1" x14ac:dyDescent="0.25">
      <c r="A20" s="17">
        <v>10</v>
      </c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63">
        <v>215</v>
      </c>
      <c r="M20" s="55"/>
      <c r="N20" s="55">
        <f t="shared" si="1"/>
        <v>0</v>
      </c>
      <c r="O20" s="64">
        <v>193</v>
      </c>
      <c r="P20" s="65">
        <v>237</v>
      </c>
      <c r="Q20" s="45">
        <f t="shared" si="2"/>
        <v>0</v>
      </c>
      <c r="R20" s="46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0"/>
  <sheetViews>
    <sheetView zoomScale="73" zoomScaleNormal="73" workbookViewId="0">
      <selection activeCell="M54" sqref="M54"/>
    </sheetView>
  </sheetViews>
  <sheetFormatPr defaultColWidth="9" defaultRowHeight="13.5" x14ac:dyDescent="0.15"/>
  <cols>
    <col min="1" max="1" width="3.625" customWidth="1"/>
    <col min="2" max="2" width="8.125" customWidth="1"/>
    <col min="4" max="4" width="8.75" customWidth="1"/>
    <col min="5" max="5" width="10.5" customWidth="1"/>
    <col min="6" max="6" width="9.5" customWidth="1"/>
    <col min="7" max="8" width="8.75" customWidth="1"/>
    <col min="9" max="9" width="10.625" customWidth="1"/>
    <col min="10" max="11" width="8.625" customWidth="1"/>
    <col min="12" max="12" width="6.875" customWidth="1"/>
    <col min="13" max="13" width="9.75" customWidth="1"/>
    <col min="14" max="14" width="8.25" customWidth="1"/>
    <col min="15" max="16" width="2.625" customWidth="1"/>
    <col min="17" max="17" width="10.125" customWidth="1"/>
  </cols>
  <sheetData>
    <row r="1" spans="1:19" ht="20.100000000000001" customHeight="1" x14ac:dyDescent="0.3">
      <c r="F1" s="10" t="s">
        <v>10</v>
      </c>
    </row>
    <row r="2" spans="1:19" s="96" customFormat="1" ht="15.95" customHeight="1" x14ac:dyDescent="0.25">
      <c r="A2" s="11" t="s">
        <v>70</v>
      </c>
      <c r="B2" s="48" t="s">
        <v>71</v>
      </c>
      <c r="C2" s="48" t="s">
        <v>72</v>
      </c>
      <c r="D2" s="49" t="s">
        <v>73</v>
      </c>
      <c r="E2" s="50" t="s">
        <v>74</v>
      </c>
      <c r="F2" s="49" t="s">
        <v>75</v>
      </c>
      <c r="G2" s="48" t="s">
        <v>76</v>
      </c>
      <c r="H2" s="51" t="s">
        <v>77</v>
      </c>
      <c r="I2" s="48" t="s">
        <v>78</v>
      </c>
      <c r="J2" s="48" t="s">
        <v>79</v>
      </c>
      <c r="K2" s="59" t="s">
        <v>80</v>
      </c>
      <c r="L2" s="60" t="s">
        <v>2</v>
      </c>
      <c r="M2" s="61" t="s">
        <v>81</v>
      </c>
      <c r="N2" s="62" t="s">
        <v>82</v>
      </c>
      <c r="O2" s="43" t="s">
        <v>83</v>
      </c>
      <c r="P2" s="44" t="s">
        <v>84</v>
      </c>
      <c r="Q2" s="42" t="s">
        <v>85</v>
      </c>
      <c r="R2"/>
      <c r="S2"/>
    </row>
    <row r="3" spans="1:19" s="96" customFormat="1" ht="15.95" customHeight="1" x14ac:dyDescent="0.25">
      <c r="A3" s="17">
        <v>5</v>
      </c>
      <c r="B3" s="69"/>
      <c r="C3" s="69"/>
      <c r="D3" s="69"/>
      <c r="E3" s="69">
        <v>5.25</v>
      </c>
      <c r="F3" s="70"/>
      <c r="G3" s="69"/>
      <c r="H3" s="69"/>
      <c r="I3" s="69"/>
      <c r="J3" s="69">
        <v>5.19</v>
      </c>
      <c r="K3" s="69"/>
      <c r="L3" s="54">
        <v>5.2</v>
      </c>
      <c r="M3" s="72">
        <f t="shared" ref="M3" si="0">AVERAGE(B3:K3)</f>
        <v>5.2200000000000006</v>
      </c>
      <c r="N3" s="72">
        <f t="shared" ref="N3:N20" si="1">MAX(B3:K3)-MIN(B3:K3)</f>
        <v>5.9999999999999609E-2</v>
      </c>
      <c r="O3" s="43">
        <v>5</v>
      </c>
      <c r="P3" s="44">
        <v>5.4</v>
      </c>
      <c r="Q3" s="79">
        <f>M3/M3*100</f>
        <v>100</v>
      </c>
    </row>
    <row r="4" spans="1:19" s="96" customFormat="1" ht="15.95" customHeight="1" x14ac:dyDescent="0.25">
      <c r="A4" s="17">
        <v>6</v>
      </c>
      <c r="B4" s="71">
        <v>5.1924999999999999</v>
      </c>
      <c r="C4" s="71">
        <v>5.2280519480519496</v>
      </c>
      <c r="D4" s="72">
        <v>5.2105263157894699</v>
      </c>
      <c r="E4" s="72">
        <v>5.2530000000000001</v>
      </c>
      <c r="F4" s="71">
        <v>5.2833333333333297</v>
      </c>
      <c r="G4" s="71">
        <v>5.22</v>
      </c>
      <c r="H4" s="71">
        <v>5.2590000000000003</v>
      </c>
      <c r="I4" s="71">
        <v>5.21</v>
      </c>
      <c r="J4" s="71">
        <v>5.2280519480519496</v>
      </c>
      <c r="K4" s="71">
        <v>5.2055555555555602</v>
      </c>
      <c r="L4" s="54">
        <v>5.2</v>
      </c>
      <c r="M4" s="72">
        <f t="shared" ref="M4:M12" si="2">AVERAGE(B4:K4)</f>
        <v>5.2290019100782263</v>
      </c>
      <c r="N4" s="72">
        <f t="shared" si="1"/>
        <v>9.0833333333329769E-2</v>
      </c>
      <c r="O4" s="43">
        <v>5</v>
      </c>
      <c r="P4" s="44">
        <v>5.4</v>
      </c>
      <c r="Q4" s="45">
        <f>M4/M$3*100</f>
        <v>100.17245038464033</v>
      </c>
    </row>
    <row r="5" spans="1:19" s="96" customFormat="1" ht="15.95" customHeight="1" x14ac:dyDescent="0.25">
      <c r="A5" s="17">
        <v>7</v>
      </c>
      <c r="B5" s="71">
        <v>5.1924999999999999</v>
      </c>
      <c r="C5" s="71">
        <v>5.2285555555555598</v>
      </c>
      <c r="D5" s="72">
        <v>5.2089999999999996</v>
      </c>
      <c r="E5" s="72">
        <v>5.2510000000000003</v>
      </c>
      <c r="F5" s="71">
        <v>5.2625000000000002</v>
      </c>
      <c r="G5" s="71">
        <v>5.23891666666667</v>
      </c>
      <c r="H5" s="71">
        <v>5.2709999999999999</v>
      </c>
      <c r="I5" s="71">
        <v>5.22</v>
      </c>
      <c r="J5" s="71">
        <v>5.21</v>
      </c>
      <c r="K5" s="71">
        <v>5.1950000000000003</v>
      </c>
      <c r="L5" s="54">
        <v>5.2</v>
      </c>
      <c r="M5" s="72">
        <f t="shared" si="2"/>
        <v>5.2278472222222225</v>
      </c>
      <c r="N5" s="72">
        <f t="shared" si="1"/>
        <v>7.8500000000000014E-2</v>
      </c>
      <c r="O5" s="43">
        <v>5</v>
      </c>
      <c r="P5" s="44">
        <v>5.4</v>
      </c>
      <c r="Q5" s="45">
        <f t="shared" ref="Q5:Q20" si="3">M5/M$3*100</f>
        <v>100.15032992762877</v>
      </c>
    </row>
    <row r="6" spans="1:19" s="96" customFormat="1" ht="15.95" customHeight="1" x14ac:dyDescent="0.25">
      <c r="A6" s="17">
        <v>8</v>
      </c>
      <c r="B6" s="71">
        <v>5.1928571428571404</v>
      </c>
      <c r="C6" s="71">
        <v>5.2343820224719204</v>
      </c>
      <c r="D6" s="72">
        <v>5.2031578947368402</v>
      </c>
      <c r="E6" s="72">
        <v>5.2619999999999996</v>
      </c>
      <c r="F6" s="71">
        <v>5.2350000000000003</v>
      </c>
      <c r="G6" s="71">
        <v>5.2324999999999999</v>
      </c>
      <c r="H6" s="71">
        <v>5.2619999999999996</v>
      </c>
      <c r="I6" s="71">
        <v>5.23</v>
      </c>
      <c r="J6" s="71">
        <v>5.22</v>
      </c>
      <c r="K6" s="71">
        <v>5.1950000000000003</v>
      </c>
      <c r="L6" s="54">
        <v>5.2</v>
      </c>
      <c r="M6" s="72">
        <f t="shared" si="2"/>
        <v>5.2266897060065896</v>
      </c>
      <c r="N6" s="72">
        <f t="shared" si="1"/>
        <v>6.9142857142859171E-2</v>
      </c>
      <c r="O6" s="43">
        <v>5</v>
      </c>
      <c r="P6" s="44">
        <v>5.4</v>
      </c>
      <c r="Q6" s="45">
        <f t="shared" si="3"/>
        <v>100.12815528748256</v>
      </c>
    </row>
    <row r="7" spans="1:19" s="96" customFormat="1" ht="15.95" customHeight="1" x14ac:dyDescent="0.25">
      <c r="A7" s="17">
        <v>9</v>
      </c>
      <c r="B7" s="71">
        <v>5.194</v>
      </c>
      <c r="C7" s="71">
        <v>5.2347126436781597</v>
      </c>
      <c r="D7" s="72">
        <v>5.2311111111111099</v>
      </c>
      <c r="E7" s="72">
        <v>5.2270000000000003</v>
      </c>
      <c r="F7" s="71">
        <v>5.28</v>
      </c>
      <c r="G7" s="71">
        <v>5.2306315789473699</v>
      </c>
      <c r="H7" s="71">
        <v>5.258</v>
      </c>
      <c r="I7" s="71">
        <v>5.23</v>
      </c>
      <c r="J7" s="71">
        <v>5.2</v>
      </c>
      <c r="K7" s="71">
        <v>5.2</v>
      </c>
      <c r="L7" s="54">
        <v>5.2</v>
      </c>
      <c r="M7" s="72">
        <f t="shared" si="2"/>
        <v>5.2285455333736648</v>
      </c>
      <c r="N7" s="72">
        <f t="shared" si="1"/>
        <v>8.6000000000000298E-2</v>
      </c>
      <c r="O7" s="43">
        <v>5</v>
      </c>
      <c r="P7" s="44">
        <v>5.4</v>
      </c>
      <c r="Q7" s="45">
        <f t="shared" si="3"/>
        <v>100.16370753589395</v>
      </c>
    </row>
    <row r="8" spans="1:19" s="96" customFormat="1" ht="15.95" customHeight="1" x14ac:dyDescent="0.25">
      <c r="A8" s="17">
        <v>10</v>
      </c>
      <c r="B8" s="71">
        <v>5.1977272727272696</v>
      </c>
      <c r="C8" s="71">
        <v>5.2389000000000001</v>
      </c>
      <c r="D8" s="72">
        <v>5.2295238095238101</v>
      </c>
      <c r="E8" s="72">
        <v>5.2270000000000003</v>
      </c>
      <c r="F8" s="71">
        <v>5.2636363636363601</v>
      </c>
      <c r="G8" s="71">
        <v>5.2161481481481502</v>
      </c>
      <c r="H8" s="71">
        <v>5.2519999999999998</v>
      </c>
      <c r="I8" s="71">
        <v>5.22</v>
      </c>
      <c r="J8" s="71">
        <v>5.2</v>
      </c>
      <c r="K8" s="71">
        <v>5.2149999999999999</v>
      </c>
      <c r="L8" s="54">
        <v>5.2</v>
      </c>
      <c r="M8" s="72">
        <f t="shared" si="2"/>
        <v>5.2259935594035598</v>
      </c>
      <c r="N8" s="72">
        <f t="shared" si="1"/>
        <v>6.5909090909090473E-2</v>
      </c>
      <c r="O8" s="43">
        <v>5</v>
      </c>
      <c r="P8" s="44">
        <v>5.4</v>
      </c>
      <c r="Q8" s="45">
        <f t="shared" si="3"/>
        <v>100.11481914566205</v>
      </c>
    </row>
    <row r="9" spans="1:19" s="96" customFormat="1" ht="15.95" customHeight="1" x14ac:dyDescent="0.25">
      <c r="A9" s="17">
        <v>11</v>
      </c>
      <c r="B9" s="71">
        <v>5.2035</v>
      </c>
      <c r="C9" s="71">
        <v>5.2272941176470598</v>
      </c>
      <c r="D9" s="72">
        <v>5.23</v>
      </c>
      <c r="E9" s="72">
        <v>5.2190000000000003</v>
      </c>
      <c r="F9" s="71">
        <v>5.2649999999999997</v>
      </c>
      <c r="G9" s="71">
        <v>5.2128181818181796</v>
      </c>
      <c r="H9" s="71">
        <v>5.2640000000000002</v>
      </c>
      <c r="I9" s="71">
        <v>5.21</v>
      </c>
      <c r="J9" s="71">
        <v>5.21</v>
      </c>
      <c r="K9" s="71">
        <v>5.2</v>
      </c>
      <c r="L9" s="54">
        <v>5.2</v>
      </c>
      <c r="M9" s="72">
        <f t="shared" si="2"/>
        <v>5.2241612299465245</v>
      </c>
      <c r="N9" s="72">
        <f t="shared" si="1"/>
        <v>6.4999999999999503E-2</v>
      </c>
      <c r="O9" s="43">
        <v>5</v>
      </c>
      <c r="P9" s="44">
        <v>5.4</v>
      </c>
      <c r="Q9" s="45">
        <f t="shared" si="3"/>
        <v>100.07971704878398</v>
      </c>
    </row>
    <row r="10" spans="1:19" s="96" customFormat="1" ht="15.95" customHeight="1" x14ac:dyDescent="0.25">
      <c r="A10" s="17">
        <v>12</v>
      </c>
      <c r="B10" s="71">
        <v>5.2006249999999996</v>
      </c>
      <c r="C10" s="71">
        <v>5.2220192307692299</v>
      </c>
      <c r="D10" s="72">
        <v>5.2505882352941198</v>
      </c>
      <c r="E10" s="72">
        <v>5.2249999999999996</v>
      </c>
      <c r="F10" s="71">
        <v>5.2736842105263104</v>
      </c>
      <c r="G10" s="71">
        <v>5.2199130434782601</v>
      </c>
      <c r="H10" s="71">
        <v>5.2649999999999997</v>
      </c>
      <c r="I10" s="71">
        <v>5.22</v>
      </c>
      <c r="J10" s="71">
        <v>5.23</v>
      </c>
      <c r="K10" s="71">
        <v>5.18</v>
      </c>
      <c r="L10" s="54">
        <v>5.2</v>
      </c>
      <c r="M10" s="72">
        <f t="shared" si="2"/>
        <v>5.2286829720067924</v>
      </c>
      <c r="N10" s="72">
        <f t="shared" si="1"/>
        <v>9.3684210526310707E-2</v>
      </c>
      <c r="O10" s="43">
        <v>5</v>
      </c>
      <c r="P10" s="44">
        <v>5.4</v>
      </c>
      <c r="Q10" s="45">
        <f t="shared" si="3"/>
        <v>100.16634045990023</v>
      </c>
    </row>
    <row r="11" spans="1:19" s="96" customFormat="1" ht="15.95" customHeight="1" x14ac:dyDescent="0.25">
      <c r="A11" s="17">
        <v>1</v>
      </c>
      <c r="B11" s="71">
        <v>5.2004999999999999</v>
      </c>
      <c r="C11" s="71">
        <v>5.2284313725490197</v>
      </c>
      <c r="D11" s="72">
        <v>5.25</v>
      </c>
      <c r="E11" s="72">
        <v>5.23</v>
      </c>
      <c r="F11" s="71">
        <v>5.2578947368421103</v>
      </c>
      <c r="G11" s="71">
        <v>5.1926399999999999</v>
      </c>
      <c r="H11" s="71">
        <v>5.234</v>
      </c>
      <c r="I11" s="71">
        <v>5.23</v>
      </c>
      <c r="J11" s="71">
        <v>5.21</v>
      </c>
      <c r="K11" s="71">
        <v>5.20714285714286</v>
      </c>
      <c r="L11" s="54">
        <v>5.2</v>
      </c>
      <c r="M11" s="72">
        <f t="shared" si="2"/>
        <v>5.2240608966534001</v>
      </c>
      <c r="N11" s="72">
        <f t="shared" si="1"/>
        <v>6.5254736842110361E-2</v>
      </c>
      <c r="O11" s="43">
        <v>5</v>
      </c>
      <c r="P11" s="44">
        <v>5.4</v>
      </c>
      <c r="Q11" s="45">
        <f t="shared" si="3"/>
        <v>100.07779495504596</v>
      </c>
    </row>
    <row r="12" spans="1:19" s="96" customFormat="1" ht="15.95" customHeight="1" x14ac:dyDescent="0.25">
      <c r="A12" s="17">
        <v>2</v>
      </c>
      <c r="B12" s="71">
        <v>5.1961111111111098</v>
      </c>
      <c r="C12" s="71">
        <v>5.2379069767441901</v>
      </c>
      <c r="D12" s="72">
        <v>5.2121428571428599</v>
      </c>
      <c r="E12" s="72">
        <v>5.2309999999999999</v>
      </c>
      <c r="F12" s="71">
        <v>5.2882352941176496</v>
      </c>
      <c r="G12" s="71">
        <v>5.1870454545454496</v>
      </c>
      <c r="H12" s="71">
        <v>5.2409999999999997</v>
      </c>
      <c r="I12" s="71">
        <v>5.22</v>
      </c>
      <c r="J12" s="71">
        <v>5.21</v>
      </c>
      <c r="K12" s="71">
        <v>5.2</v>
      </c>
      <c r="L12" s="54">
        <v>5.2</v>
      </c>
      <c r="M12" s="72">
        <f t="shared" si="2"/>
        <v>5.2223441693661261</v>
      </c>
      <c r="N12" s="72">
        <f t="shared" si="1"/>
        <v>0.10118983957219996</v>
      </c>
      <c r="O12" s="43">
        <v>5</v>
      </c>
      <c r="P12" s="44">
        <v>5.4</v>
      </c>
      <c r="Q12" s="45">
        <f t="shared" si="3"/>
        <v>100.04490745912118</v>
      </c>
    </row>
    <row r="13" spans="1:19" s="96" customFormat="1" ht="15.95" customHeight="1" x14ac:dyDescent="0.25">
      <c r="A13" s="17">
        <v>3</v>
      </c>
      <c r="B13" s="228">
        <v>5.1950000000000003</v>
      </c>
      <c r="C13" s="228">
        <v>5.2343010752688217</v>
      </c>
      <c r="D13" s="229">
        <v>5.2359999999999998</v>
      </c>
      <c r="E13" s="229">
        <v>5.24</v>
      </c>
      <c r="F13" s="228">
        <v>5.2714285714285705</v>
      </c>
      <c r="G13" s="228">
        <v>5.1970454545454556</v>
      </c>
      <c r="H13" s="228">
        <v>5.258</v>
      </c>
      <c r="I13" s="228">
        <v>5.21</v>
      </c>
      <c r="J13" s="228">
        <v>5.21</v>
      </c>
      <c r="K13" s="228">
        <v>5.1933333333333342</v>
      </c>
      <c r="L13" s="54">
        <v>5.2</v>
      </c>
      <c r="M13" s="72">
        <f>AVERAGE(B13,C13,D13,E13,F13,I13)</f>
        <v>5.2311216077828995</v>
      </c>
      <c r="N13" s="72">
        <f t="shared" si="1"/>
        <v>7.8095238095236219E-2</v>
      </c>
      <c r="O13" s="43">
        <v>5</v>
      </c>
      <c r="P13" s="44">
        <v>5.4</v>
      </c>
      <c r="Q13" s="45">
        <f t="shared" si="3"/>
        <v>100.21305762036205</v>
      </c>
    </row>
    <row r="14" spans="1:19" s="96" customFormat="1" ht="15.95" customHeight="1" x14ac:dyDescent="0.25">
      <c r="A14" s="17">
        <v>4</v>
      </c>
      <c r="B14" s="71"/>
      <c r="C14" s="71"/>
      <c r="D14" s="74"/>
      <c r="E14" s="71"/>
      <c r="F14" s="71"/>
      <c r="G14" s="71"/>
      <c r="H14" s="71"/>
      <c r="I14" s="71"/>
      <c r="J14" s="71"/>
      <c r="K14" s="71"/>
      <c r="L14" s="54">
        <v>5.2</v>
      </c>
      <c r="M14" s="72"/>
      <c r="N14" s="72">
        <f t="shared" si="1"/>
        <v>0</v>
      </c>
      <c r="O14" s="43">
        <v>5</v>
      </c>
      <c r="P14" s="44">
        <v>5.4</v>
      </c>
      <c r="Q14" s="45">
        <f t="shared" si="3"/>
        <v>0</v>
      </c>
    </row>
    <row r="15" spans="1:19" s="96" customFormat="1" ht="15.95" customHeight="1" x14ac:dyDescent="0.25">
      <c r="A15" s="17">
        <v>5</v>
      </c>
      <c r="B15" s="71"/>
      <c r="C15" s="71"/>
      <c r="D15" s="72"/>
      <c r="E15" s="71"/>
      <c r="F15" s="71"/>
      <c r="G15" s="71"/>
      <c r="H15" s="71"/>
      <c r="I15" s="71"/>
      <c r="J15" s="71"/>
      <c r="K15" s="71"/>
      <c r="L15" s="54">
        <v>5.2</v>
      </c>
      <c r="M15" s="72"/>
      <c r="N15" s="72">
        <f t="shared" si="1"/>
        <v>0</v>
      </c>
      <c r="O15" s="43">
        <v>5</v>
      </c>
      <c r="P15" s="44">
        <v>5.4</v>
      </c>
      <c r="Q15" s="45">
        <f t="shared" si="3"/>
        <v>0</v>
      </c>
      <c r="R15" s="98"/>
    </row>
    <row r="16" spans="1:19" s="96" customFormat="1" ht="15.95" customHeight="1" x14ac:dyDescent="0.25">
      <c r="A16" s="17">
        <v>6</v>
      </c>
      <c r="B16" s="71"/>
      <c r="C16" s="71"/>
      <c r="D16" s="74"/>
      <c r="E16" s="71"/>
      <c r="F16" s="71"/>
      <c r="G16" s="71"/>
      <c r="H16" s="71"/>
      <c r="I16" s="71"/>
      <c r="J16" s="71"/>
      <c r="K16" s="71"/>
      <c r="L16" s="54">
        <v>5.2</v>
      </c>
      <c r="M16" s="72"/>
      <c r="N16" s="72">
        <f t="shared" si="1"/>
        <v>0</v>
      </c>
      <c r="O16" s="43">
        <v>5</v>
      </c>
      <c r="P16" s="44">
        <v>5.4</v>
      </c>
      <c r="Q16" s="45">
        <f t="shared" si="3"/>
        <v>0</v>
      </c>
      <c r="R16" s="98"/>
    </row>
    <row r="17" spans="1:18" s="96" customFormat="1" ht="15.95" customHeight="1" x14ac:dyDescent="0.25">
      <c r="A17" s="17">
        <v>7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4">
        <v>5.2</v>
      </c>
      <c r="M17" s="72"/>
      <c r="N17" s="72">
        <f t="shared" si="1"/>
        <v>0</v>
      </c>
      <c r="O17" s="43">
        <v>5</v>
      </c>
      <c r="P17" s="44">
        <v>5.4</v>
      </c>
      <c r="Q17" s="45">
        <f t="shared" si="3"/>
        <v>0</v>
      </c>
      <c r="R17" s="98"/>
    </row>
    <row r="18" spans="1:18" s="96" customFormat="1" ht="15.95" customHeight="1" x14ac:dyDescent="0.25">
      <c r="A18" s="17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4">
        <v>5.2</v>
      </c>
      <c r="M18" s="72"/>
      <c r="N18" s="72">
        <f t="shared" si="1"/>
        <v>0</v>
      </c>
      <c r="O18" s="43">
        <v>5</v>
      </c>
      <c r="P18" s="44">
        <v>5.4</v>
      </c>
      <c r="Q18" s="45">
        <f t="shared" si="3"/>
        <v>0</v>
      </c>
      <c r="R18" s="98"/>
    </row>
    <row r="19" spans="1:18" s="96" customFormat="1" ht="15.95" customHeight="1" x14ac:dyDescent="0.25">
      <c r="A19" s="17">
        <v>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4">
        <v>5.2</v>
      </c>
      <c r="M19" s="72"/>
      <c r="N19" s="72">
        <f t="shared" si="1"/>
        <v>0</v>
      </c>
      <c r="O19" s="43">
        <v>5</v>
      </c>
      <c r="P19" s="44">
        <v>5.4</v>
      </c>
      <c r="Q19" s="45">
        <f t="shared" si="3"/>
        <v>0</v>
      </c>
      <c r="R19" s="98"/>
    </row>
    <row r="20" spans="1:18" s="96" customFormat="1" ht="15.95" customHeight="1" x14ac:dyDescent="0.25">
      <c r="A20" s="17">
        <v>10</v>
      </c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4">
        <v>5.2</v>
      </c>
      <c r="M20" s="72"/>
      <c r="N20" s="72">
        <f t="shared" si="1"/>
        <v>0</v>
      </c>
      <c r="O20" s="43">
        <v>5</v>
      </c>
      <c r="P20" s="44">
        <v>5.4</v>
      </c>
      <c r="Q20" s="45">
        <f t="shared" si="3"/>
        <v>0</v>
      </c>
      <c r="R20" s="98"/>
    </row>
  </sheetData>
  <phoneticPr fontId="37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X21"/>
  <sheetViews>
    <sheetView zoomScale="73" zoomScaleNormal="73" workbookViewId="0">
      <selection activeCell="U49" sqref="U49"/>
    </sheetView>
  </sheetViews>
  <sheetFormatPr defaultColWidth="9" defaultRowHeight="13.5" x14ac:dyDescent="0.15"/>
  <cols>
    <col min="1" max="1" width="3.75" customWidth="1"/>
    <col min="2" max="2" width="8.5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7.5" style="9" customWidth="1"/>
    <col min="13" max="13" width="9.75" style="9" customWidth="1"/>
    <col min="14" max="14" width="7.875" style="9" customWidth="1"/>
    <col min="15" max="16" width="2.625" style="9" customWidth="1"/>
    <col min="17" max="17" width="10.125" customWidth="1"/>
  </cols>
  <sheetData>
    <row r="1" spans="1:18" ht="20.100000000000001" customHeight="1" x14ac:dyDescent="0.3">
      <c r="F1" s="10" t="s">
        <v>66</v>
      </c>
    </row>
    <row r="2" spans="1:18" ht="16.5" x14ac:dyDescent="0.25">
      <c r="A2" s="11" t="s">
        <v>70</v>
      </c>
      <c r="B2" s="48" t="s">
        <v>71</v>
      </c>
      <c r="C2" s="48" t="s">
        <v>72</v>
      </c>
      <c r="D2" s="49" t="s">
        <v>73</v>
      </c>
      <c r="E2" s="50" t="s">
        <v>87</v>
      </c>
      <c r="F2" s="49" t="s">
        <v>75</v>
      </c>
      <c r="G2" s="48" t="s">
        <v>76</v>
      </c>
      <c r="H2" s="51" t="s">
        <v>77</v>
      </c>
      <c r="I2" s="48" t="s">
        <v>78</v>
      </c>
      <c r="J2" s="48" t="s">
        <v>79</v>
      </c>
      <c r="K2" s="59" t="s">
        <v>80</v>
      </c>
      <c r="L2" s="60" t="s">
        <v>2</v>
      </c>
      <c r="M2" s="61" t="s">
        <v>111</v>
      </c>
      <c r="N2" s="62" t="s">
        <v>82</v>
      </c>
      <c r="O2" s="43" t="s">
        <v>83</v>
      </c>
      <c r="P2" s="44" t="s">
        <v>84</v>
      </c>
      <c r="Q2" s="42" t="s">
        <v>85</v>
      </c>
    </row>
    <row r="3" spans="1:18" ht="15.95" customHeight="1" x14ac:dyDescent="0.25">
      <c r="A3" s="17">
        <v>5</v>
      </c>
      <c r="B3" s="52"/>
      <c r="C3" s="52"/>
      <c r="D3" s="52"/>
      <c r="E3" s="52"/>
      <c r="F3" s="53"/>
      <c r="G3" s="52"/>
      <c r="H3" s="52"/>
      <c r="I3" s="52"/>
      <c r="J3" s="52">
        <v>85.8</v>
      </c>
      <c r="K3" s="52"/>
      <c r="L3" s="63">
        <v>89</v>
      </c>
      <c r="M3" s="55">
        <f t="shared" ref="M3:M13" si="0">AVERAGE(B3:K3)</f>
        <v>85.8</v>
      </c>
      <c r="N3" s="55">
        <f>MAX(B3:K3)-MIN(B3:K3)</f>
        <v>0</v>
      </c>
      <c r="O3" s="64">
        <v>80</v>
      </c>
      <c r="P3" s="65">
        <v>98</v>
      </c>
      <c r="Q3" s="45">
        <f>M3/M3*100</f>
        <v>100</v>
      </c>
    </row>
    <row r="4" spans="1:18" ht="15.95" customHeight="1" x14ac:dyDescent="0.25">
      <c r="A4" s="17">
        <v>6</v>
      </c>
      <c r="B4" s="54">
        <v>89.9</v>
      </c>
      <c r="C4" s="54">
        <v>91.988607594936695</v>
      </c>
      <c r="D4" s="55">
        <v>87.5555555555556</v>
      </c>
      <c r="E4" s="56"/>
      <c r="F4" s="54">
        <v>89.5</v>
      </c>
      <c r="G4" s="54">
        <v>88.2</v>
      </c>
      <c r="H4" s="54"/>
      <c r="I4" s="54">
        <v>85.5</v>
      </c>
      <c r="J4" s="54">
        <v>91.988607594936695</v>
      </c>
      <c r="K4" s="54"/>
      <c r="L4" s="63">
        <v>89</v>
      </c>
      <c r="M4" s="55">
        <f t="shared" si="0"/>
        <v>89.233252963632694</v>
      </c>
      <c r="N4" s="55">
        <f t="shared" ref="N4:N20" si="1">MAX(B4:K4)-MIN(B4:K4)</f>
        <v>6.4886075949366955</v>
      </c>
      <c r="O4" s="64">
        <v>80</v>
      </c>
      <c r="P4" s="65">
        <v>98</v>
      </c>
      <c r="Q4" s="45">
        <f>M4/M$3*100</f>
        <v>104.00146033057425</v>
      </c>
    </row>
    <row r="5" spans="1:18" ht="15.95" customHeight="1" x14ac:dyDescent="0.25">
      <c r="A5" s="17">
        <v>7</v>
      </c>
      <c r="B5" s="54">
        <v>88.35</v>
      </c>
      <c r="C5" s="54">
        <v>91.146590909090904</v>
      </c>
      <c r="D5" s="55">
        <v>87.3</v>
      </c>
      <c r="E5" s="56"/>
      <c r="F5" s="54">
        <v>91.125</v>
      </c>
      <c r="G5" s="54">
        <v>85.920833333333306</v>
      </c>
      <c r="H5" s="54"/>
      <c r="I5" s="54">
        <v>91.39</v>
      </c>
      <c r="J5" s="54">
        <v>86.17</v>
      </c>
      <c r="K5" s="54"/>
      <c r="L5" s="63">
        <v>89</v>
      </c>
      <c r="M5" s="55">
        <f t="shared" si="0"/>
        <v>88.771774891774882</v>
      </c>
      <c r="N5" s="55">
        <f t="shared" si="1"/>
        <v>5.4691666666666947</v>
      </c>
      <c r="O5" s="64">
        <v>80</v>
      </c>
      <c r="P5" s="65">
        <v>98</v>
      </c>
      <c r="Q5" s="45">
        <f t="shared" ref="Q5:Q20" si="2">M5/M$3*100</f>
        <v>103.46360709997073</v>
      </c>
    </row>
    <row r="6" spans="1:18" ht="15.95" customHeight="1" x14ac:dyDescent="0.25">
      <c r="A6" s="17">
        <v>8</v>
      </c>
      <c r="B6" s="54">
        <v>89.904761904761898</v>
      </c>
      <c r="C6" s="54">
        <v>90.971428571428604</v>
      </c>
      <c r="D6" s="55">
        <v>87.7</v>
      </c>
      <c r="E6" s="56"/>
      <c r="F6" s="54">
        <v>91.3</v>
      </c>
      <c r="G6" s="54">
        <v>86.454499999999996</v>
      </c>
      <c r="H6" s="54"/>
      <c r="I6" s="54">
        <v>91.7</v>
      </c>
      <c r="J6" s="54">
        <v>87.23</v>
      </c>
      <c r="K6" s="54"/>
      <c r="L6" s="63">
        <v>89</v>
      </c>
      <c r="M6" s="55">
        <f t="shared" si="0"/>
        <v>89.322955782312945</v>
      </c>
      <c r="N6" s="55">
        <f t="shared" si="1"/>
        <v>5.2455000000000069</v>
      </c>
      <c r="O6" s="64">
        <v>80</v>
      </c>
      <c r="P6" s="65">
        <v>98</v>
      </c>
      <c r="Q6" s="45">
        <f t="shared" si="2"/>
        <v>104.10600907029482</v>
      </c>
    </row>
    <row r="7" spans="1:18" ht="15.95" customHeight="1" x14ac:dyDescent="0.25">
      <c r="A7" s="17">
        <v>9</v>
      </c>
      <c r="B7" s="54">
        <v>90.4</v>
      </c>
      <c r="C7" s="54">
        <v>88.710975609756105</v>
      </c>
      <c r="D7" s="55">
        <v>88.683333333333294</v>
      </c>
      <c r="E7" s="56"/>
      <c r="F7" s="54">
        <v>91.6</v>
      </c>
      <c r="G7" s="54">
        <v>88.394736842105303</v>
      </c>
      <c r="H7" s="54"/>
      <c r="I7" s="54">
        <v>90.8</v>
      </c>
      <c r="J7" s="54">
        <v>85.5</v>
      </c>
      <c r="K7" s="54"/>
      <c r="L7" s="63">
        <v>89</v>
      </c>
      <c r="M7" s="55">
        <f t="shared" si="0"/>
        <v>89.155577969313526</v>
      </c>
      <c r="N7" s="55">
        <f t="shared" si="1"/>
        <v>6.0999999999999943</v>
      </c>
      <c r="O7" s="64">
        <v>80</v>
      </c>
      <c r="P7" s="65">
        <v>98</v>
      </c>
      <c r="Q7" s="45">
        <f t="shared" si="2"/>
        <v>103.91093003416496</v>
      </c>
    </row>
    <row r="8" spans="1:18" ht="15.95" customHeight="1" x14ac:dyDescent="0.25">
      <c r="A8" s="17">
        <v>10</v>
      </c>
      <c r="B8" s="54">
        <v>89.681818181818201</v>
      </c>
      <c r="C8" s="54">
        <v>89.891304347826093</v>
      </c>
      <c r="D8" s="55">
        <v>88.571428571428598</v>
      </c>
      <c r="E8" s="56"/>
      <c r="F8" s="54">
        <v>91.318181818181799</v>
      </c>
      <c r="G8" s="54">
        <v>89.393185185185203</v>
      </c>
      <c r="H8" s="54"/>
      <c r="I8" s="54">
        <v>91</v>
      </c>
      <c r="J8" s="54">
        <v>85.12</v>
      </c>
      <c r="K8" s="54"/>
      <c r="L8" s="63">
        <v>89</v>
      </c>
      <c r="M8" s="55">
        <f t="shared" si="0"/>
        <v>89.282274014919992</v>
      </c>
      <c r="N8" s="55">
        <f t="shared" si="1"/>
        <v>6.1981818181817943</v>
      </c>
      <c r="O8" s="64">
        <v>80</v>
      </c>
      <c r="P8" s="65">
        <v>98</v>
      </c>
      <c r="Q8" s="45">
        <f t="shared" si="2"/>
        <v>104.05859442298369</v>
      </c>
    </row>
    <row r="9" spans="1:18" ht="15.95" customHeight="1" x14ac:dyDescent="0.25">
      <c r="A9" s="17">
        <v>11</v>
      </c>
      <c r="B9" s="54">
        <v>90.7</v>
      </c>
      <c r="C9" s="54">
        <v>91.646511627907003</v>
      </c>
      <c r="D9" s="55">
        <v>89.978947368421004</v>
      </c>
      <c r="E9" s="56"/>
      <c r="F9" s="54">
        <v>89.75</v>
      </c>
      <c r="G9" s="54">
        <v>90.644173913043502</v>
      </c>
      <c r="H9" s="54"/>
      <c r="I9" s="54">
        <v>90</v>
      </c>
      <c r="J9" s="54">
        <v>87.88</v>
      </c>
      <c r="K9" s="54"/>
      <c r="L9" s="63">
        <v>89</v>
      </c>
      <c r="M9" s="55">
        <f t="shared" si="0"/>
        <v>90.085661844195926</v>
      </c>
      <c r="N9" s="55">
        <f t="shared" si="1"/>
        <v>3.7665116279070077</v>
      </c>
      <c r="O9" s="64">
        <v>80</v>
      </c>
      <c r="P9" s="65">
        <v>98</v>
      </c>
      <c r="Q9" s="45">
        <f t="shared" si="2"/>
        <v>104.99494387435422</v>
      </c>
    </row>
    <row r="10" spans="1:18" ht="15.95" customHeight="1" x14ac:dyDescent="0.25">
      <c r="A10" s="17">
        <v>12</v>
      </c>
      <c r="B10" s="54">
        <v>91.125</v>
      </c>
      <c r="C10" s="54">
        <v>90.529807692307699</v>
      </c>
      <c r="D10" s="55">
        <v>90.486666666666693</v>
      </c>
      <c r="E10" s="56"/>
      <c r="F10" s="54">
        <v>89.684210526315795</v>
      </c>
      <c r="G10" s="54">
        <v>91.239130434782595</v>
      </c>
      <c r="H10" s="54"/>
      <c r="I10" s="54">
        <v>91.47</v>
      </c>
      <c r="J10" s="54">
        <v>87.06</v>
      </c>
      <c r="K10" s="54"/>
      <c r="L10" s="63">
        <v>89</v>
      </c>
      <c r="M10" s="55">
        <f t="shared" si="0"/>
        <v>90.227830760010391</v>
      </c>
      <c r="N10" s="55">
        <f t="shared" si="1"/>
        <v>4.4099999999999966</v>
      </c>
      <c r="O10" s="64">
        <v>80</v>
      </c>
      <c r="P10" s="65">
        <v>98</v>
      </c>
      <c r="Q10" s="45">
        <f t="shared" si="2"/>
        <v>105.16064191143401</v>
      </c>
    </row>
    <row r="11" spans="1:18" ht="15.95" customHeight="1" x14ac:dyDescent="0.25">
      <c r="A11" s="17">
        <v>1</v>
      </c>
      <c r="B11" s="54">
        <v>92.15</v>
      </c>
      <c r="C11" s="54">
        <v>91.736893203883497</v>
      </c>
      <c r="D11" s="55">
        <v>93.146153846153894</v>
      </c>
      <c r="E11" s="56"/>
      <c r="F11" s="54">
        <v>89.473684210526301</v>
      </c>
      <c r="G11" s="54">
        <v>91.258679999999998</v>
      </c>
      <c r="H11" s="54"/>
      <c r="I11" s="54">
        <v>90.06</v>
      </c>
      <c r="J11" s="54">
        <v>86.67</v>
      </c>
      <c r="K11" s="54"/>
      <c r="L11" s="63">
        <v>89</v>
      </c>
      <c r="M11" s="55">
        <f t="shared" si="0"/>
        <v>90.642201608651945</v>
      </c>
      <c r="N11" s="55">
        <f t="shared" si="1"/>
        <v>6.4761538461538919</v>
      </c>
      <c r="O11" s="64">
        <v>80</v>
      </c>
      <c r="P11" s="65">
        <v>98</v>
      </c>
      <c r="Q11" s="45">
        <f t="shared" si="2"/>
        <v>105.64359161847547</v>
      </c>
    </row>
    <row r="12" spans="1:18" ht="15.95" customHeight="1" x14ac:dyDescent="0.25">
      <c r="A12" s="17">
        <v>2</v>
      </c>
      <c r="B12" s="54">
        <v>90.3888888888889</v>
      </c>
      <c r="C12" s="54">
        <v>92.127499999999998</v>
      </c>
      <c r="D12" s="55">
        <v>89.883333333333297</v>
      </c>
      <c r="E12" s="56"/>
      <c r="F12" s="54">
        <v>89.705882352941202</v>
      </c>
      <c r="G12" s="54">
        <v>91.374272727272697</v>
      </c>
      <c r="H12" s="54"/>
      <c r="I12" s="54">
        <v>90.79</v>
      </c>
      <c r="J12" s="54">
        <v>88.05</v>
      </c>
      <c r="K12" s="54"/>
      <c r="L12" s="63">
        <v>89</v>
      </c>
      <c r="M12" s="55">
        <f t="shared" si="0"/>
        <v>90.331411043205136</v>
      </c>
      <c r="N12" s="55">
        <f t="shared" si="1"/>
        <v>4.0775000000000006</v>
      </c>
      <c r="O12" s="64">
        <v>80</v>
      </c>
      <c r="P12" s="65">
        <v>98</v>
      </c>
      <c r="Q12" s="45">
        <f t="shared" si="2"/>
        <v>105.28136485222043</v>
      </c>
    </row>
    <row r="13" spans="1:18" ht="15.95" customHeight="1" x14ac:dyDescent="0.25">
      <c r="A13" s="17">
        <v>3</v>
      </c>
      <c r="B13" s="221">
        <v>89.875</v>
      </c>
      <c r="C13" s="221">
        <v>91.376404494382029</v>
      </c>
      <c r="D13" s="223">
        <v>89.862499999999997</v>
      </c>
      <c r="E13" s="234"/>
      <c r="F13" s="221">
        <v>91.523809523809518</v>
      </c>
      <c r="G13" s="221">
        <v>91.415136363636364</v>
      </c>
      <c r="H13" s="221"/>
      <c r="I13" s="221">
        <v>90.35</v>
      </c>
      <c r="J13" s="221">
        <v>88.72</v>
      </c>
      <c r="K13" s="221"/>
      <c r="L13" s="63">
        <v>89</v>
      </c>
      <c r="M13" s="55">
        <f t="shared" si="0"/>
        <v>90.446121483118276</v>
      </c>
      <c r="N13" s="55">
        <f t="shared" si="1"/>
        <v>2.8038095238095195</v>
      </c>
      <c r="O13" s="64">
        <v>80</v>
      </c>
      <c r="P13" s="65">
        <v>98</v>
      </c>
      <c r="Q13" s="45">
        <f t="shared" si="2"/>
        <v>105.41506000363437</v>
      </c>
    </row>
    <row r="14" spans="1:18" ht="15.95" customHeight="1" x14ac:dyDescent="0.25">
      <c r="A14" s="17">
        <v>4</v>
      </c>
      <c r="B14" s="54"/>
      <c r="C14" s="54"/>
      <c r="D14" s="55"/>
      <c r="E14" s="56"/>
      <c r="F14" s="54"/>
      <c r="G14" s="57"/>
      <c r="H14" s="54"/>
      <c r="I14" s="54"/>
      <c r="J14" s="54"/>
      <c r="K14" s="54"/>
      <c r="L14" s="63">
        <v>89</v>
      </c>
      <c r="M14" s="55"/>
      <c r="N14" s="55">
        <f t="shared" si="1"/>
        <v>0</v>
      </c>
      <c r="O14" s="64">
        <v>80</v>
      </c>
      <c r="P14" s="65">
        <v>98</v>
      </c>
      <c r="Q14" s="45">
        <f t="shared" si="2"/>
        <v>0</v>
      </c>
    </row>
    <row r="15" spans="1:18" ht="15.95" customHeight="1" x14ac:dyDescent="0.25">
      <c r="A15" s="17">
        <v>5</v>
      </c>
      <c r="B15" s="54"/>
      <c r="C15" s="54"/>
      <c r="D15" s="55"/>
      <c r="E15" s="56"/>
      <c r="F15" s="54"/>
      <c r="G15" s="54"/>
      <c r="H15" s="54"/>
      <c r="I15" s="54"/>
      <c r="J15" s="54"/>
      <c r="K15" s="54"/>
      <c r="L15" s="63">
        <v>89</v>
      </c>
      <c r="M15" s="55"/>
      <c r="N15" s="55">
        <f t="shared" si="1"/>
        <v>0</v>
      </c>
      <c r="O15" s="64">
        <v>80</v>
      </c>
      <c r="P15" s="65">
        <v>98</v>
      </c>
      <c r="Q15" s="45">
        <f t="shared" si="2"/>
        <v>0</v>
      </c>
      <c r="R15" s="46"/>
    </row>
    <row r="16" spans="1:18" ht="15.95" customHeight="1" x14ac:dyDescent="0.25">
      <c r="A16" s="17">
        <v>6</v>
      </c>
      <c r="B16" s="54"/>
      <c r="C16" s="54"/>
      <c r="D16" s="55"/>
      <c r="E16" s="56"/>
      <c r="F16" s="54"/>
      <c r="G16" s="54"/>
      <c r="H16" s="54"/>
      <c r="I16" s="54"/>
      <c r="J16" s="54"/>
      <c r="K16" s="54"/>
      <c r="L16" s="63">
        <v>89</v>
      </c>
      <c r="M16" s="55"/>
      <c r="N16" s="55">
        <f t="shared" si="1"/>
        <v>0</v>
      </c>
      <c r="O16" s="64">
        <v>80</v>
      </c>
      <c r="P16" s="65">
        <v>98</v>
      </c>
      <c r="Q16" s="45">
        <f t="shared" si="2"/>
        <v>0</v>
      </c>
      <c r="R16" s="46"/>
    </row>
    <row r="17" spans="1:24" ht="15.95" customHeight="1" x14ac:dyDescent="0.25">
      <c r="A17" s="17">
        <v>7</v>
      </c>
      <c r="B17" s="54"/>
      <c r="C17" s="54"/>
      <c r="D17" s="55"/>
      <c r="E17" s="56"/>
      <c r="F17" s="54"/>
      <c r="G17" s="54"/>
      <c r="H17" s="54"/>
      <c r="I17" s="54"/>
      <c r="J17" s="54"/>
      <c r="K17" s="54"/>
      <c r="L17" s="63">
        <v>89</v>
      </c>
      <c r="M17" s="55"/>
      <c r="N17" s="55">
        <f t="shared" si="1"/>
        <v>0</v>
      </c>
      <c r="O17" s="64">
        <v>80</v>
      </c>
      <c r="P17" s="65">
        <v>98</v>
      </c>
      <c r="Q17" s="45">
        <f t="shared" si="2"/>
        <v>0</v>
      </c>
      <c r="R17" s="46"/>
    </row>
    <row r="18" spans="1:24" ht="15.95" customHeight="1" x14ac:dyDescent="0.25">
      <c r="A18" s="17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63">
        <v>89</v>
      </c>
      <c r="M18" s="55"/>
      <c r="N18" s="55">
        <f t="shared" si="1"/>
        <v>0</v>
      </c>
      <c r="O18" s="64">
        <v>80</v>
      </c>
      <c r="P18" s="65">
        <v>98</v>
      </c>
      <c r="Q18" s="45">
        <f t="shared" si="2"/>
        <v>0</v>
      </c>
      <c r="R18" s="46"/>
    </row>
    <row r="19" spans="1:24" ht="15.95" customHeight="1" x14ac:dyDescent="0.25">
      <c r="A19" s="17">
        <v>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63">
        <v>89</v>
      </c>
      <c r="M19" s="55"/>
      <c r="N19" s="55">
        <f t="shared" si="1"/>
        <v>0</v>
      </c>
      <c r="O19" s="64">
        <v>80</v>
      </c>
      <c r="P19" s="65">
        <v>98</v>
      </c>
      <c r="Q19" s="45">
        <f t="shared" si="2"/>
        <v>0</v>
      </c>
      <c r="R19" s="46"/>
    </row>
    <row r="20" spans="1:24" ht="15.95" customHeight="1" x14ac:dyDescent="0.25">
      <c r="A20" s="17">
        <v>10</v>
      </c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63">
        <v>89</v>
      </c>
      <c r="M20" s="55"/>
      <c r="N20" s="55">
        <f t="shared" si="1"/>
        <v>0</v>
      </c>
      <c r="O20" s="64">
        <v>80</v>
      </c>
      <c r="P20" s="65">
        <v>98</v>
      </c>
      <c r="Q20" s="45">
        <f t="shared" si="2"/>
        <v>0</v>
      </c>
      <c r="R20" s="46"/>
      <c r="X20" s="66"/>
    </row>
    <row r="21" spans="1:24" ht="19.5" x14ac:dyDescent="0.15">
      <c r="L21" s="63">
        <v>89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AB21"/>
  <sheetViews>
    <sheetView zoomScale="80" zoomScaleNormal="80" workbookViewId="0">
      <selection activeCell="S41" sqref="S41"/>
    </sheetView>
  </sheetViews>
  <sheetFormatPr defaultColWidth="9" defaultRowHeight="13.5" x14ac:dyDescent="0.15"/>
  <cols>
    <col min="1" max="1" width="3.75" customWidth="1"/>
    <col min="2" max="2" width="9.25" customWidth="1"/>
    <col min="3" max="3" width="9.125" customWidth="1"/>
    <col min="4" max="5" width="9.25" customWidth="1"/>
    <col min="6" max="6" width="9.375" customWidth="1"/>
    <col min="7" max="8" width="9.25" customWidth="1"/>
    <col min="9" max="10" width="10.625" customWidth="1"/>
    <col min="11" max="11" width="9.75" customWidth="1"/>
    <col min="12" max="12" width="10.625" customWidth="1"/>
    <col min="13" max="13" width="9.125" customWidth="1"/>
    <col min="14" max="14" width="7.875" customWidth="1"/>
    <col min="15" max="15" width="11.375" customWidth="1"/>
    <col min="16" max="16" width="9.375" customWidth="1"/>
    <col min="17" max="17" width="8.75" customWidth="1"/>
    <col min="18" max="21" width="3.5" style="9" customWidth="1"/>
    <col min="22" max="22" width="8.5" customWidth="1"/>
    <col min="23" max="23" width="9.875" customWidth="1"/>
    <col min="24" max="24" width="2" customWidth="1"/>
    <col min="25" max="25" width="2.125" customWidth="1"/>
  </cols>
  <sheetData>
    <row r="1" spans="1:28" ht="20.100000000000001" customHeight="1" x14ac:dyDescent="0.3">
      <c r="F1" s="10" t="s">
        <v>112</v>
      </c>
    </row>
    <row r="2" spans="1:28" ht="15.95" customHeight="1" x14ac:dyDescent="0.25">
      <c r="A2" s="11" t="s">
        <v>70</v>
      </c>
      <c r="B2" s="12" t="s">
        <v>71</v>
      </c>
      <c r="C2" s="12" t="s">
        <v>72</v>
      </c>
      <c r="D2" s="13" t="s">
        <v>73</v>
      </c>
      <c r="E2" s="14" t="s">
        <v>87</v>
      </c>
      <c r="F2" s="13" t="s">
        <v>75</v>
      </c>
      <c r="G2" s="15" t="s">
        <v>76</v>
      </c>
      <c r="H2" s="16" t="s">
        <v>77</v>
      </c>
      <c r="I2" s="12" t="s">
        <v>78</v>
      </c>
      <c r="J2" s="15" t="s">
        <v>79</v>
      </c>
      <c r="K2" s="28" t="s">
        <v>80</v>
      </c>
      <c r="L2" s="29" t="s">
        <v>97</v>
      </c>
      <c r="M2" s="30" t="s">
        <v>98</v>
      </c>
      <c r="N2" s="31" t="s">
        <v>82</v>
      </c>
      <c r="O2" s="32" t="s">
        <v>99</v>
      </c>
      <c r="P2" s="33" t="s">
        <v>100</v>
      </c>
      <c r="Q2" s="39" t="s">
        <v>82</v>
      </c>
      <c r="R2" s="40" t="s">
        <v>101</v>
      </c>
      <c r="S2" s="41" t="s">
        <v>102</v>
      </c>
      <c r="T2" s="41" t="s">
        <v>103</v>
      </c>
      <c r="U2" s="41" t="s">
        <v>104</v>
      </c>
      <c r="V2" s="42" t="s">
        <v>85</v>
      </c>
    </row>
    <row r="3" spans="1:28" ht="15.95" customHeight="1" x14ac:dyDescent="0.25">
      <c r="A3" s="17">
        <v>5</v>
      </c>
      <c r="B3" s="18"/>
      <c r="C3" s="18"/>
      <c r="D3" s="18"/>
      <c r="E3" s="18">
        <v>81.5</v>
      </c>
      <c r="F3" s="18"/>
      <c r="G3" s="19"/>
      <c r="H3" s="19"/>
      <c r="I3" s="18"/>
      <c r="J3" s="19">
        <v>64.7</v>
      </c>
      <c r="K3" s="19"/>
      <c r="L3" s="34">
        <v>82</v>
      </c>
      <c r="M3" s="21">
        <f t="shared" ref="M3:M12" si="0">AVERAGE(B3,D3,E3,F3,I3)</f>
        <v>81.5</v>
      </c>
      <c r="N3" s="21">
        <f t="shared" ref="N3:N9" si="1">MAX(B3,D3,E3,F3,I3)-MIN(B3,D3,E3,F3,I3)</f>
        <v>0</v>
      </c>
      <c r="O3" s="35">
        <v>64</v>
      </c>
      <c r="P3" s="36">
        <f t="shared" ref="P3:P12" si="2">AVERAGE(C3,G3,H3,J3,K3)</f>
        <v>64.7</v>
      </c>
      <c r="Q3" s="36">
        <f t="shared" ref="Q3:Q20" si="3">MAX(C3,G3,H3,J3,K3)-MIN(C3,G3,H3,J3,K3)</f>
        <v>0</v>
      </c>
      <c r="R3" s="43">
        <v>77</v>
      </c>
      <c r="S3" s="44">
        <v>87</v>
      </c>
      <c r="T3" s="44">
        <v>59</v>
      </c>
      <c r="U3" s="44">
        <v>69</v>
      </c>
      <c r="V3" s="45">
        <f>P3/P3*100</f>
        <v>100</v>
      </c>
    </row>
    <row r="4" spans="1:28" ht="15.95" customHeight="1" x14ac:dyDescent="0.25">
      <c r="A4" s="17">
        <v>6</v>
      </c>
      <c r="B4" s="20">
        <v>82.3</v>
      </c>
      <c r="C4" s="20">
        <v>60.977631578947303</v>
      </c>
      <c r="D4" s="21">
        <v>82.210526315789494</v>
      </c>
      <c r="E4" s="21">
        <v>80.483000000000004</v>
      </c>
      <c r="F4" s="20">
        <v>82.0555555555556</v>
      </c>
      <c r="G4" s="22">
        <v>65.599999999999994</v>
      </c>
      <c r="H4" s="22">
        <v>62.805</v>
      </c>
      <c r="I4" s="20">
        <v>81.39</v>
      </c>
      <c r="J4" s="22">
        <v>60.977631578947303</v>
      </c>
      <c r="K4" s="22">
        <v>65.0555555555556</v>
      </c>
      <c r="L4" s="34">
        <v>82</v>
      </c>
      <c r="M4" s="21">
        <f t="shared" si="0"/>
        <v>81.687816374269019</v>
      </c>
      <c r="N4" s="21">
        <f t="shared" si="1"/>
        <v>1.8169999999999931</v>
      </c>
      <c r="O4" s="35">
        <v>64</v>
      </c>
      <c r="P4" s="36">
        <f t="shared" si="2"/>
        <v>63.083163742690047</v>
      </c>
      <c r="Q4" s="36">
        <f t="shared" si="3"/>
        <v>4.6223684210526912</v>
      </c>
      <c r="R4" s="43">
        <v>77</v>
      </c>
      <c r="S4" s="44">
        <v>87</v>
      </c>
      <c r="T4" s="44">
        <v>59</v>
      </c>
      <c r="U4" s="44">
        <v>69</v>
      </c>
      <c r="V4" s="45">
        <f>P4/P$3*100</f>
        <v>97.501025877418925</v>
      </c>
    </row>
    <row r="5" spans="1:28" ht="15.95" customHeight="1" x14ac:dyDescent="0.25">
      <c r="A5" s="17">
        <v>7</v>
      </c>
      <c r="B5" s="20">
        <v>81.8</v>
      </c>
      <c r="C5" s="20">
        <v>60.056382978723398</v>
      </c>
      <c r="D5" s="21">
        <v>82.272727272727295</v>
      </c>
      <c r="E5" s="21">
        <v>80.313000000000002</v>
      </c>
      <c r="F5" s="20">
        <v>82.125</v>
      </c>
      <c r="G5" s="22">
        <v>63.516666666666701</v>
      </c>
      <c r="H5" s="22">
        <v>62.969000000000001</v>
      </c>
      <c r="I5" s="20">
        <v>83.47</v>
      </c>
      <c r="J5" s="22">
        <v>63.5</v>
      </c>
      <c r="K5" s="22">
        <v>65.05</v>
      </c>
      <c r="L5" s="34">
        <v>82</v>
      </c>
      <c r="M5" s="21">
        <f t="shared" si="0"/>
        <v>81.99614545454547</v>
      </c>
      <c r="N5" s="21">
        <f t="shared" si="1"/>
        <v>3.1569999999999965</v>
      </c>
      <c r="O5" s="35">
        <v>64</v>
      </c>
      <c r="P5" s="36">
        <f t="shared" si="2"/>
        <v>63.018409929078018</v>
      </c>
      <c r="Q5" s="36">
        <f t="shared" si="3"/>
        <v>4.9936170212765987</v>
      </c>
      <c r="R5" s="43">
        <v>77</v>
      </c>
      <c r="S5" s="44">
        <v>87</v>
      </c>
      <c r="T5" s="44">
        <v>59</v>
      </c>
      <c r="U5" s="44">
        <v>69</v>
      </c>
      <c r="V5" s="45">
        <f>P5/P$3*100</f>
        <v>97.40094270336634</v>
      </c>
    </row>
    <row r="6" spans="1:28" ht="15.95" customHeight="1" x14ac:dyDescent="0.25">
      <c r="A6" s="17">
        <v>8</v>
      </c>
      <c r="B6" s="20">
        <v>82.3333333333333</v>
      </c>
      <c r="C6" s="20">
        <v>59.6593023255814</v>
      </c>
      <c r="D6" s="21">
        <v>81.714285714285694</v>
      </c>
      <c r="E6" s="21">
        <v>80.334000000000003</v>
      </c>
      <c r="F6" s="20">
        <v>82.25</v>
      </c>
      <c r="G6" s="22">
        <v>63.615384615384599</v>
      </c>
      <c r="H6" s="22">
        <v>63.140999999999998</v>
      </c>
      <c r="I6" s="20">
        <v>83.25</v>
      </c>
      <c r="J6" s="22">
        <v>63.72</v>
      </c>
      <c r="K6" s="22">
        <v>65.55</v>
      </c>
      <c r="L6" s="34">
        <v>82</v>
      </c>
      <c r="M6" s="21">
        <f t="shared" si="0"/>
        <v>81.976323809523791</v>
      </c>
      <c r="N6" s="21">
        <f t="shared" si="1"/>
        <v>2.9159999999999968</v>
      </c>
      <c r="O6" s="35">
        <v>64</v>
      </c>
      <c r="P6" s="36">
        <f t="shared" si="2"/>
        <v>63.137137388193196</v>
      </c>
      <c r="Q6" s="36">
        <f t="shared" si="3"/>
        <v>5.8906976744185968</v>
      </c>
      <c r="R6" s="43">
        <v>77</v>
      </c>
      <c r="S6" s="44">
        <v>87</v>
      </c>
      <c r="T6" s="44">
        <v>59</v>
      </c>
      <c r="U6" s="44">
        <v>69</v>
      </c>
      <c r="V6" s="45">
        <f t="shared" ref="V6:V20" si="4">P6/P$3*100</f>
        <v>97.58444727696012</v>
      </c>
    </row>
    <row r="7" spans="1:28" ht="15.95" customHeight="1" x14ac:dyDescent="0.25">
      <c r="A7" s="17">
        <v>9</v>
      </c>
      <c r="B7" s="20">
        <v>81.75</v>
      </c>
      <c r="C7" s="20">
        <v>59.3642857142857</v>
      </c>
      <c r="D7" s="21">
        <v>81.7222222222222</v>
      </c>
      <c r="E7" s="21">
        <v>80.052000000000007</v>
      </c>
      <c r="F7" s="20">
        <v>80.650000000000006</v>
      </c>
      <c r="G7" s="22">
        <v>64.34</v>
      </c>
      <c r="H7" s="22">
        <v>64.028999999999996</v>
      </c>
      <c r="I7" s="20">
        <v>82.98</v>
      </c>
      <c r="J7" s="22">
        <v>62.67</v>
      </c>
      <c r="K7" s="22">
        <v>65.2</v>
      </c>
      <c r="L7" s="34">
        <v>82</v>
      </c>
      <c r="M7" s="21">
        <f t="shared" si="0"/>
        <v>81.430844444444432</v>
      </c>
      <c r="N7" s="21">
        <f t="shared" si="1"/>
        <v>2.9279999999999973</v>
      </c>
      <c r="O7" s="35">
        <v>64</v>
      </c>
      <c r="P7" s="36">
        <f t="shared" si="2"/>
        <v>63.120657142857134</v>
      </c>
      <c r="Q7" s="36">
        <f t="shared" si="3"/>
        <v>5.8357142857143032</v>
      </c>
      <c r="R7" s="43">
        <v>77</v>
      </c>
      <c r="S7" s="44">
        <v>87</v>
      </c>
      <c r="T7" s="44">
        <v>59</v>
      </c>
      <c r="U7" s="44">
        <v>69</v>
      </c>
      <c r="V7" s="45">
        <f t="shared" si="4"/>
        <v>97.558975491278403</v>
      </c>
    </row>
    <row r="8" spans="1:28" ht="15.95" customHeight="1" x14ac:dyDescent="0.25">
      <c r="A8" s="17">
        <v>10</v>
      </c>
      <c r="B8" s="20">
        <v>82.045454545454504</v>
      </c>
      <c r="C8" s="20">
        <v>59.710526315789501</v>
      </c>
      <c r="D8" s="21">
        <v>82</v>
      </c>
      <c r="E8" s="21">
        <v>79.796000000000006</v>
      </c>
      <c r="F8" s="20">
        <v>82.045454545454504</v>
      </c>
      <c r="G8" s="22">
        <v>64.681481481481498</v>
      </c>
      <c r="H8" s="22">
        <v>64.59</v>
      </c>
      <c r="I8" s="20">
        <v>82.56</v>
      </c>
      <c r="J8" s="22">
        <v>62.54</v>
      </c>
      <c r="K8" s="22">
        <v>63.0555555555556</v>
      </c>
      <c r="L8" s="34">
        <v>82</v>
      </c>
      <c r="M8" s="21">
        <f t="shared" si="0"/>
        <v>81.689381818181801</v>
      </c>
      <c r="N8" s="21">
        <f t="shared" si="1"/>
        <v>2.7639999999999958</v>
      </c>
      <c r="O8" s="35">
        <v>64</v>
      </c>
      <c r="P8" s="36">
        <f t="shared" si="2"/>
        <v>62.91551267056532</v>
      </c>
      <c r="Q8" s="36">
        <f t="shared" si="3"/>
        <v>4.970955165691997</v>
      </c>
      <c r="R8" s="43">
        <v>77</v>
      </c>
      <c r="S8" s="44">
        <v>87</v>
      </c>
      <c r="T8" s="44">
        <v>59</v>
      </c>
      <c r="U8" s="44">
        <v>69</v>
      </c>
      <c r="V8" s="45">
        <f t="shared" si="4"/>
        <v>97.241905209529094</v>
      </c>
    </row>
    <row r="9" spans="1:28" ht="15.95" customHeight="1" x14ac:dyDescent="0.25">
      <c r="A9" s="17">
        <v>11</v>
      </c>
      <c r="B9" s="20">
        <v>82.1</v>
      </c>
      <c r="C9" s="20">
        <v>60.629268292682902</v>
      </c>
      <c r="D9" s="21">
        <v>81.7</v>
      </c>
      <c r="E9" s="21">
        <v>82.406000000000006</v>
      </c>
      <c r="F9" s="20">
        <v>81.75</v>
      </c>
      <c r="G9" s="22">
        <v>64.9991304347826</v>
      </c>
      <c r="H9" s="22">
        <v>65.067999999999998</v>
      </c>
      <c r="I9" s="20">
        <v>83.29</v>
      </c>
      <c r="J9" s="22">
        <v>64.17</v>
      </c>
      <c r="K9" s="22">
        <v>63.9</v>
      </c>
      <c r="L9" s="34">
        <v>82</v>
      </c>
      <c r="M9" s="21">
        <f t="shared" si="0"/>
        <v>82.249200000000002</v>
      </c>
      <c r="N9" s="21">
        <f t="shared" si="1"/>
        <v>1.5900000000000034</v>
      </c>
      <c r="O9" s="35">
        <v>64</v>
      </c>
      <c r="P9" s="36">
        <f t="shared" si="2"/>
        <v>63.753279745493103</v>
      </c>
      <c r="Q9" s="36">
        <f t="shared" si="3"/>
        <v>4.4387317073170962</v>
      </c>
      <c r="R9" s="43">
        <v>77</v>
      </c>
      <c r="S9" s="44">
        <v>87</v>
      </c>
      <c r="T9" s="44">
        <v>59</v>
      </c>
      <c r="U9" s="44">
        <v>69</v>
      </c>
      <c r="V9" s="45">
        <f t="shared" si="4"/>
        <v>98.536753857021793</v>
      </c>
    </row>
    <row r="10" spans="1:28" ht="15.95" customHeight="1" x14ac:dyDescent="0.25">
      <c r="A10" s="17">
        <v>12</v>
      </c>
      <c r="B10" s="20">
        <v>82.5625</v>
      </c>
      <c r="C10" s="20">
        <v>61.4860215053763</v>
      </c>
      <c r="D10" s="21">
        <v>81.75</v>
      </c>
      <c r="E10" s="21">
        <v>84.361999999999995</v>
      </c>
      <c r="F10" s="20">
        <v>82.105263157894697</v>
      </c>
      <c r="G10" s="22">
        <v>65.153478260869605</v>
      </c>
      <c r="H10" s="22">
        <v>65.296000000000006</v>
      </c>
      <c r="I10" s="20">
        <v>82.43</v>
      </c>
      <c r="J10" s="22">
        <v>64.739999999999995</v>
      </c>
      <c r="K10" s="22">
        <v>63.2</v>
      </c>
      <c r="L10" s="34">
        <v>82</v>
      </c>
      <c r="M10" s="21">
        <f t="shared" si="0"/>
        <v>82.641952631578945</v>
      </c>
      <c r="N10" s="21">
        <f t="shared" ref="N10:N20" si="5">MAX(B10,D10,E10,F10,I10)-MIN(B10,D10,E10,F10,I10)</f>
        <v>2.6119999999999948</v>
      </c>
      <c r="O10" s="35">
        <v>64</v>
      </c>
      <c r="P10" s="36">
        <f t="shared" si="2"/>
        <v>63.975099953249185</v>
      </c>
      <c r="Q10" s="36">
        <f t="shared" si="3"/>
        <v>3.8099784946237065</v>
      </c>
      <c r="R10" s="43">
        <v>77</v>
      </c>
      <c r="S10" s="44">
        <v>87</v>
      </c>
      <c r="T10" s="44">
        <v>59</v>
      </c>
      <c r="U10" s="44">
        <v>69</v>
      </c>
      <c r="V10" s="45">
        <f t="shared" si="4"/>
        <v>98.879598073028092</v>
      </c>
    </row>
    <row r="11" spans="1:28" ht="15.95" customHeight="1" x14ac:dyDescent="0.25">
      <c r="A11" s="17">
        <v>1</v>
      </c>
      <c r="B11" s="20">
        <v>81.650000000000006</v>
      </c>
      <c r="C11" s="20">
        <v>61.612048192771098</v>
      </c>
      <c r="D11" s="21">
        <v>81.411764705882305</v>
      </c>
      <c r="E11" s="21">
        <v>84.588999999999999</v>
      </c>
      <c r="F11" s="20">
        <v>81.736842105263193</v>
      </c>
      <c r="G11" s="22">
        <v>64.461600000000004</v>
      </c>
      <c r="H11" s="22">
        <v>65.123000000000005</v>
      </c>
      <c r="I11" s="20">
        <v>83.34</v>
      </c>
      <c r="J11" s="22">
        <v>64.16</v>
      </c>
      <c r="K11" s="22">
        <v>63.5</v>
      </c>
      <c r="L11" s="34">
        <v>82</v>
      </c>
      <c r="M11" s="21">
        <f t="shared" si="0"/>
        <v>82.545521362229096</v>
      </c>
      <c r="N11" s="21">
        <f t="shared" si="5"/>
        <v>3.1772352941176933</v>
      </c>
      <c r="O11" s="35">
        <v>64</v>
      </c>
      <c r="P11" s="36">
        <f t="shared" si="2"/>
        <v>63.771329638554221</v>
      </c>
      <c r="Q11" s="36">
        <f t="shared" si="3"/>
        <v>3.5109518072289063</v>
      </c>
      <c r="R11" s="43">
        <v>77</v>
      </c>
      <c r="S11" s="44">
        <v>87</v>
      </c>
      <c r="T11" s="44">
        <v>59</v>
      </c>
      <c r="U11" s="44">
        <v>69</v>
      </c>
      <c r="V11" s="45">
        <f t="shared" si="4"/>
        <v>98.564651682464017</v>
      </c>
    </row>
    <row r="12" spans="1:28" ht="15.95" customHeight="1" x14ac:dyDescent="0.25">
      <c r="A12" s="17">
        <v>2</v>
      </c>
      <c r="B12" s="20">
        <v>81.8888888888889</v>
      </c>
      <c r="C12" s="20">
        <v>61.9375</v>
      </c>
      <c r="D12" s="21">
        <v>81.157894736842096</v>
      </c>
      <c r="E12" s="21">
        <v>84.486999999999995</v>
      </c>
      <c r="F12" s="20">
        <v>81.823529411764696</v>
      </c>
      <c r="G12" s="22">
        <v>63.197619047619</v>
      </c>
      <c r="H12" s="22">
        <v>64.361000000000004</v>
      </c>
      <c r="I12" s="20">
        <v>83.52</v>
      </c>
      <c r="J12" s="22">
        <v>62.37</v>
      </c>
      <c r="K12" s="22">
        <v>63.266666666666701</v>
      </c>
      <c r="L12" s="34">
        <v>82</v>
      </c>
      <c r="M12" s="21">
        <f t="shared" si="0"/>
        <v>82.575462607499134</v>
      </c>
      <c r="N12" s="21">
        <f t="shared" si="5"/>
        <v>3.3291052631578992</v>
      </c>
      <c r="O12" s="35">
        <v>64</v>
      </c>
      <c r="P12" s="36">
        <f t="shared" si="2"/>
        <v>63.026557142857143</v>
      </c>
      <c r="Q12" s="36">
        <f t="shared" si="3"/>
        <v>2.4235000000000042</v>
      </c>
      <c r="R12" s="43">
        <v>77</v>
      </c>
      <c r="S12" s="44">
        <v>87</v>
      </c>
      <c r="T12" s="44">
        <v>59</v>
      </c>
      <c r="U12" s="44">
        <v>69</v>
      </c>
      <c r="V12" s="45">
        <f t="shared" si="4"/>
        <v>97.413534996688014</v>
      </c>
    </row>
    <row r="13" spans="1:28" ht="15.95" customHeight="1" x14ac:dyDescent="0.5">
      <c r="A13" s="236">
        <v>3</v>
      </c>
      <c r="B13" s="224">
        <v>82.375</v>
      </c>
      <c r="C13" s="224">
        <v>83.257142857142853</v>
      </c>
      <c r="D13" s="225">
        <v>82.05</v>
      </c>
      <c r="E13" s="225">
        <v>84.296000000000006</v>
      </c>
      <c r="F13" s="224">
        <v>82.238095238095241</v>
      </c>
      <c r="G13" s="226">
        <v>65.268181818181816</v>
      </c>
      <c r="H13" s="226">
        <v>63.22</v>
      </c>
      <c r="I13" s="224">
        <v>83.03</v>
      </c>
      <c r="J13" s="226">
        <v>62.07</v>
      </c>
      <c r="K13" s="226">
        <v>62.533333333333331</v>
      </c>
      <c r="L13" s="34">
        <v>82</v>
      </c>
      <c r="M13" s="21">
        <f>AVERAGE(C13,B13,D13,E13,F13,I13)</f>
        <v>82.874373015873019</v>
      </c>
      <c r="N13" s="21">
        <f>MAX(B13,C13,D13,E13,F13,I13)-MIN(B13,C13,D13,E13,F13,I13)</f>
        <v>2.2460000000000093</v>
      </c>
      <c r="O13" s="35">
        <v>64</v>
      </c>
      <c r="P13" s="36">
        <f>AVERAGE(G13,H13,J13,K13)</f>
        <v>63.272878787878788</v>
      </c>
      <c r="Q13" s="36">
        <f>MAX(G13,H13,J13,K13)-MIN(G13,H13,J13,K13)</f>
        <v>3.1981818181818156</v>
      </c>
      <c r="R13" s="43">
        <v>77</v>
      </c>
      <c r="S13" s="44">
        <v>87</v>
      </c>
      <c r="T13" s="44">
        <v>59</v>
      </c>
      <c r="U13" s="44">
        <v>69</v>
      </c>
      <c r="V13" s="45">
        <f t="shared" si="4"/>
        <v>97.794248512950205</v>
      </c>
      <c r="AB13" s="47"/>
    </row>
    <row r="14" spans="1:28" ht="15.95" customHeight="1" x14ac:dyDescent="0.25">
      <c r="A14" s="17">
        <v>4</v>
      </c>
      <c r="B14" s="20"/>
      <c r="C14" s="20"/>
      <c r="D14" s="21"/>
      <c r="E14" s="21"/>
      <c r="F14" s="20"/>
      <c r="G14" s="23"/>
      <c r="H14" s="22"/>
      <c r="I14" s="20"/>
      <c r="J14" s="22"/>
      <c r="K14" s="22"/>
      <c r="L14" s="34">
        <v>82</v>
      </c>
      <c r="M14" s="21"/>
      <c r="N14" s="21">
        <f t="shared" si="5"/>
        <v>0</v>
      </c>
      <c r="O14" s="35">
        <v>64</v>
      </c>
      <c r="P14" s="36"/>
      <c r="Q14" s="36">
        <f t="shared" si="3"/>
        <v>0</v>
      </c>
      <c r="R14" s="43">
        <v>77</v>
      </c>
      <c r="S14" s="44">
        <v>87</v>
      </c>
      <c r="T14" s="44">
        <v>59</v>
      </c>
      <c r="U14" s="44">
        <v>69</v>
      </c>
      <c r="V14" s="45">
        <f t="shared" si="4"/>
        <v>0</v>
      </c>
    </row>
    <row r="15" spans="1:28" ht="15.95" customHeight="1" x14ac:dyDescent="0.25">
      <c r="A15" s="17">
        <v>5</v>
      </c>
      <c r="B15" s="20"/>
      <c r="C15" s="20"/>
      <c r="D15" s="21"/>
      <c r="E15" s="24"/>
      <c r="F15" s="20"/>
      <c r="G15" s="22"/>
      <c r="H15" s="22"/>
      <c r="I15" s="20"/>
      <c r="J15" s="22"/>
      <c r="K15" s="22"/>
      <c r="L15" s="34">
        <v>82</v>
      </c>
      <c r="M15" s="21"/>
      <c r="N15" s="21">
        <f t="shared" si="5"/>
        <v>0</v>
      </c>
      <c r="O15" s="35">
        <v>64</v>
      </c>
      <c r="P15" s="36"/>
      <c r="Q15" s="36">
        <f t="shared" si="3"/>
        <v>0</v>
      </c>
      <c r="R15" s="43">
        <v>77</v>
      </c>
      <c r="S15" s="44">
        <v>87</v>
      </c>
      <c r="T15" s="44">
        <v>59</v>
      </c>
      <c r="U15" s="44">
        <v>69</v>
      </c>
      <c r="V15" s="45">
        <f t="shared" si="4"/>
        <v>0</v>
      </c>
      <c r="W15" s="46"/>
    </row>
    <row r="16" spans="1:28" ht="15.95" customHeight="1" x14ac:dyDescent="0.25">
      <c r="A16" s="17">
        <v>6</v>
      </c>
      <c r="B16" s="20"/>
      <c r="C16" s="20"/>
      <c r="D16" s="21"/>
      <c r="E16" s="21"/>
      <c r="F16" s="20"/>
      <c r="G16" s="22"/>
      <c r="H16" s="22"/>
      <c r="I16" s="20"/>
      <c r="J16" s="22"/>
      <c r="K16" s="22"/>
      <c r="L16" s="34">
        <v>82</v>
      </c>
      <c r="M16" s="21"/>
      <c r="N16" s="21">
        <f t="shared" si="5"/>
        <v>0</v>
      </c>
      <c r="O16" s="35">
        <v>64</v>
      </c>
      <c r="P16" s="36"/>
      <c r="Q16" s="36">
        <f t="shared" si="3"/>
        <v>0</v>
      </c>
      <c r="R16" s="43">
        <v>77</v>
      </c>
      <c r="S16" s="44">
        <v>87</v>
      </c>
      <c r="T16" s="44">
        <v>59</v>
      </c>
      <c r="U16" s="44">
        <v>69</v>
      </c>
      <c r="V16" s="45">
        <f t="shared" si="4"/>
        <v>0</v>
      </c>
      <c r="W16" s="46"/>
    </row>
    <row r="17" spans="1:23" ht="15.95" customHeight="1" x14ac:dyDescent="0.25">
      <c r="A17" s="17">
        <v>7</v>
      </c>
      <c r="B17" s="20"/>
      <c r="C17" s="20"/>
      <c r="D17" s="21"/>
      <c r="E17" s="21"/>
      <c r="F17" s="20"/>
      <c r="G17" s="22"/>
      <c r="H17" s="22"/>
      <c r="I17" s="20"/>
      <c r="J17" s="22"/>
      <c r="K17" s="22"/>
      <c r="L17" s="34">
        <v>82</v>
      </c>
      <c r="M17" s="21"/>
      <c r="N17" s="21">
        <f t="shared" si="5"/>
        <v>0</v>
      </c>
      <c r="O17" s="35">
        <v>64</v>
      </c>
      <c r="P17" s="36"/>
      <c r="Q17" s="36">
        <f t="shared" si="3"/>
        <v>0</v>
      </c>
      <c r="R17" s="43">
        <v>77</v>
      </c>
      <c r="S17" s="44">
        <v>87</v>
      </c>
      <c r="T17" s="44">
        <v>59</v>
      </c>
      <c r="U17" s="44">
        <v>69</v>
      </c>
      <c r="V17" s="45">
        <f t="shared" si="4"/>
        <v>0</v>
      </c>
      <c r="W17" s="46"/>
    </row>
    <row r="18" spans="1:23" ht="15.95" customHeight="1" x14ac:dyDescent="0.25">
      <c r="A18" s="17">
        <v>8</v>
      </c>
      <c r="B18" s="25"/>
      <c r="C18" s="25"/>
      <c r="D18" s="25"/>
      <c r="E18" s="21"/>
      <c r="F18" s="25"/>
      <c r="G18" s="23"/>
      <c r="H18" s="23"/>
      <c r="I18" s="25"/>
      <c r="J18" s="23"/>
      <c r="K18" s="23"/>
      <c r="L18" s="34">
        <v>82</v>
      </c>
      <c r="M18" s="21"/>
      <c r="N18" s="21">
        <f t="shared" si="5"/>
        <v>0</v>
      </c>
      <c r="O18" s="35">
        <v>64</v>
      </c>
      <c r="P18" s="36"/>
      <c r="Q18" s="36">
        <f t="shared" si="3"/>
        <v>0</v>
      </c>
      <c r="R18" s="43">
        <v>77</v>
      </c>
      <c r="S18" s="44">
        <v>87</v>
      </c>
      <c r="T18" s="44">
        <v>59</v>
      </c>
      <c r="U18" s="44">
        <v>69</v>
      </c>
      <c r="V18" s="45">
        <f t="shared" si="4"/>
        <v>0</v>
      </c>
      <c r="W18" s="46"/>
    </row>
    <row r="19" spans="1:23" ht="15.95" customHeight="1" x14ac:dyDescent="0.25">
      <c r="A19" s="17">
        <v>9</v>
      </c>
      <c r="B19" s="25"/>
      <c r="C19" s="25"/>
      <c r="D19" s="25"/>
      <c r="E19" s="21"/>
      <c r="F19" s="25"/>
      <c r="G19" s="23"/>
      <c r="H19" s="23"/>
      <c r="I19" s="25"/>
      <c r="J19" s="23"/>
      <c r="K19" s="23"/>
      <c r="L19" s="34">
        <v>82</v>
      </c>
      <c r="M19" s="21"/>
      <c r="N19" s="21">
        <f t="shared" si="5"/>
        <v>0</v>
      </c>
      <c r="O19" s="35">
        <v>64</v>
      </c>
      <c r="P19" s="36"/>
      <c r="Q19" s="36">
        <f t="shared" si="3"/>
        <v>0</v>
      </c>
      <c r="R19" s="43">
        <v>77</v>
      </c>
      <c r="S19" s="44">
        <v>87</v>
      </c>
      <c r="T19" s="44">
        <v>59</v>
      </c>
      <c r="U19" s="44">
        <v>69</v>
      </c>
      <c r="V19" s="45">
        <f t="shared" si="4"/>
        <v>0</v>
      </c>
      <c r="W19" s="46"/>
    </row>
    <row r="20" spans="1:23" ht="15.95" customHeight="1" x14ac:dyDescent="0.25">
      <c r="A20" s="17">
        <v>10</v>
      </c>
      <c r="B20" s="25"/>
      <c r="C20" s="26"/>
      <c r="D20" s="26"/>
      <c r="E20" s="21"/>
      <c r="F20" s="26"/>
      <c r="G20" s="27"/>
      <c r="H20" s="27"/>
      <c r="I20" s="26"/>
      <c r="J20" s="27"/>
      <c r="K20" s="27"/>
      <c r="L20" s="37">
        <v>82</v>
      </c>
      <c r="M20" s="21"/>
      <c r="N20" s="21">
        <f t="shared" si="5"/>
        <v>0</v>
      </c>
      <c r="O20" s="35">
        <v>64</v>
      </c>
      <c r="P20" s="36"/>
      <c r="Q20" s="36">
        <f t="shared" si="3"/>
        <v>0</v>
      </c>
      <c r="R20" s="43">
        <v>77</v>
      </c>
      <c r="S20" s="44">
        <v>87</v>
      </c>
      <c r="T20" s="44">
        <v>59</v>
      </c>
      <c r="U20" s="44">
        <v>69</v>
      </c>
      <c r="V20" s="45">
        <f t="shared" si="4"/>
        <v>0</v>
      </c>
      <c r="W20" s="46"/>
    </row>
    <row r="21" spans="1:23" x14ac:dyDescent="0.15">
      <c r="L21" s="38"/>
      <c r="M21" s="38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AE19"/>
  <sheetViews>
    <sheetView zoomScale="76" zoomScaleNormal="76" workbookViewId="0">
      <selection activeCell="Y42" sqref="Y42"/>
    </sheetView>
  </sheetViews>
  <sheetFormatPr defaultColWidth="9" defaultRowHeight="13.5" x14ac:dyDescent="0.15"/>
  <cols>
    <col min="1" max="1" width="6.625" customWidth="1"/>
    <col min="2" max="2" width="9.5" customWidth="1"/>
    <col min="3" max="31" width="10" customWidth="1"/>
  </cols>
  <sheetData>
    <row r="1" spans="1:31" ht="16.5" x14ac:dyDescent="0.25">
      <c r="A1" s="2" t="s">
        <v>70</v>
      </c>
      <c r="B1" s="3" t="s">
        <v>6</v>
      </c>
      <c r="C1" s="3" t="s">
        <v>10</v>
      </c>
      <c r="D1" s="3" t="s">
        <v>86</v>
      </c>
      <c r="E1" s="3" t="s">
        <v>15</v>
      </c>
      <c r="F1" s="3" t="s">
        <v>18</v>
      </c>
      <c r="G1" s="3" t="s">
        <v>20</v>
      </c>
      <c r="H1" s="3" t="s">
        <v>22</v>
      </c>
      <c r="I1" s="3" t="s">
        <v>96</v>
      </c>
      <c r="J1" s="3" t="s">
        <v>29</v>
      </c>
      <c r="K1" s="3" t="s">
        <v>105</v>
      </c>
      <c r="L1" s="3" t="s">
        <v>106</v>
      </c>
      <c r="M1" s="3" t="s">
        <v>35</v>
      </c>
      <c r="N1" s="3" t="s">
        <v>37</v>
      </c>
      <c r="O1" s="3" t="s">
        <v>38</v>
      </c>
      <c r="P1" s="3" t="s">
        <v>40</v>
      </c>
      <c r="Q1" s="8" t="s">
        <v>41</v>
      </c>
      <c r="R1" s="3" t="s">
        <v>44</v>
      </c>
      <c r="S1" s="3" t="s">
        <v>47</v>
      </c>
      <c r="T1" s="3" t="s">
        <v>48</v>
      </c>
      <c r="U1" s="3" t="s">
        <v>113</v>
      </c>
      <c r="V1" s="3" t="s">
        <v>114</v>
      </c>
      <c r="W1" s="3" t="s">
        <v>52</v>
      </c>
      <c r="X1" s="3" t="s">
        <v>108</v>
      </c>
      <c r="Y1" s="3" t="s">
        <v>56</v>
      </c>
      <c r="Z1" s="3" t="s">
        <v>59</v>
      </c>
      <c r="AA1" s="3" t="s">
        <v>61</v>
      </c>
      <c r="AB1" s="3" t="s">
        <v>62</v>
      </c>
      <c r="AC1" s="3" t="s">
        <v>64</v>
      </c>
      <c r="AD1" s="3" t="s">
        <v>66</v>
      </c>
      <c r="AE1" s="3" t="s">
        <v>112</v>
      </c>
    </row>
    <row r="2" spans="1:31" s="1" customFormat="1" ht="16.5" x14ac:dyDescent="0.15">
      <c r="A2" s="4" t="s">
        <v>115</v>
      </c>
      <c r="B2" s="5">
        <v>100</v>
      </c>
      <c r="C2" s="5">
        <v>100</v>
      </c>
      <c r="D2" s="5">
        <v>100</v>
      </c>
      <c r="E2" s="5">
        <v>100</v>
      </c>
      <c r="F2" s="5">
        <v>100</v>
      </c>
      <c r="G2" s="5">
        <v>100</v>
      </c>
      <c r="H2" s="5">
        <v>100</v>
      </c>
      <c r="I2" s="5">
        <v>100</v>
      </c>
      <c r="J2" s="5">
        <v>100</v>
      </c>
      <c r="K2" s="5">
        <v>100</v>
      </c>
      <c r="L2" s="5">
        <v>100</v>
      </c>
      <c r="M2" s="5">
        <v>100</v>
      </c>
      <c r="N2" s="5">
        <v>100</v>
      </c>
      <c r="O2" s="5">
        <v>100</v>
      </c>
      <c r="P2" s="5">
        <v>100</v>
      </c>
      <c r="Q2" s="6">
        <v>100</v>
      </c>
      <c r="R2" s="5">
        <v>100</v>
      </c>
      <c r="S2" s="5">
        <v>100</v>
      </c>
      <c r="T2" s="5">
        <v>100</v>
      </c>
      <c r="U2" s="5">
        <v>100</v>
      </c>
      <c r="V2" s="5">
        <v>100</v>
      </c>
      <c r="W2" s="5">
        <v>100</v>
      </c>
      <c r="X2" s="5">
        <v>100</v>
      </c>
      <c r="Y2" s="5">
        <v>100</v>
      </c>
      <c r="Z2" s="5">
        <v>100</v>
      </c>
      <c r="AA2" s="5">
        <v>100</v>
      </c>
      <c r="AB2" s="5">
        <v>100</v>
      </c>
      <c r="AC2" s="5">
        <v>100</v>
      </c>
      <c r="AD2" s="5">
        <v>100</v>
      </c>
      <c r="AE2" s="5">
        <v>100</v>
      </c>
    </row>
    <row r="3" spans="1:31" s="1" customFormat="1" ht="16.5" x14ac:dyDescent="0.15">
      <c r="A3" s="220" t="s">
        <v>116</v>
      </c>
      <c r="B3" s="6">
        <f ca="1">INDIRECT(B$1&amp;"!Q4")</f>
        <v>99.46393875716565</v>
      </c>
      <c r="C3" s="6">
        <f ca="1">INDIRECT(C$1&amp;"!Q4")</f>
        <v>100.17245038464033</v>
      </c>
      <c r="D3" s="6">
        <f ca="1">INDIRECT(D$1&amp;"!V4")</f>
        <v>100.14923562749662</v>
      </c>
      <c r="E3" s="6">
        <f t="shared" ref="E3:H3" ca="1" si="0">INDIRECT(E$1&amp;"!Q4")</f>
        <v>100.01492467536693</v>
      </c>
      <c r="F3" s="6">
        <f t="shared" ca="1" si="0"/>
        <v>99.549683386987837</v>
      </c>
      <c r="G3" s="6">
        <f t="shared" ca="1" si="0"/>
        <v>99.0652630856477</v>
      </c>
      <c r="H3" s="6">
        <f t="shared" ca="1" si="0"/>
        <v>101.5017846170531</v>
      </c>
      <c r="I3" s="6">
        <f ca="1">INDIRECT(I$1&amp;"!V4")</f>
        <v>100.19116675033469</v>
      </c>
      <c r="J3" s="6">
        <f t="shared" ref="J3:Z3" ca="1" si="1">INDIRECT(J$1&amp;"!Q4")</f>
        <v>100.10018764049222</v>
      </c>
      <c r="K3" s="6">
        <f t="shared" ca="1" si="1"/>
        <v>99.083812432926038</v>
      </c>
      <c r="L3" s="6">
        <f t="shared" ca="1" si="1"/>
        <v>97.473869589633154</v>
      </c>
      <c r="M3" s="6">
        <f t="shared" ca="1" si="1"/>
        <v>100.10693339328587</v>
      </c>
      <c r="N3" s="6">
        <f t="shared" ca="1" si="1"/>
        <v>99.035912657460628</v>
      </c>
      <c r="O3" s="6">
        <f t="shared" ca="1" si="1"/>
        <v>99.199445606881625</v>
      </c>
      <c r="P3" s="6">
        <f t="shared" ca="1" si="1"/>
        <v>99.360583999681765</v>
      </c>
      <c r="Q3" s="6">
        <f t="shared" ca="1" si="1"/>
        <v>99.601609117167129</v>
      </c>
      <c r="R3" s="6">
        <f t="shared" ca="1" si="1"/>
        <v>99.41897034819938</v>
      </c>
      <c r="S3" s="6">
        <f t="shared" ca="1" si="1"/>
        <v>100.14111323413044</v>
      </c>
      <c r="T3" s="6">
        <f t="shared" ca="1" si="1"/>
        <v>100.41223703022872</v>
      </c>
      <c r="U3" s="6">
        <f t="shared" ca="1" si="1"/>
        <v>100.09100273065974</v>
      </c>
      <c r="V3" s="6">
        <f t="shared" ca="1" si="1"/>
        <v>99.658944855967064</v>
      </c>
      <c r="W3" s="6">
        <f t="shared" ca="1" si="1"/>
        <v>99.467567147958462</v>
      </c>
      <c r="X3" s="6">
        <f t="shared" ca="1" si="1"/>
        <v>99.710625365098423</v>
      </c>
      <c r="Y3" s="6">
        <f t="shared" ca="1" si="1"/>
        <v>100.17125571701277</v>
      </c>
      <c r="Z3" s="6">
        <f t="shared" ca="1" si="1"/>
        <v>96.138843695951678</v>
      </c>
      <c r="AA3" s="6">
        <f t="shared" ref="AA3:AD3" ca="1" si="2">INDIRECT(AA$1&amp;"!Q4")</f>
        <v>98.346422290913438</v>
      </c>
      <c r="AB3" s="6">
        <f t="shared" ca="1" si="2"/>
        <v>99.570942874191573</v>
      </c>
      <c r="AC3" s="6">
        <f t="shared" ca="1" si="2"/>
        <v>103.42759953975273</v>
      </c>
      <c r="AD3" s="6">
        <f t="shared" ca="1" si="2"/>
        <v>104.00146033057425</v>
      </c>
      <c r="AE3" s="6">
        <f ca="1">INDIRECT(AE$1&amp;"!V4")</f>
        <v>97.501025877418925</v>
      </c>
    </row>
    <row r="4" spans="1:31" s="1" customFormat="1" ht="16.5" x14ac:dyDescent="0.15">
      <c r="A4" s="220" t="s">
        <v>117</v>
      </c>
      <c r="B4" s="6">
        <f ca="1">INDIRECT(B$1&amp;"!Q5")</f>
        <v>99.553086057762812</v>
      </c>
      <c r="C4" s="6">
        <f ca="1">INDIRECT(C$1&amp;"!Q5")</f>
        <v>100.15032992762877</v>
      </c>
      <c r="D4" s="6">
        <f ca="1">INDIRECT(D$1&amp;"!V5")</f>
        <v>99.687597819024148</v>
      </c>
      <c r="E4" s="6">
        <f ca="1">INDIRECT(E$1&amp;"!Q5")</f>
        <v>99.995538870334684</v>
      </c>
      <c r="F4" s="6">
        <f ca="1">INDIRECT(F$1&amp;"!Q5")</f>
        <v>99.234115651522629</v>
      </c>
      <c r="G4" s="6">
        <f ca="1">INDIRECT(G$1&amp;"!Q5")</f>
        <v>99.46411047328634</v>
      </c>
      <c r="H4" s="6">
        <f ca="1">INDIRECT(H$1&amp;"!Q5")</f>
        <v>101.26795683790758</v>
      </c>
      <c r="I4" s="6">
        <f ca="1">INDIRECT(I$1&amp;"!V5")</f>
        <v>99.99697548838617</v>
      </c>
      <c r="J4" s="6">
        <f t="shared" ref="J4:AD4" ca="1" si="3">INDIRECT(J$1&amp;"!Q5")</f>
        <v>100.07238398139026</v>
      </c>
      <c r="K4" s="6">
        <f t="shared" ca="1" si="3"/>
        <v>99.327120719953101</v>
      </c>
      <c r="L4" s="6">
        <f t="shared" ca="1" si="3"/>
        <v>97.689153156725467</v>
      </c>
      <c r="M4" s="6">
        <f t="shared" ca="1" si="3"/>
        <v>100.46248265192365</v>
      </c>
      <c r="N4" s="6">
        <f t="shared" ca="1" si="3"/>
        <v>99.076866492416343</v>
      </c>
      <c r="O4" s="6">
        <f t="shared" ca="1" si="3"/>
        <v>99.173061180952743</v>
      </c>
      <c r="P4" s="6">
        <f t="shared" ca="1" si="3"/>
        <v>99.434125710209159</v>
      </c>
      <c r="Q4" s="6">
        <f t="shared" ca="1" si="3"/>
        <v>99.53475936812201</v>
      </c>
      <c r="R4" s="6">
        <f t="shared" ca="1" si="3"/>
        <v>99.562644514755519</v>
      </c>
      <c r="S4" s="6">
        <f t="shared" ca="1" si="3"/>
        <v>99.979904555552523</v>
      </c>
      <c r="T4" s="6">
        <f t="shared" ca="1" si="3"/>
        <v>100.19721184883103</v>
      </c>
      <c r="U4" s="6">
        <f t="shared" ca="1" si="3"/>
        <v>99.685142785367304</v>
      </c>
      <c r="V4" s="6">
        <f t="shared" ca="1" si="3"/>
        <v>99.978895720361521</v>
      </c>
      <c r="W4" s="6">
        <f t="shared" ca="1" si="3"/>
        <v>99.047575509347425</v>
      </c>
      <c r="X4" s="6">
        <f t="shared" ca="1" si="3"/>
        <v>99.707489752143772</v>
      </c>
      <c r="Y4" s="6">
        <f t="shared" ca="1" si="3"/>
        <v>99.645752968761812</v>
      </c>
      <c r="Z4" s="6">
        <f t="shared" ca="1" si="3"/>
        <v>97.428114461945626</v>
      </c>
      <c r="AA4" s="6">
        <f t="shared" ca="1" si="3"/>
        <v>98.322712199740963</v>
      </c>
      <c r="AB4" s="6">
        <f t="shared" ca="1" si="3"/>
        <v>99.978305754340695</v>
      </c>
      <c r="AC4" s="6">
        <f t="shared" ca="1" si="3"/>
        <v>102.40315915956644</v>
      </c>
      <c r="AD4" s="6">
        <f t="shared" ca="1" si="3"/>
        <v>103.46360709997073</v>
      </c>
      <c r="AE4" s="6">
        <f ca="1">INDIRECT(AE$1&amp;"!V5")</f>
        <v>97.40094270336634</v>
      </c>
    </row>
    <row r="5" spans="1:31" s="1" customFormat="1" ht="16.5" x14ac:dyDescent="0.15">
      <c r="A5" s="220" t="s">
        <v>118</v>
      </c>
      <c r="B5" s="6">
        <f ca="1">INDIRECT(B$1&amp;"!Q6")</f>
        <v>99.514762392382778</v>
      </c>
      <c r="C5" s="6">
        <f ca="1">INDIRECT(C$1&amp;"!Q6")</f>
        <v>100.12815528748256</v>
      </c>
      <c r="D5" s="6">
        <f ca="1">INDIRECT(D$1&amp;"!V6")</f>
        <v>99.944049592413208</v>
      </c>
      <c r="E5" s="6">
        <f t="shared" ref="E5:H5" ca="1" si="4">INDIRECT(E$1&amp;"!Q6")</f>
        <v>99.833696718597025</v>
      </c>
      <c r="F5" s="6">
        <f t="shared" ca="1" si="4"/>
        <v>99.035343851419483</v>
      </c>
      <c r="G5" s="6">
        <f t="shared" ca="1" si="4"/>
        <v>99.472039873187384</v>
      </c>
      <c r="H5" s="6">
        <f t="shared" ca="1" si="4"/>
        <v>101.01248322380638</v>
      </c>
      <c r="I5" s="6">
        <f ca="1">INDIRECT(I$1&amp;"!V6")</f>
        <v>100.36934420916161</v>
      </c>
      <c r="J5" s="6">
        <f t="shared" ref="J5:AD5" ca="1" si="5">INDIRECT(J$1&amp;"!Q6")</f>
        <v>100.04725635076097</v>
      </c>
      <c r="K5" s="6">
        <f t="shared" ca="1" si="5"/>
        <v>99.501036492572808</v>
      </c>
      <c r="L5" s="6">
        <f t="shared" ca="1" si="5"/>
        <v>97.384124863124072</v>
      </c>
      <c r="M5" s="6">
        <f t="shared" ca="1" si="5"/>
        <v>99.99895682548744</v>
      </c>
      <c r="N5" s="6">
        <f t="shared" ca="1" si="5"/>
        <v>99.003450009535214</v>
      </c>
      <c r="O5" s="6">
        <f t="shared" ca="1" si="5"/>
        <v>98.990176687856092</v>
      </c>
      <c r="P5" s="6">
        <f t="shared" ca="1" si="5"/>
        <v>99.480356091965731</v>
      </c>
      <c r="Q5" s="6">
        <f t="shared" ca="1" si="5"/>
        <v>99.441173535401134</v>
      </c>
      <c r="R5" s="6">
        <f t="shared" ca="1" si="5"/>
        <v>99.591199134230948</v>
      </c>
      <c r="S5" s="6">
        <f t="shared" ca="1" si="5"/>
        <v>99.745080261884539</v>
      </c>
      <c r="T5" s="6">
        <f t="shared" ca="1" si="5"/>
        <v>99.875949748361677</v>
      </c>
      <c r="U5" s="6">
        <f t="shared" ca="1" si="5"/>
        <v>99.673281877693796</v>
      </c>
      <c r="V5" s="6">
        <f t="shared" ca="1" si="5"/>
        <v>99.963828216228194</v>
      </c>
      <c r="W5" s="6">
        <f t="shared" ca="1" si="5"/>
        <v>98.991608475651105</v>
      </c>
      <c r="X5" s="6">
        <f t="shared" ca="1" si="5"/>
        <v>99.575272771989063</v>
      </c>
      <c r="Y5" s="6">
        <f t="shared" ca="1" si="5"/>
        <v>99.488075634579047</v>
      </c>
      <c r="Z5" s="6">
        <f t="shared" ca="1" si="5"/>
        <v>97.595172467435248</v>
      </c>
      <c r="AA5" s="6">
        <f t="shared" ca="1" si="5"/>
        <v>98.113855396798527</v>
      </c>
      <c r="AB5" s="6">
        <f t="shared" ca="1" si="5"/>
        <v>99.526712859311758</v>
      </c>
      <c r="AC5" s="6">
        <f t="shared" ca="1" si="5"/>
        <v>102.14904104340674</v>
      </c>
      <c r="AD5" s="6">
        <f t="shared" ca="1" si="5"/>
        <v>104.10600907029482</v>
      </c>
      <c r="AE5" s="6">
        <f ca="1">INDIRECT(AE$1&amp;"!V6")</f>
        <v>97.58444727696012</v>
      </c>
    </row>
    <row r="6" spans="1:31" s="1" customFormat="1" ht="16.5" x14ac:dyDescent="0.15">
      <c r="A6" s="220" t="s">
        <v>119</v>
      </c>
      <c r="B6" s="6">
        <f ca="1">INDIRECT(B$1&amp;"!Q7")</f>
        <v>99.474776521564948</v>
      </c>
      <c r="C6" s="6">
        <f ca="1">INDIRECT(C$1&amp;"!Q7")</f>
        <v>100.16370753589395</v>
      </c>
      <c r="D6" s="6">
        <f ca="1">INDIRECT(D$1&amp;"!V7")</f>
        <v>99.508265555331391</v>
      </c>
      <c r="E6" s="6">
        <f ca="1">INDIRECT(E$1&amp;"!Q7")</f>
        <v>100.03766009853385</v>
      </c>
      <c r="F6" s="6">
        <f ca="1">INDIRECT(F$1&amp;"!Q7")</f>
        <v>99.177875108332998</v>
      </c>
      <c r="G6" s="6">
        <f ca="1">INDIRECT(G$1&amp;"!Q7")</f>
        <v>99.338757828088916</v>
      </c>
      <c r="H6" s="6">
        <f ca="1">INDIRECT(H$1&amp;"!Q7")</f>
        <v>101.06782473424943</v>
      </c>
      <c r="I6" s="6">
        <f ca="1">INDIRECT(I$1&amp;"!V7")</f>
        <v>100.34996371904022</v>
      </c>
      <c r="J6" s="6">
        <f t="shared" ref="J6:AD6" ca="1" si="6">INDIRECT(J$1&amp;"!Q7")</f>
        <v>100.21103758658785</v>
      </c>
      <c r="K6" s="6">
        <f t="shared" ca="1" si="6"/>
        <v>99.38350842956288</v>
      </c>
      <c r="L6" s="6">
        <f t="shared" ca="1" si="6"/>
        <v>97.143370233755945</v>
      </c>
      <c r="M6" s="6">
        <f t="shared" ca="1" si="6"/>
        <v>99.487100017000301</v>
      </c>
      <c r="N6" s="6">
        <f t="shared" ca="1" si="6"/>
        <v>98.858880724134934</v>
      </c>
      <c r="O6" s="6">
        <f t="shared" ca="1" si="6"/>
        <v>98.897061269381439</v>
      </c>
      <c r="P6" s="6">
        <f t="shared" ca="1" si="6"/>
        <v>99.232573276224073</v>
      </c>
      <c r="Q6" s="6">
        <f t="shared" ca="1" si="6"/>
        <v>99.681918464326358</v>
      </c>
      <c r="R6" s="6">
        <f t="shared" ca="1" si="6"/>
        <v>99.336087577104237</v>
      </c>
      <c r="S6" s="6">
        <f t="shared" ca="1" si="6"/>
        <v>100.27748918936217</v>
      </c>
      <c r="T6" s="6">
        <f t="shared" ca="1" si="6"/>
        <v>100.00310355856952</v>
      </c>
      <c r="U6" s="6">
        <f t="shared" ca="1" si="6"/>
        <v>99.656827110747642</v>
      </c>
      <c r="V6" s="6">
        <f t="shared" ca="1" si="6"/>
        <v>100.05174577352471</v>
      </c>
      <c r="W6" s="6">
        <f t="shared" ca="1" si="6"/>
        <v>99.174607863393945</v>
      </c>
      <c r="X6" s="6">
        <f t="shared" ca="1" si="6"/>
        <v>99.619959194689528</v>
      </c>
      <c r="Y6" s="6">
        <f t="shared" ca="1" si="6"/>
        <v>99.489208232159072</v>
      </c>
      <c r="Z6" s="6">
        <f t="shared" ca="1" si="6"/>
        <v>96.910205772185932</v>
      </c>
      <c r="AA6" s="6">
        <f t="shared" ca="1" si="6"/>
        <v>98.130105772749971</v>
      </c>
      <c r="AB6" s="6">
        <f t="shared" ca="1" si="6"/>
        <v>99.713092933775044</v>
      </c>
      <c r="AC6" s="6">
        <f t="shared" ca="1" si="6"/>
        <v>102.01046694616475</v>
      </c>
      <c r="AD6" s="6">
        <f t="shared" ca="1" si="6"/>
        <v>103.91093003416496</v>
      </c>
      <c r="AE6" s="6">
        <f ca="1">INDIRECT(AE$1&amp;"!V7")</f>
        <v>97.558975491278403</v>
      </c>
    </row>
    <row r="7" spans="1:31" s="1" customFormat="1" ht="16.5" x14ac:dyDescent="0.15">
      <c r="A7" s="220" t="s">
        <v>120</v>
      </c>
      <c r="B7" s="6">
        <f ca="1">INDIRECT(B$1&amp;"!Q8")</f>
        <v>99.54167862468698</v>
      </c>
      <c r="C7" s="6">
        <f ca="1">INDIRECT(C$1&amp;"!Q8")</f>
        <v>100.11481914566205</v>
      </c>
      <c r="D7" s="6">
        <f ca="1">INDIRECT(D$1&amp;"!V8")</f>
        <v>99.70406591920613</v>
      </c>
      <c r="E7" s="6">
        <f ca="1">INDIRECT(E$1&amp;"!Q8")</f>
        <v>100.55003132939777</v>
      </c>
      <c r="F7" s="6">
        <f ca="1">INDIRECT(F$1&amp;"!Q8")</f>
        <v>99.321409312172548</v>
      </c>
      <c r="G7" s="6">
        <f ca="1">INDIRECT(G$1&amp;"!Q8")</f>
        <v>99.184971183061649</v>
      </c>
      <c r="H7" s="6">
        <f ca="1">INDIRECT(H$1&amp;"!Q8")</f>
        <v>100.71062134156588</v>
      </c>
      <c r="I7" s="6">
        <f ca="1">INDIRECT(I$1&amp;"!V8")</f>
        <v>100.03723225559165</v>
      </c>
      <c r="J7" s="6">
        <f t="shared" ref="J7:AD7" ca="1" si="7">INDIRECT(J$1&amp;"!Q8")</f>
        <v>100.19160396676622</v>
      </c>
      <c r="K7" s="6">
        <f t="shared" ca="1" si="7"/>
        <v>99.23353007216329</v>
      </c>
      <c r="L7" s="6">
        <f t="shared" ca="1" si="7"/>
        <v>97.451985097015509</v>
      </c>
      <c r="M7" s="6">
        <f t="shared" ca="1" si="7"/>
        <v>99.314262519612868</v>
      </c>
      <c r="N7" s="6">
        <f t="shared" ca="1" si="7"/>
        <v>99.07643724830001</v>
      </c>
      <c r="O7" s="6">
        <f t="shared" ca="1" si="7"/>
        <v>99.458882889737566</v>
      </c>
      <c r="P7" s="6">
        <f t="shared" ca="1" si="7"/>
        <v>99.059238520142827</v>
      </c>
      <c r="Q7" s="6">
        <f t="shared" ca="1" si="7"/>
        <v>99.749130229306843</v>
      </c>
      <c r="R7" s="6">
        <f t="shared" ca="1" si="7"/>
        <v>99.342990262832174</v>
      </c>
      <c r="S7" s="6">
        <f t="shared" ca="1" si="7"/>
        <v>99.958492487128254</v>
      </c>
      <c r="T7" s="6">
        <f t="shared" ca="1" si="7"/>
        <v>100.06517714103398</v>
      </c>
      <c r="U7" s="6">
        <f t="shared" ca="1" si="7"/>
        <v>99.892195670860545</v>
      </c>
      <c r="V7" s="6">
        <f t="shared" ca="1" si="7"/>
        <v>100.12705558717856</v>
      </c>
      <c r="W7" s="6">
        <f t="shared" ca="1" si="7"/>
        <v>99.681730941224657</v>
      </c>
      <c r="X7" s="6">
        <f t="shared" ca="1" si="7"/>
        <v>99.887703943335481</v>
      </c>
      <c r="Y7" s="6">
        <f t="shared" ca="1" si="7"/>
        <v>99.371284016500937</v>
      </c>
      <c r="Z7" s="6">
        <f t="shared" ca="1" si="7"/>
        <v>97.482959954992651</v>
      </c>
      <c r="AA7" s="6">
        <f t="shared" ca="1" si="7"/>
        <v>98.094926644395414</v>
      </c>
      <c r="AB7" s="6">
        <f t="shared" ca="1" si="7"/>
        <v>100.16813580169153</v>
      </c>
      <c r="AC7" s="6">
        <f t="shared" ca="1" si="7"/>
        <v>102.14678056375097</v>
      </c>
      <c r="AD7" s="6">
        <f t="shared" ca="1" si="7"/>
        <v>104.05859442298369</v>
      </c>
      <c r="AE7" s="6">
        <f ca="1">INDIRECT(AE$1&amp;"!V8")</f>
        <v>97.241905209529094</v>
      </c>
    </row>
    <row r="8" spans="1:31" s="1" customFormat="1" ht="16.5" x14ac:dyDescent="0.15">
      <c r="A8" s="220" t="s">
        <v>121</v>
      </c>
      <c r="B8" s="6">
        <f ca="1">INDIRECT(B$1&amp;"!Q9")</f>
        <v>99.480591015844212</v>
      </c>
      <c r="C8" s="6">
        <f ca="1">INDIRECT(C$1&amp;"!Q9")</f>
        <v>100.07971704878398</v>
      </c>
      <c r="D8" s="6">
        <f ca="1">INDIRECT(D$1&amp;"!V9")</f>
        <v>99.769190627502724</v>
      </c>
      <c r="E8" s="6">
        <f t="shared" ref="E8:H8" ca="1" si="8">INDIRECT(E$1&amp;"!Q9")</f>
        <v>100.62324055385197</v>
      </c>
      <c r="F8" s="6">
        <f t="shared" ca="1" si="8"/>
        <v>99.488834304426376</v>
      </c>
      <c r="G8" s="6">
        <f t="shared" ca="1" si="8"/>
        <v>99.206170894499095</v>
      </c>
      <c r="H8" s="6">
        <f t="shared" ca="1" si="8"/>
        <v>100.72778753480402</v>
      </c>
      <c r="I8" s="6">
        <f ca="1">INDIRECT(I$1&amp;"!V9")</f>
        <v>99.781332338676378</v>
      </c>
      <c r="J8" s="6">
        <f t="shared" ref="J8:AD8" ca="1" si="9">INDIRECT(J$1&amp;"!Q9")</f>
        <v>100.16126972786658</v>
      </c>
      <c r="K8" s="6">
        <f t="shared" ca="1" si="9"/>
        <v>99.663588556380901</v>
      </c>
      <c r="L8" s="6">
        <f t="shared" ca="1" si="9"/>
        <v>97.191864741786432</v>
      </c>
      <c r="M8" s="6">
        <f t="shared" ca="1" si="9"/>
        <v>99.393477620953945</v>
      </c>
      <c r="N8" s="6">
        <f t="shared" ca="1" si="9"/>
        <v>99.375873795356426</v>
      </c>
      <c r="O8" s="6">
        <f t="shared" ca="1" si="9"/>
        <v>99.073219283195812</v>
      </c>
      <c r="P8" s="6">
        <f t="shared" ca="1" si="9"/>
        <v>99.020345225570566</v>
      </c>
      <c r="Q8" s="6">
        <f t="shared" ca="1" si="9"/>
        <v>99.762490824600263</v>
      </c>
      <c r="R8" s="6">
        <f t="shared" ca="1" si="9"/>
        <v>99.144731498771762</v>
      </c>
      <c r="S8" s="6">
        <f t="shared" ca="1" si="9"/>
        <v>100.0399606039484</v>
      </c>
      <c r="T8" s="6">
        <f t="shared" ca="1" si="9"/>
        <v>100.02203059832075</v>
      </c>
      <c r="U8" s="6">
        <f t="shared" ca="1" si="9"/>
        <v>100.21872440105936</v>
      </c>
      <c r="V8" s="6">
        <f t="shared" ca="1" si="9"/>
        <v>100.10600587337912</v>
      </c>
      <c r="W8" s="6">
        <f t="shared" ca="1" si="9"/>
        <v>99.839988017602195</v>
      </c>
      <c r="X8" s="6">
        <f t="shared" ca="1" si="9"/>
        <v>99.824520761863596</v>
      </c>
      <c r="Y8" s="6">
        <f t="shared" ca="1" si="9"/>
        <v>99.627931284930952</v>
      </c>
      <c r="Z8" s="6">
        <f t="shared" ca="1" si="9"/>
        <v>97.416037890592975</v>
      </c>
      <c r="AA8" s="6">
        <f t="shared" ca="1" si="9"/>
        <v>98.006502940545161</v>
      </c>
      <c r="AB8" s="6">
        <f t="shared" ca="1" si="9"/>
        <v>100.21969364818482</v>
      </c>
      <c r="AC8" s="6">
        <f t="shared" ca="1" si="9"/>
        <v>102.57097303748886</v>
      </c>
      <c r="AD8" s="6">
        <f t="shared" ca="1" si="9"/>
        <v>104.99494387435422</v>
      </c>
      <c r="AE8" s="6">
        <f ca="1">INDIRECT(AE$1&amp;"!V9")</f>
        <v>98.536753857021793</v>
      </c>
    </row>
    <row r="9" spans="1:31" s="1" customFormat="1" ht="16.5" x14ac:dyDescent="0.15">
      <c r="A9" s="220" t="s">
        <v>122</v>
      </c>
      <c r="B9" s="6">
        <f ca="1">INDIRECT(B$1&amp;"!Q10")</f>
        <v>99.563338159970812</v>
      </c>
      <c r="C9" s="6">
        <f ca="1">INDIRECT(C$1&amp;"!Q10")</f>
        <v>100.16634045990023</v>
      </c>
      <c r="D9" s="6">
        <f ca="1">INDIRECT(D$1&amp;"!V10")</f>
        <v>99.868462777158456</v>
      </c>
      <c r="E9" s="6">
        <f t="shared" ref="E9:H9" ca="1" si="10">INDIRECT(E$1&amp;"!Q10")</f>
        <v>100.30548185777286</v>
      </c>
      <c r="F9" s="6">
        <f t="shared" ca="1" si="10"/>
        <v>99.42635381592595</v>
      </c>
      <c r="G9" s="6">
        <f t="shared" ca="1" si="10"/>
        <v>99.309810618690079</v>
      </c>
      <c r="H9" s="6">
        <f t="shared" ca="1" si="10"/>
        <v>100.81645181047605</v>
      </c>
      <c r="I9" s="6">
        <f ca="1">INDIRECT(I$1&amp;"!V10")</f>
        <v>100.18979984874899</v>
      </c>
      <c r="J9" s="6">
        <f t="shared" ref="J9:AD9" ca="1" si="11">INDIRECT(J$1&amp;"!Q10")</f>
        <v>100.28490580314369</v>
      </c>
      <c r="K9" s="6">
        <f t="shared" ca="1" si="11"/>
        <v>99.90553037156171</v>
      </c>
      <c r="L9" s="6">
        <f t="shared" ca="1" si="11"/>
        <v>97.060496681965546</v>
      </c>
      <c r="M9" s="6">
        <f t="shared" ca="1" si="11"/>
        <v>99.23148073405271</v>
      </c>
      <c r="N9" s="6">
        <f t="shared" ca="1" si="11"/>
        <v>99.444650262851127</v>
      </c>
      <c r="O9" s="6">
        <f t="shared" ca="1" si="11"/>
        <v>99.435561228907773</v>
      </c>
      <c r="P9" s="6">
        <f t="shared" ca="1" si="11"/>
        <v>99.090656042067806</v>
      </c>
      <c r="Q9" s="6">
        <f t="shared" ca="1" si="11"/>
        <v>99.54596355693873</v>
      </c>
      <c r="R9" s="6">
        <f t="shared" ca="1" si="11"/>
        <v>99.323846429978531</v>
      </c>
      <c r="S9" s="6">
        <f t="shared" ca="1" si="11"/>
        <v>100.14425232599136</v>
      </c>
      <c r="T9" s="6">
        <f t="shared" ca="1" si="11"/>
        <v>99.937308707743</v>
      </c>
      <c r="U9" s="6">
        <f t="shared" ca="1" si="11"/>
        <v>100.17278444335977</v>
      </c>
      <c r="V9" s="6">
        <f t="shared" ca="1" si="11"/>
        <v>100.01537511687097</v>
      </c>
      <c r="W9" s="6">
        <f t="shared" ca="1" si="11"/>
        <v>100.10763788205728</v>
      </c>
      <c r="X9" s="6">
        <f t="shared" ca="1" si="11"/>
        <v>99.746918582592855</v>
      </c>
      <c r="Y9" s="6">
        <f t="shared" ca="1" si="11"/>
        <v>99.586481039949248</v>
      </c>
      <c r="Z9" s="6">
        <f t="shared" ca="1" si="11"/>
        <v>97.719658406966275</v>
      </c>
      <c r="AA9" s="6">
        <f t="shared" ca="1" si="11"/>
        <v>97.975918612436715</v>
      </c>
      <c r="AB9" s="6">
        <f t="shared" ca="1" si="11"/>
        <v>100.23613623492949</v>
      </c>
      <c r="AC9" s="6">
        <f t="shared" ca="1" si="11"/>
        <v>102.00904356820627</v>
      </c>
      <c r="AD9" s="6">
        <f t="shared" ca="1" si="11"/>
        <v>105.16064191143401</v>
      </c>
      <c r="AE9" s="6">
        <f ca="1">INDIRECT(AE$1&amp;"!V10")</f>
        <v>98.879598073028092</v>
      </c>
    </row>
    <row r="10" spans="1:31" s="1" customFormat="1" ht="16.5" x14ac:dyDescent="0.15">
      <c r="A10" s="4" t="s">
        <v>123</v>
      </c>
      <c r="B10" s="6">
        <f ca="1">INDIRECT(B$1&amp;"!Q11")</f>
        <v>99.448629202450618</v>
      </c>
      <c r="C10" s="6">
        <f ca="1">INDIRECT(C$1&amp;"!Q11")</f>
        <v>100.07779495504596</v>
      </c>
      <c r="D10" s="6">
        <f ca="1">INDIRECT(D$1&amp;"!V11")</f>
        <v>99.75912769831497</v>
      </c>
      <c r="E10" s="6">
        <f t="shared" ref="E10:H10" ca="1" si="12">INDIRECT(E$1&amp;"!Q11")</f>
        <v>99.8479815126841</v>
      </c>
      <c r="F10" s="6">
        <f t="shared" ca="1" si="12"/>
        <v>99.258163234542664</v>
      </c>
      <c r="G10" s="6">
        <f t="shared" ca="1" si="12"/>
        <v>99.205457811823422</v>
      </c>
      <c r="H10" s="6">
        <f t="shared" ca="1" si="12"/>
        <v>100.94903338620109</v>
      </c>
      <c r="I10" s="6">
        <f ca="1">INDIRECT(I$1&amp;"!V11")</f>
        <v>100.10064493758668</v>
      </c>
      <c r="J10" s="6">
        <f t="shared" ref="J10:AD10" ca="1" si="13">INDIRECT(J$1&amp;"!Q11")</f>
        <v>100.23434030842337</v>
      </c>
      <c r="K10" s="6">
        <f t="shared" ca="1" si="13"/>
        <v>99.898690252127494</v>
      </c>
      <c r="L10" s="6">
        <f t="shared" ca="1" si="13"/>
        <v>97.118313270861861</v>
      </c>
      <c r="M10" s="6">
        <f t="shared" ca="1" si="13"/>
        <v>100.06236359499479</v>
      </c>
      <c r="N10" s="6">
        <f t="shared" ca="1" si="13"/>
        <v>99.14327437131152</v>
      </c>
      <c r="O10" s="6">
        <f t="shared" ca="1" si="13"/>
        <v>99.527747288478835</v>
      </c>
      <c r="P10" s="6">
        <f t="shared" ca="1" si="13"/>
        <v>99.20916306801989</v>
      </c>
      <c r="Q10" s="6">
        <f t="shared" ca="1" si="13"/>
        <v>99.486417466751988</v>
      </c>
      <c r="R10" s="6">
        <f t="shared" ca="1" si="13"/>
        <v>99.07464347068354</v>
      </c>
      <c r="S10" s="6">
        <f t="shared" ca="1" si="13"/>
        <v>100.08090749381171</v>
      </c>
      <c r="T10" s="6">
        <f t="shared" ca="1" si="13"/>
        <v>99.861135125429698</v>
      </c>
      <c r="U10" s="6">
        <f t="shared" ca="1" si="13"/>
        <v>100.0506308514144</v>
      </c>
      <c r="V10" s="6">
        <f t="shared" ca="1" si="13"/>
        <v>99.90803384877286</v>
      </c>
      <c r="W10" s="6">
        <f t="shared" ca="1" si="13"/>
        <v>99.965854902743544</v>
      </c>
      <c r="X10" s="6">
        <f t="shared" ca="1" si="13"/>
        <v>99.519440181290932</v>
      </c>
      <c r="Y10" s="6">
        <f t="shared" ca="1" si="13"/>
        <v>99.332379905970953</v>
      </c>
      <c r="Z10" s="6">
        <f t="shared" ca="1" si="13"/>
        <v>97.357346659598633</v>
      </c>
      <c r="AA10" s="6">
        <f t="shared" ca="1" si="13"/>
        <v>98.008351976273318</v>
      </c>
      <c r="AB10" s="6">
        <f t="shared" ca="1" si="13"/>
        <v>100.29740719165143</v>
      </c>
      <c r="AC10" s="6">
        <f t="shared" ca="1" si="13"/>
        <v>102.18393052654638</v>
      </c>
      <c r="AD10" s="6">
        <f t="shared" ca="1" si="13"/>
        <v>105.64359161847547</v>
      </c>
      <c r="AE10" s="6">
        <f ca="1">INDIRECT(AE$1&amp;"!V11")</f>
        <v>98.564651682464017</v>
      </c>
    </row>
    <row r="11" spans="1:31" s="1" customFormat="1" ht="16.5" x14ac:dyDescent="0.15">
      <c r="A11" s="220" t="s">
        <v>124</v>
      </c>
      <c r="B11" s="6">
        <f ca="1">INDIRECT(B$1&amp;"!Q12")</f>
        <v>99.381311600355488</v>
      </c>
      <c r="C11" s="6">
        <f ca="1">INDIRECT(C$1&amp;"!Q12")</f>
        <v>100.04490745912118</v>
      </c>
      <c r="D11" s="6">
        <f ca="1">INDIRECT(D$1&amp;"!V12")</f>
        <v>100.31856413818004</v>
      </c>
      <c r="E11" s="6">
        <f t="shared" ref="E11:H11" ca="1" si="14">INDIRECT(E$1&amp;"!Q12")</f>
        <v>99.609871303411296</v>
      </c>
      <c r="F11" s="6">
        <f t="shared" ca="1" si="14"/>
        <v>99.230515810373547</v>
      </c>
      <c r="G11" s="6">
        <f t="shared" ca="1" si="14"/>
        <v>99.362674878212047</v>
      </c>
      <c r="H11" s="6">
        <f t="shared" ca="1" si="14"/>
        <v>101.05956786982514</v>
      </c>
      <c r="I11" s="6">
        <f ca="1">INDIRECT(I$1&amp;"!V12")</f>
        <v>99.848239263873666</v>
      </c>
      <c r="J11" s="6">
        <f t="shared" ref="J11:AD11" ca="1" si="15">INDIRECT(J$1&amp;"!Q12")</f>
        <v>100.14908032043772</v>
      </c>
      <c r="K11" s="6">
        <f t="shared" ca="1" si="15"/>
        <v>99.97254412679905</v>
      </c>
      <c r="L11" s="6">
        <f t="shared" ca="1" si="15"/>
        <v>97.587121577993827</v>
      </c>
      <c r="M11" s="6">
        <f t="shared" ca="1" si="15"/>
        <v>99.985635739353839</v>
      </c>
      <c r="N11" s="6">
        <f t="shared" ca="1" si="15"/>
        <v>99.370442664556265</v>
      </c>
      <c r="O11" s="6">
        <f t="shared" ca="1" si="15"/>
        <v>99.41503561298488</v>
      </c>
      <c r="P11" s="6">
        <f t="shared" ca="1" si="15"/>
        <v>99.30252050315076</v>
      </c>
      <c r="Q11" s="6">
        <f t="shared" ca="1" si="15"/>
        <v>99.598085704795452</v>
      </c>
      <c r="R11" s="6">
        <f t="shared" ca="1" si="15"/>
        <v>99.161827184598323</v>
      </c>
      <c r="S11" s="6">
        <f t="shared" ca="1" si="15"/>
        <v>100.17123989488735</v>
      </c>
      <c r="T11" s="6">
        <f t="shared" ca="1" si="15"/>
        <v>100.02510451984882</v>
      </c>
      <c r="U11" s="6">
        <f t="shared" ca="1" si="15"/>
        <v>100.36501434801208</v>
      </c>
      <c r="V11" s="6">
        <f t="shared" ca="1" si="15"/>
        <v>99.87282867894632</v>
      </c>
      <c r="W11" s="6">
        <f t="shared" ca="1" si="15"/>
        <v>99.845641517472899</v>
      </c>
      <c r="X11" s="6">
        <f t="shared" ca="1" si="15"/>
        <v>99.717703424304943</v>
      </c>
      <c r="Y11" s="6">
        <f t="shared" ca="1" si="15"/>
        <v>99.545214272820587</v>
      </c>
      <c r="Z11" s="6">
        <f t="shared" ca="1" si="15"/>
        <v>97.560453506429837</v>
      </c>
      <c r="AA11" s="6">
        <f t="shared" ca="1" si="15"/>
        <v>98.172875877403669</v>
      </c>
      <c r="AB11" s="6">
        <f t="shared" ca="1" si="15"/>
        <v>99.89109291335609</v>
      </c>
      <c r="AC11" s="6">
        <f t="shared" ca="1" si="15"/>
        <v>102.49847033979111</v>
      </c>
      <c r="AD11" s="6">
        <f t="shared" ca="1" si="15"/>
        <v>105.28136485222043</v>
      </c>
      <c r="AE11" s="6">
        <f ca="1">INDIRECT(AE$1&amp;"!V12")</f>
        <v>97.413534996688014</v>
      </c>
    </row>
    <row r="12" spans="1:31" s="1" customFormat="1" ht="16.5" x14ac:dyDescent="0.15">
      <c r="A12" s="220" t="s">
        <v>125</v>
      </c>
      <c r="B12" s="6">
        <f ca="1">INDIRECT(B$1&amp;"!Q13")</f>
        <v>99.433458574065881</v>
      </c>
      <c r="C12" s="6">
        <f ca="1">INDIRECT(C$1&amp;"!Q13")</f>
        <v>100.21305762036205</v>
      </c>
      <c r="D12" s="6">
        <f ca="1">INDIRECT(D$1&amp;"!V13")</f>
        <v>100.09772117308349</v>
      </c>
      <c r="E12" s="6">
        <f ca="1">INDIRECT(E$1&amp;"!Q13")</f>
        <v>99.921231159489892</v>
      </c>
      <c r="F12" s="6">
        <f ca="1">INDIRECT(F$1&amp;"!Q13")</f>
        <v>99.561795738690989</v>
      </c>
      <c r="G12" s="6">
        <f ca="1">INDIRECT(G$1&amp;"!Q13")</f>
        <v>99.687147668284709</v>
      </c>
      <c r="H12" s="6">
        <f ca="1">INDIRECT(H$1&amp;"!Q13")</f>
        <v>101.32868611045953</v>
      </c>
      <c r="I12" s="6">
        <f ca="1">INDIRECT(I$1&amp;"!V13")</f>
        <v>99.48009883996211</v>
      </c>
      <c r="J12" s="6">
        <f t="shared" ref="J12:AD12" ca="1" si="16">INDIRECT(J$1&amp;"!Q13")</f>
        <v>100.26370193941867</v>
      </c>
      <c r="K12" s="6">
        <f t="shared" ca="1" si="16"/>
        <v>99.881374153136775</v>
      </c>
      <c r="L12" s="6">
        <f t="shared" ca="1" si="16"/>
        <v>97.65428297755885</v>
      </c>
      <c r="M12" s="6">
        <f t="shared" ca="1" si="16"/>
        <v>100.36069481162035</v>
      </c>
      <c r="N12" s="6">
        <f t="shared" ca="1" si="16"/>
        <v>99.527598598628657</v>
      </c>
      <c r="O12" s="6">
        <f t="shared" ca="1" si="16"/>
        <v>99.546160898876181</v>
      </c>
      <c r="P12" s="6">
        <f t="shared" ca="1" si="16"/>
        <v>99.710917472928145</v>
      </c>
      <c r="Q12" s="6">
        <f t="shared" ca="1" si="16"/>
        <v>99.552870325591016</v>
      </c>
      <c r="R12" s="6">
        <f t="shared" ca="1" si="16"/>
        <v>99.710308618609844</v>
      </c>
      <c r="S12" s="6">
        <f t="shared" ca="1" si="16"/>
        <v>100.36365170351624</v>
      </c>
      <c r="T12" s="6">
        <f t="shared" ca="1" si="16"/>
        <v>100.08207309168368</v>
      </c>
      <c r="U12" s="6">
        <f t="shared" ca="1" si="16"/>
        <v>100.27873820148596</v>
      </c>
      <c r="V12" s="6">
        <f t="shared" ca="1" si="16"/>
        <v>99.767739099735195</v>
      </c>
      <c r="W12" s="6">
        <f t="shared" ca="1" si="16"/>
        <v>99.759361881069211</v>
      </c>
      <c r="X12" s="6">
        <f t="shared" ca="1" si="16"/>
        <v>99.800787432797478</v>
      </c>
      <c r="Y12" s="6">
        <f t="shared" ca="1" si="16"/>
        <v>99.385046064008648</v>
      </c>
      <c r="Z12" s="6">
        <f t="shared" ca="1" si="16"/>
        <v>97.364687703072335</v>
      </c>
      <c r="AA12" s="6">
        <f t="shared" ca="1" si="16"/>
        <v>98.221302480343681</v>
      </c>
      <c r="AB12" s="6">
        <f t="shared" ca="1" si="16"/>
        <v>99.442124922418984</v>
      </c>
      <c r="AC12" s="6">
        <f t="shared" ca="1" si="16"/>
        <v>101.93640271650209</v>
      </c>
      <c r="AD12" s="6">
        <f t="shared" ca="1" si="16"/>
        <v>105.41506000363437</v>
      </c>
      <c r="AE12" s="6">
        <f ca="1">INDIRECT(AE$1&amp;"!V13")</f>
        <v>97.794248512950205</v>
      </c>
    </row>
    <row r="13" spans="1:31" s="1" customFormat="1" ht="16.5" x14ac:dyDescent="0.15">
      <c r="A13" s="220" t="s">
        <v>126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s="1" customFormat="1" ht="16.5" x14ac:dyDescent="0.15">
      <c r="A14" s="220" t="s">
        <v>127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s="1" customFormat="1" ht="16.5" x14ac:dyDescent="0.15">
      <c r="A15" s="220" t="s">
        <v>116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s="1" customFormat="1" ht="16.5" x14ac:dyDescent="0.15">
      <c r="A16" s="220" t="s">
        <v>117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s="1" customFormat="1" ht="16.5" x14ac:dyDescent="0.15">
      <c r="A17" s="220" t="s">
        <v>118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 s="1" customFormat="1" ht="16.5" x14ac:dyDescent="0.15">
      <c r="A18" s="220" t="s">
        <v>119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ht="16.5" x14ac:dyDescent="0.15">
      <c r="A19" s="220" t="s">
        <v>120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"/>
  <sheetViews>
    <sheetView workbookViewId="0"/>
  </sheetViews>
  <sheetFormatPr defaultRowHeight="13.5" x14ac:dyDescent="0.15"/>
  <sheetData/>
  <phoneticPr fontId="37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W20"/>
  <sheetViews>
    <sheetView zoomScale="73" zoomScaleNormal="73" workbookViewId="0">
      <selection activeCell="L51" sqref="L51"/>
    </sheetView>
  </sheetViews>
  <sheetFormatPr defaultColWidth="9" defaultRowHeight="13.5" x14ac:dyDescent="0.15"/>
  <cols>
    <col min="1" max="1" width="3.75" customWidth="1"/>
    <col min="2" max="2" width="10.375" customWidth="1"/>
    <col min="3" max="3" width="10.5" customWidth="1"/>
    <col min="4" max="4" width="10.25" customWidth="1"/>
    <col min="5" max="5" width="10.5" customWidth="1"/>
    <col min="6" max="6" width="10.75" customWidth="1"/>
    <col min="7" max="7" width="10.25" customWidth="1"/>
    <col min="8" max="8" width="10.125" customWidth="1"/>
    <col min="9" max="9" width="10.625" customWidth="1"/>
    <col min="10" max="10" width="10" customWidth="1"/>
    <col min="11" max="11" width="9.75" customWidth="1"/>
    <col min="12" max="12" width="10.625" customWidth="1"/>
    <col min="13" max="13" width="10.25" customWidth="1"/>
    <col min="14" max="14" width="6.375" customWidth="1"/>
    <col min="15" max="15" width="11.375" customWidth="1"/>
    <col min="16" max="16" width="10.75" customWidth="1"/>
    <col min="17" max="17" width="6.5" customWidth="1"/>
    <col min="18" max="21" width="3.625" style="9" customWidth="1"/>
    <col min="22" max="22" width="8.5" customWidth="1"/>
    <col min="23" max="23" width="9.875" customWidth="1"/>
    <col min="24" max="24" width="2" customWidth="1"/>
    <col min="25" max="25" width="2.125" customWidth="1"/>
  </cols>
  <sheetData>
    <row r="1" spans="1:23" ht="20.100000000000001" customHeight="1" x14ac:dyDescent="0.3">
      <c r="F1" s="10" t="s">
        <v>86</v>
      </c>
    </row>
    <row r="2" spans="1:23" ht="16.5" x14ac:dyDescent="0.25">
      <c r="A2" s="11" t="s">
        <v>70</v>
      </c>
      <c r="B2" s="12" t="s">
        <v>71</v>
      </c>
      <c r="C2" s="118" t="s">
        <v>72</v>
      </c>
      <c r="D2" s="13" t="s">
        <v>73</v>
      </c>
      <c r="E2" s="119" t="s">
        <v>87</v>
      </c>
      <c r="F2" s="13" t="s">
        <v>75</v>
      </c>
      <c r="G2" s="118" t="s">
        <v>76</v>
      </c>
      <c r="H2" s="120" t="s">
        <v>77</v>
      </c>
      <c r="I2" s="12" t="s">
        <v>78</v>
      </c>
      <c r="J2" s="12" t="s">
        <v>79</v>
      </c>
      <c r="K2" s="127" t="s">
        <v>80</v>
      </c>
      <c r="L2" s="128" t="s">
        <v>88</v>
      </c>
      <c r="M2" s="129" t="s">
        <v>89</v>
      </c>
      <c r="N2" s="110" t="s">
        <v>82</v>
      </c>
      <c r="O2" s="130" t="s">
        <v>90</v>
      </c>
      <c r="P2" s="130" t="s">
        <v>91</v>
      </c>
      <c r="Q2" s="132" t="s">
        <v>82</v>
      </c>
      <c r="R2" s="41" t="s">
        <v>92</v>
      </c>
      <c r="S2" s="41" t="s">
        <v>92</v>
      </c>
      <c r="T2" s="41" t="s">
        <v>93</v>
      </c>
      <c r="U2" s="41" t="s">
        <v>94</v>
      </c>
      <c r="V2" s="42" t="s">
        <v>85</v>
      </c>
    </row>
    <row r="3" spans="1:23" ht="15.95" customHeight="1" x14ac:dyDescent="0.25">
      <c r="A3" s="17">
        <v>5</v>
      </c>
      <c r="B3" s="18"/>
      <c r="C3" s="121"/>
      <c r="D3" s="18"/>
      <c r="E3" s="121">
        <v>103.5</v>
      </c>
      <c r="F3" s="122"/>
      <c r="G3" s="121"/>
      <c r="H3" s="122"/>
      <c r="I3" s="18"/>
      <c r="J3" s="18">
        <v>105.7</v>
      </c>
      <c r="K3" s="18"/>
      <c r="L3" s="112">
        <v>106</v>
      </c>
      <c r="M3" s="21">
        <f t="shared" ref="M3:M12" si="0">AVERAGE(B3,D3,F3,H3,I3,J3,K3)</f>
        <v>105.7</v>
      </c>
      <c r="N3" s="21">
        <f>MAX(B3,D3,F3,H3,I3,J3,K3)-MIN(B3,D3,F3,H3,I3,J3,K3)</f>
        <v>0</v>
      </c>
      <c r="O3" s="131">
        <v>104</v>
      </c>
      <c r="P3" s="124">
        <f t="shared" ref="P3:P12" si="1">AVERAGE(C3,E3,G3)</f>
        <v>103.5</v>
      </c>
      <c r="Q3" s="124">
        <f>MAX(C3,E3,G3)-MIN(C3,E3,G3)</f>
        <v>0</v>
      </c>
      <c r="R3" s="43">
        <v>103</v>
      </c>
      <c r="S3" s="133">
        <v>109</v>
      </c>
      <c r="T3" s="44">
        <v>101</v>
      </c>
      <c r="U3" s="44">
        <v>107</v>
      </c>
      <c r="V3" s="45">
        <f>P3/P3*100</f>
        <v>100</v>
      </c>
    </row>
    <row r="4" spans="1:23" ht="15.95" customHeight="1" x14ac:dyDescent="0.25">
      <c r="A4" s="17">
        <v>6</v>
      </c>
      <c r="B4" s="20">
        <v>105.965</v>
      </c>
      <c r="C4" s="123">
        <v>103.323376623377</v>
      </c>
      <c r="D4" s="21">
        <v>105.55</v>
      </c>
      <c r="E4" s="124">
        <v>103.34</v>
      </c>
      <c r="F4" s="20">
        <v>106</v>
      </c>
      <c r="G4" s="123">
        <v>104.3</v>
      </c>
      <c r="H4" s="20">
        <v>106.13200000000001</v>
      </c>
      <c r="I4" s="20">
        <v>105.97</v>
      </c>
      <c r="J4" s="20">
        <v>103.323376623377</v>
      </c>
      <c r="K4" s="20">
        <v>106</v>
      </c>
      <c r="L4" s="112">
        <v>106</v>
      </c>
      <c r="M4" s="21">
        <f t="shared" si="0"/>
        <v>105.56291094619671</v>
      </c>
      <c r="N4" s="21">
        <f>MAX(B4,D4,F4,H4,I4,J4,K4)-MIN(B4,D4,F4,H4,I4,J4,K4)</f>
        <v>2.8086233766230038</v>
      </c>
      <c r="O4" s="131">
        <v>104</v>
      </c>
      <c r="P4" s="124">
        <f t="shared" si="1"/>
        <v>103.65445887445901</v>
      </c>
      <c r="Q4" s="124">
        <f>MAX(C4,E4,G4)-MIN(C4,E4,G4)</f>
        <v>0.97662337662299592</v>
      </c>
      <c r="R4" s="43">
        <v>103</v>
      </c>
      <c r="S4" s="133">
        <v>109</v>
      </c>
      <c r="T4" s="44">
        <v>101</v>
      </c>
      <c r="U4" s="44">
        <v>107</v>
      </c>
      <c r="V4" s="45">
        <f>P4/P$3*100</f>
        <v>100.14923562749662</v>
      </c>
    </row>
    <row r="5" spans="1:23" ht="15.95" customHeight="1" x14ac:dyDescent="0.25">
      <c r="A5" s="17">
        <v>7</v>
      </c>
      <c r="B5" s="20">
        <v>106.03</v>
      </c>
      <c r="C5" s="123">
        <v>103.563157894737</v>
      </c>
      <c r="D5" s="21">
        <v>105.55</v>
      </c>
      <c r="E5" s="124">
        <v>102.596</v>
      </c>
      <c r="F5" s="20">
        <v>105.6875</v>
      </c>
      <c r="G5" s="123">
        <v>103.370833333333</v>
      </c>
      <c r="H5" s="20">
        <v>105.378</v>
      </c>
      <c r="I5" s="20">
        <v>106.06</v>
      </c>
      <c r="J5" s="20">
        <v>105.47</v>
      </c>
      <c r="K5" s="20">
        <v>105.9</v>
      </c>
      <c r="L5" s="112">
        <v>106</v>
      </c>
      <c r="M5" s="21">
        <f t="shared" si="0"/>
        <v>105.72507142857144</v>
      </c>
      <c r="N5" s="21">
        <f t="shared" ref="N5:N20" si="2">MAX(B5,D5,F5,H5,I5,J5,K5)-MIN(B5,D5,F5,H5,I5,J5,K5)</f>
        <v>0.68200000000000216</v>
      </c>
      <c r="O5" s="131">
        <v>104</v>
      </c>
      <c r="P5" s="124">
        <f t="shared" si="1"/>
        <v>103.17666374269</v>
      </c>
      <c r="Q5" s="124">
        <f>MAX(C5,E5,G5)-MIN(C5,E5,G5)</f>
        <v>0.96715789473699942</v>
      </c>
      <c r="R5" s="43">
        <v>103</v>
      </c>
      <c r="S5" s="133">
        <v>109</v>
      </c>
      <c r="T5" s="44">
        <v>101</v>
      </c>
      <c r="U5" s="44">
        <v>107</v>
      </c>
      <c r="V5" s="45">
        <f t="shared" ref="V5:V20" si="3">P5/P$3*100</f>
        <v>99.687597819024148</v>
      </c>
    </row>
    <row r="6" spans="1:23" ht="15.95" customHeight="1" x14ac:dyDescent="0.25">
      <c r="A6" s="17">
        <v>8</v>
      </c>
      <c r="B6" s="20">
        <v>106.019047619048</v>
      </c>
      <c r="C6" s="123">
        <v>103.326966292135</v>
      </c>
      <c r="D6" s="21">
        <v>105.35555555555599</v>
      </c>
      <c r="E6" s="124">
        <v>103.167</v>
      </c>
      <c r="F6" s="20">
        <v>105.65</v>
      </c>
      <c r="G6" s="123">
        <v>103.83230769230801</v>
      </c>
      <c r="H6" s="20">
        <v>105.63500000000001</v>
      </c>
      <c r="I6" s="20">
        <v>105.95</v>
      </c>
      <c r="J6" s="20">
        <v>105.53</v>
      </c>
      <c r="K6" s="20">
        <v>105.9</v>
      </c>
      <c r="L6" s="112">
        <v>106</v>
      </c>
      <c r="M6" s="21">
        <f t="shared" si="0"/>
        <v>105.71994331065771</v>
      </c>
      <c r="N6" s="21">
        <f t="shared" si="2"/>
        <v>0.66349206349200074</v>
      </c>
      <c r="O6" s="131">
        <v>104</v>
      </c>
      <c r="P6" s="124">
        <f t="shared" si="1"/>
        <v>103.44209132814767</v>
      </c>
      <c r="Q6" s="124">
        <f>MAX(C6,E6,G6)-MIN(C6,E6,G6)</f>
        <v>0.66530769230800502</v>
      </c>
      <c r="R6" s="43">
        <v>103</v>
      </c>
      <c r="S6" s="133">
        <v>109</v>
      </c>
      <c r="T6" s="44">
        <v>101</v>
      </c>
      <c r="U6" s="44">
        <v>107</v>
      </c>
      <c r="V6" s="45">
        <f t="shared" si="3"/>
        <v>99.944049592413208</v>
      </c>
    </row>
    <row r="7" spans="1:23" ht="15.95" customHeight="1" x14ac:dyDescent="0.25">
      <c r="A7" s="17">
        <v>9</v>
      </c>
      <c r="B7" s="20">
        <v>105.91</v>
      </c>
      <c r="C7" s="123">
        <v>102.991954022988</v>
      </c>
      <c r="D7" s="21">
        <v>105.472222222222</v>
      </c>
      <c r="E7" s="124">
        <v>101.81699999999999</v>
      </c>
      <c r="F7" s="20">
        <v>106.05</v>
      </c>
      <c r="G7" s="123">
        <v>104.164210526316</v>
      </c>
      <c r="H7" s="20">
        <v>106.276</v>
      </c>
      <c r="I7" s="20">
        <v>105.98</v>
      </c>
      <c r="J7" s="20">
        <v>105.2</v>
      </c>
      <c r="K7" s="20">
        <v>105.95</v>
      </c>
      <c r="L7" s="112">
        <v>106</v>
      </c>
      <c r="M7" s="21">
        <f t="shared" si="0"/>
        <v>105.83403174603173</v>
      </c>
      <c r="N7" s="21">
        <f t="shared" si="2"/>
        <v>1.0759999999999934</v>
      </c>
      <c r="O7" s="131">
        <v>104</v>
      </c>
      <c r="P7" s="124">
        <f t="shared" si="1"/>
        <v>102.99105484976799</v>
      </c>
      <c r="Q7" s="124">
        <f t="shared" ref="Q7:Q20" si="4">MAX(C7,E7,G7)-MIN(C7,E7,G7)</f>
        <v>2.3472105263160046</v>
      </c>
      <c r="R7" s="43">
        <v>103</v>
      </c>
      <c r="S7" s="133">
        <v>109</v>
      </c>
      <c r="T7" s="44">
        <v>101</v>
      </c>
      <c r="U7" s="44">
        <v>107</v>
      </c>
      <c r="V7" s="45">
        <f t="shared" si="3"/>
        <v>99.508265555331391</v>
      </c>
    </row>
    <row r="8" spans="1:23" ht="15.95" customHeight="1" x14ac:dyDescent="0.25">
      <c r="A8" s="17">
        <v>10</v>
      </c>
      <c r="B8" s="20">
        <v>106.022727272727</v>
      </c>
      <c r="C8" s="123">
        <v>103.25049504950501</v>
      </c>
      <c r="D8" s="21">
        <v>105.789473684211</v>
      </c>
      <c r="E8" s="124">
        <v>102.95099999999999</v>
      </c>
      <c r="F8" s="20">
        <v>106.181818181818</v>
      </c>
      <c r="G8" s="123">
        <v>103.37962962963</v>
      </c>
      <c r="H8" s="20">
        <v>105.968</v>
      </c>
      <c r="I8" s="20">
        <v>106.08</v>
      </c>
      <c r="J8" s="20">
        <v>105.16</v>
      </c>
      <c r="K8" s="20">
        <v>106.15</v>
      </c>
      <c r="L8" s="112">
        <v>106</v>
      </c>
      <c r="M8" s="21">
        <f t="shared" si="0"/>
        <v>105.90743130553656</v>
      </c>
      <c r="N8" s="21">
        <f t="shared" si="2"/>
        <v>1.0218181818180057</v>
      </c>
      <c r="O8" s="131">
        <v>104</v>
      </c>
      <c r="P8" s="124">
        <f t="shared" si="1"/>
        <v>103.19370822637835</v>
      </c>
      <c r="Q8" s="124">
        <f t="shared" si="4"/>
        <v>0.42862962963000939</v>
      </c>
      <c r="R8" s="43">
        <v>103</v>
      </c>
      <c r="S8" s="133">
        <v>109</v>
      </c>
      <c r="T8" s="44">
        <v>101</v>
      </c>
      <c r="U8" s="44">
        <v>107</v>
      </c>
      <c r="V8" s="45">
        <f t="shared" si="3"/>
        <v>99.70406591920613</v>
      </c>
    </row>
    <row r="9" spans="1:23" ht="15.95" customHeight="1" x14ac:dyDescent="0.25">
      <c r="A9" s="17">
        <v>11</v>
      </c>
      <c r="B9" s="20">
        <v>105.98</v>
      </c>
      <c r="C9" s="123">
        <v>104.12588235294101</v>
      </c>
      <c r="D9" s="21">
        <v>106.01666666666701</v>
      </c>
      <c r="E9" s="124">
        <v>102.547</v>
      </c>
      <c r="F9" s="20">
        <v>106</v>
      </c>
      <c r="G9" s="123">
        <v>103.110454545455</v>
      </c>
      <c r="H9" s="20">
        <v>105.4</v>
      </c>
      <c r="I9" s="20">
        <v>106.02</v>
      </c>
      <c r="J9" s="20">
        <v>105.07</v>
      </c>
      <c r="K9" s="20">
        <v>105.95</v>
      </c>
      <c r="L9" s="112">
        <v>106</v>
      </c>
      <c r="M9" s="21">
        <f t="shared" si="0"/>
        <v>105.77666666666671</v>
      </c>
      <c r="N9" s="21">
        <f t="shared" si="2"/>
        <v>0.95000000000000284</v>
      </c>
      <c r="O9" s="131">
        <v>104</v>
      </c>
      <c r="P9" s="124">
        <f t="shared" si="1"/>
        <v>103.26111229946532</v>
      </c>
      <c r="Q9" s="124">
        <f t="shared" si="4"/>
        <v>1.5788823529410081</v>
      </c>
      <c r="R9" s="43">
        <v>103</v>
      </c>
      <c r="S9" s="133">
        <v>109</v>
      </c>
      <c r="T9" s="44">
        <v>101</v>
      </c>
      <c r="U9" s="44">
        <v>107</v>
      </c>
      <c r="V9" s="45">
        <f t="shared" si="3"/>
        <v>99.769190627502724</v>
      </c>
    </row>
    <row r="10" spans="1:23" ht="15.95" customHeight="1" x14ac:dyDescent="0.25">
      <c r="A10" s="17">
        <v>12</v>
      </c>
      <c r="B10" s="20">
        <v>106.03749999999999</v>
      </c>
      <c r="C10" s="123">
        <v>104.710576923077</v>
      </c>
      <c r="D10" s="21">
        <v>106.1125</v>
      </c>
      <c r="E10" s="124">
        <v>102.791</v>
      </c>
      <c r="F10" s="20">
        <v>105.947368421053</v>
      </c>
      <c r="G10" s="123">
        <v>102.59</v>
      </c>
      <c r="H10" s="20">
        <v>105.622</v>
      </c>
      <c r="I10" s="20">
        <v>106.02</v>
      </c>
      <c r="J10" s="20">
        <v>105.88</v>
      </c>
      <c r="K10" s="20">
        <v>105.55</v>
      </c>
      <c r="L10" s="112">
        <v>106</v>
      </c>
      <c r="M10" s="21">
        <f t="shared" si="0"/>
        <v>105.88133834586471</v>
      </c>
      <c r="N10" s="21">
        <f t="shared" si="2"/>
        <v>0.5625</v>
      </c>
      <c r="O10" s="131">
        <v>104</v>
      </c>
      <c r="P10" s="124">
        <f t="shared" si="1"/>
        <v>103.363858974359</v>
      </c>
      <c r="Q10" s="124">
        <f t="shared" si="4"/>
        <v>2.120576923076996</v>
      </c>
      <c r="R10" s="43">
        <v>103</v>
      </c>
      <c r="S10" s="133">
        <v>109</v>
      </c>
      <c r="T10" s="44">
        <v>101</v>
      </c>
      <c r="U10" s="44">
        <v>107</v>
      </c>
      <c r="V10" s="45">
        <f t="shared" si="3"/>
        <v>99.868462777158456</v>
      </c>
    </row>
    <row r="11" spans="1:23" ht="15.95" customHeight="1" x14ac:dyDescent="0.25">
      <c r="A11" s="17">
        <v>1</v>
      </c>
      <c r="B11" s="20">
        <v>106.035</v>
      </c>
      <c r="C11" s="123">
        <v>104.217647058824</v>
      </c>
      <c r="D11" s="21">
        <v>105.793333333333</v>
      </c>
      <c r="E11" s="124">
        <v>101.94</v>
      </c>
      <c r="F11" s="20">
        <v>105.947368421053</v>
      </c>
      <c r="G11" s="123">
        <v>103.59444444444399</v>
      </c>
      <c r="H11" s="20">
        <v>105.925</v>
      </c>
      <c r="I11" s="20">
        <v>106</v>
      </c>
      <c r="J11" s="20">
        <v>105.49</v>
      </c>
      <c r="K11" s="20">
        <v>106</v>
      </c>
      <c r="L11" s="112">
        <v>106</v>
      </c>
      <c r="M11" s="21">
        <f t="shared" si="0"/>
        <v>105.8843859649123</v>
      </c>
      <c r="N11" s="21">
        <f t="shared" si="2"/>
        <v>0.54500000000000171</v>
      </c>
      <c r="O11" s="131">
        <v>104</v>
      </c>
      <c r="P11" s="124">
        <f t="shared" si="1"/>
        <v>103.250697167756</v>
      </c>
      <c r="Q11" s="124">
        <f t="shared" si="4"/>
        <v>2.2776470588240016</v>
      </c>
      <c r="R11" s="43">
        <v>103</v>
      </c>
      <c r="S11" s="133">
        <v>109</v>
      </c>
      <c r="T11" s="44">
        <v>101</v>
      </c>
      <c r="U11" s="44">
        <v>107</v>
      </c>
      <c r="V11" s="45">
        <f t="shared" si="3"/>
        <v>99.75912769831497</v>
      </c>
    </row>
    <row r="12" spans="1:23" ht="15.95" customHeight="1" x14ac:dyDescent="0.25">
      <c r="A12" s="17">
        <v>2</v>
      </c>
      <c r="B12" s="20">
        <v>106.005555555556</v>
      </c>
      <c r="C12" s="123">
        <v>103.88023255813999</v>
      </c>
      <c r="D12" s="21">
        <v>105.470588235294</v>
      </c>
      <c r="E12" s="124">
        <v>103.63800000000001</v>
      </c>
      <c r="F12" s="20">
        <v>105.88235294117599</v>
      </c>
      <c r="G12" s="123">
        <v>103.970909090909</v>
      </c>
      <c r="H12" s="20">
        <v>105.91200000000001</v>
      </c>
      <c r="I12" s="20">
        <v>106.02</v>
      </c>
      <c r="J12" s="20">
        <v>105.04</v>
      </c>
      <c r="K12" s="20">
        <v>105.866666666667</v>
      </c>
      <c r="L12" s="112">
        <v>106</v>
      </c>
      <c r="M12" s="21">
        <f t="shared" si="0"/>
        <v>105.74245191409899</v>
      </c>
      <c r="N12" s="21">
        <f t="shared" si="2"/>
        <v>0.97999999999998977</v>
      </c>
      <c r="O12" s="131">
        <v>104</v>
      </c>
      <c r="P12" s="124">
        <f t="shared" si="1"/>
        <v>103.82971388301632</v>
      </c>
      <c r="Q12" s="124">
        <f t="shared" si="4"/>
        <v>0.33290909090899845</v>
      </c>
      <c r="R12" s="43">
        <v>103</v>
      </c>
      <c r="S12" s="133">
        <v>109</v>
      </c>
      <c r="T12" s="44">
        <v>101</v>
      </c>
      <c r="U12" s="44">
        <v>107</v>
      </c>
      <c r="V12" s="45">
        <f t="shared" si="3"/>
        <v>100.31856413818004</v>
      </c>
    </row>
    <row r="13" spans="1:23" ht="15.95" customHeight="1" x14ac:dyDescent="0.25">
      <c r="A13" s="17">
        <v>3</v>
      </c>
      <c r="B13" s="224">
        <v>106.08750000000001</v>
      </c>
      <c r="C13" s="237">
        <v>104.1333333333333</v>
      </c>
      <c r="D13" s="225">
        <v>105.526666666667</v>
      </c>
      <c r="E13" s="235">
        <v>103.43600000000001</v>
      </c>
      <c r="F13" s="224">
        <v>105.95238095238095</v>
      </c>
      <c r="G13" s="237">
        <v>103.23409090909091</v>
      </c>
      <c r="H13" s="224">
        <v>105.379</v>
      </c>
      <c r="I13" s="224">
        <v>105.96</v>
      </c>
      <c r="J13" s="224">
        <v>105.21</v>
      </c>
      <c r="K13" s="224">
        <v>106</v>
      </c>
      <c r="L13" s="112">
        <v>106</v>
      </c>
      <c r="M13" s="21">
        <f>AVERAGE(B13,D13,F13,H13,I13,J13,K13)</f>
        <v>105.73079251700686</v>
      </c>
      <c r="N13" s="21">
        <f>MAX(B13,D13,F13,H13,I13,J13,K13)-MIN(B13,D13,F13,H13,I13,J13,K13)</f>
        <v>0.87750000000001194</v>
      </c>
      <c r="O13" s="131">
        <v>104</v>
      </c>
      <c r="P13" s="124">
        <f>AVERAGE(C13,E13,G13)</f>
        <v>103.60114141414141</v>
      </c>
      <c r="Q13" s="124">
        <f>MAX(C13,E13,G13)-MIN(C13,E13,G13)</f>
        <v>0.89924242424238798</v>
      </c>
      <c r="R13" s="43">
        <v>103</v>
      </c>
      <c r="S13" s="133">
        <v>109</v>
      </c>
      <c r="T13" s="44">
        <v>101</v>
      </c>
      <c r="U13" s="44">
        <v>107</v>
      </c>
      <c r="V13" s="45">
        <f>P13/P$3*100</f>
        <v>100.09772117308349</v>
      </c>
    </row>
    <row r="14" spans="1:23" ht="15.95" customHeight="1" x14ac:dyDescent="0.25">
      <c r="A14" s="17">
        <v>4</v>
      </c>
      <c r="B14" s="20"/>
      <c r="C14" s="123"/>
      <c r="D14" s="21"/>
      <c r="E14" s="124"/>
      <c r="F14" s="20"/>
      <c r="G14" s="125"/>
      <c r="H14" s="20"/>
      <c r="I14" s="20"/>
      <c r="J14" s="20"/>
      <c r="K14" s="20"/>
      <c r="L14" s="112">
        <v>106</v>
      </c>
      <c r="M14" s="21"/>
      <c r="N14" s="21">
        <f t="shared" si="2"/>
        <v>0</v>
      </c>
      <c r="O14" s="131">
        <v>104</v>
      </c>
      <c r="P14" s="124"/>
      <c r="Q14" s="124">
        <f t="shared" si="4"/>
        <v>0</v>
      </c>
      <c r="R14" s="43">
        <v>103</v>
      </c>
      <c r="S14" s="133">
        <v>109</v>
      </c>
      <c r="T14" s="44">
        <v>101</v>
      </c>
      <c r="U14" s="44">
        <v>107</v>
      </c>
      <c r="V14" s="45">
        <f t="shared" si="3"/>
        <v>0</v>
      </c>
    </row>
    <row r="15" spans="1:23" ht="15.95" customHeight="1" x14ac:dyDescent="0.25">
      <c r="A15" s="17">
        <v>5</v>
      </c>
      <c r="B15" s="20"/>
      <c r="C15" s="123"/>
      <c r="D15" s="21"/>
      <c r="E15" s="124"/>
      <c r="F15" s="20"/>
      <c r="G15" s="123"/>
      <c r="H15" s="20"/>
      <c r="I15" s="20"/>
      <c r="J15" s="20"/>
      <c r="K15" s="20"/>
      <c r="L15" s="112">
        <v>106</v>
      </c>
      <c r="M15" s="21"/>
      <c r="N15" s="21">
        <f t="shared" si="2"/>
        <v>0</v>
      </c>
      <c r="O15" s="131">
        <v>104</v>
      </c>
      <c r="P15" s="124"/>
      <c r="Q15" s="124">
        <f t="shared" si="4"/>
        <v>0</v>
      </c>
      <c r="R15" s="43">
        <v>103</v>
      </c>
      <c r="S15" s="133">
        <v>109</v>
      </c>
      <c r="T15" s="44">
        <v>101</v>
      </c>
      <c r="U15" s="44">
        <v>107</v>
      </c>
      <c r="V15" s="45">
        <f t="shared" si="3"/>
        <v>0</v>
      </c>
      <c r="W15" s="46"/>
    </row>
    <row r="16" spans="1:23" ht="15.95" customHeight="1" x14ac:dyDescent="0.25">
      <c r="A16" s="17">
        <v>6</v>
      </c>
      <c r="B16" s="20"/>
      <c r="C16" s="123"/>
      <c r="D16" s="21"/>
      <c r="E16" s="124"/>
      <c r="F16" s="20"/>
      <c r="G16" s="123"/>
      <c r="H16" s="20"/>
      <c r="I16" s="20"/>
      <c r="J16" s="20"/>
      <c r="K16" s="20"/>
      <c r="L16" s="112">
        <v>106</v>
      </c>
      <c r="M16" s="21"/>
      <c r="N16" s="21">
        <f t="shared" si="2"/>
        <v>0</v>
      </c>
      <c r="O16" s="131">
        <v>104</v>
      </c>
      <c r="P16" s="124"/>
      <c r="Q16" s="124">
        <f t="shared" si="4"/>
        <v>0</v>
      </c>
      <c r="R16" s="43">
        <v>103</v>
      </c>
      <c r="S16" s="133">
        <v>109</v>
      </c>
      <c r="T16" s="44">
        <v>101</v>
      </c>
      <c r="U16" s="44">
        <v>107</v>
      </c>
      <c r="V16" s="45">
        <f t="shared" si="3"/>
        <v>0</v>
      </c>
      <c r="W16" s="46"/>
    </row>
    <row r="17" spans="1:23" ht="15.95" customHeight="1" x14ac:dyDescent="0.25">
      <c r="A17" s="17">
        <v>7</v>
      </c>
      <c r="B17" s="20"/>
      <c r="C17" s="123"/>
      <c r="D17" s="21"/>
      <c r="E17" s="124"/>
      <c r="F17" s="20"/>
      <c r="G17" s="123"/>
      <c r="H17" s="20"/>
      <c r="I17" s="20"/>
      <c r="J17" s="20"/>
      <c r="K17" s="20"/>
      <c r="L17" s="112">
        <v>106</v>
      </c>
      <c r="M17" s="21"/>
      <c r="N17" s="21">
        <f t="shared" si="2"/>
        <v>0</v>
      </c>
      <c r="O17" s="131">
        <v>104</v>
      </c>
      <c r="P17" s="124"/>
      <c r="Q17" s="124">
        <f t="shared" si="4"/>
        <v>0</v>
      </c>
      <c r="R17" s="43">
        <v>103</v>
      </c>
      <c r="S17" s="133">
        <v>109</v>
      </c>
      <c r="T17" s="44">
        <v>101</v>
      </c>
      <c r="U17" s="44">
        <v>107</v>
      </c>
      <c r="V17" s="45">
        <f t="shared" si="3"/>
        <v>0</v>
      </c>
      <c r="W17" s="46"/>
    </row>
    <row r="18" spans="1:23" ht="15.95" customHeight="1" x14ac:dyDescent="0.25">
      <c r="A18" s="17">
        <v>8</v>
      </c>
      <c r="B18" s="25"/>
      <c r="C18" s="125"/>
      <c r="D18" s="25"/>
      <c r="E18" s="125"/>
      <c r="F18" s="25"/>
      <c r="G18" s="125"/>
      <c r="H18" s="25"/>
      <c r="I18" s="25"/>
      <c r="J18" s="25"/>
      <c r="K18" s="25"/>
      <c r="L18" s="112">
        <v>106</v>
      </c>
      <c r="M18" s="21"/>
      <c r="N18" s="21">
        <f t="shared" si="2"/>
        <v>0</v>
      </c>
      <c r="O18" s="131">
        <v>104</v>
      </c>
      <c r="P18" s="124"/>
      <c r="Q18" s="124">
        <f t="shared" si="4"/>
        <v>0</v>
      </c>
      <c r="R18" s="43">
        <v>103</v>
      </c>
      <c r="S18" s="133">
        <v>109</v>
      </c>
      <c r="T18" s="44">
        <v>101</v>
      </c>
      <c r="U18" s="44">
        <v>107</v>
      </c>
      <c r="V18" s="45">
        <f t="shared" si="3"/>
        <v>0</v>
      </c>
      <c r="W18" s="46"/>
    </row>
    <row r="19" spans="1:23" ht="15.95" customHeight="1" x14ac:dyDescent="0.25">
      <c r="A19" s="17">
        <v>9</v>
      </c>
      <c r="B19" s="25"/>
      <c r="C19" s="125"/>
      <c r="D19" s="25"/>
      <c r="E19" s="125"/>
      <c r="F19" s="25"/>
      <c r="G19" s="125"/>
      <c r="H19" s="25"/>
      <c r="I19" s="25"/>
      <c r="J19" s="25"/>
      <c r="K19" s="25"/>
      <c r="L19" s="112">
        <v>106</v>
      </c>
      <c r="M19" s="21"/>
      <c r="N19" s="21">
        <f t="shared" si="2"/>
        <v>0</v>
      </c>
      <c r="O19" s="131">
        <v>104</v>
      </c>
      <c r="P19" s="124"/>
      <c r="Q19" s="124">
        <f t="shared" si="4"/>
        <v>0</v>
      </c>
      <c r="R19" s="43">
        <v>103</v>
      </c>
      <c r="S19" s="133">
        <v>109</v>
      </c>
      <c r="T19" s="44">
        <v>101</v>
      </c>
      <c r="U19" s="44">
        <v>107</v>
      </c>
      <c r="V19" s="45">
        <f t="shared" si="3"/>
        <v>0</v>
      </c>
      <c r="W19" s="46"/>
    </row>
    <row r="20" spans="1:23" ht="15.95" customHeight="1" x14ac:dyDescent="0.25">
      <c r="A20" s="17">
        <v>10</v>
      </c>
      <c r="B20" s="25"/>
      <c r="C20" s="126"/>
      <c r="D20" s="26"/>
      <c r="E20" s="126"/>
      <c r="F20" s="26"/>
      <c r="G20" s="126"/>
      <c r="H20" s="26"/>
      <c r="I20" s="26"/>
      <c r="J20" s="26"/>
      <c r="K20" s="26"/>
      <c r="L20" s="112">
        <v>106</v>
      </c>
      <c r="M20" s="21"/>
      <c r="N20" s="21">
        <f t="shared" si="2"/>
        <v>0</v>
      </c>
      <c r="O20" s="131">
        <v>104</v>
      </c>
      <c r="P20" s="124"/>
      <c r="Q20" s="124">
        <f t="shared" si="4"/>
        <v>0</v>
      </c>
      <c r="R20" s="43">
        <v>103</v>
      </c>
      <c r="S20" s="133">
        <v>109</v>
      </c>
      <c r="T20" s="44">
        <v>101</v>
      </c>
      <c r="U20" s="44">
        <v>107</v>
      </c>
      <c r="V20" s="45">
        <f t="shared" si="3"/>
        <v>0</v>
      </c>
      <c r="W20" s="46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31"/>
  <sheetViews>
    <sheetView zoomScale="73" zoomScaleNormal="73" workbookViewId="0">
      <selection activeCell="J52" sqref="J52"/>
    </sheetView>
  </sheetViews>
  <sheetFormatPr defaultColWidth="9" defaultRowHeight="13.5" x14ac:dyDescent="0.15"/>
  <cols>
    <col min="1" max="1" width="3.75" customWidth="1"/>
    <col min="2" max="2" width="10.25" customWidth="1"/>
    <col min="3" max="3" width="12" customWidth="1"/>
    <col min="4" max="4" width="11" customWidth="1"/>
    <col min="5" max="5" width="10.5" customWidth="1"/>
    <col min="6" max="6" width="9.5" customWidth="1"/>
    <col min="7" max="8" width="10.25" customWidth="1"/>
    <col min="9" max="9" width="10.625" customWidth="1"/>
    <col min="10" max="10" width="9.75" customWidth="1"/>
    <col min="11" max="11" width="10.5" customWidth="1"/>
    <col min="12" max="12" width="8.375" style="9" customWidth="1"/>
    <col min="13" max="13" width="11.125" style="9" customWidth="1"/>
    <col min="14" max="14" width="9" style="9" customWidth="1"/>
    <col min="15" max="16" width="2.625" style="9" customWidth="1"/>
    <col min="17" max="17" width="10.125" customWidth="1"/>
  </cols>
  <sheetData>
    <row r="1" spans="1:18" ht="20.100000000000001" customHeight="1" x14ac:dyDescent="0.3">
      <c r="F1" s="10" t="s">
        <v>15</v>
      </c>
    </row>
    <row r="2" spans="1:18" ht="15.95" customHeight="1" x14ac:dyDescent="0.25">
      <c r="A2" s="11" t="s">
        <v>70</v>
      </c>
      <c r="B2" s="48" t="s">
        <v>71</v>
      </c>
      <c r="C2" s="48" t="s">
        <v>72</v>
      </c>
      <c r="D2" s="49" t="s">
        <v>73</v>
      </c>
      <c r="E2" s="50" t="s">
        <v>87</v>
      </c>
      <c r="F2" s="49" t="s">
        <v>75</v>
      </c>
      <c r="G2" s="48" t="s">
        <v>76</v>
      </c>
      <c r="H2" s="51" t="s">
        <v>77</v>
      </c>
      <c r="I2" s="48" t="s">
        <v>78</v>
      </c>
      <c r="J2" s="48" t="s">
        <v>79</v>
      </c>
      <c r="K2" s="59" t="s">
        <v>80</v>
      </c>
      <c r="L2" s="60" t="s">
        <v>2</v>
      </c>
      <c r="M2" s="76" t="s">
        <v>81</v>
      </c>
      <c r="N2" s="62" t="s">
        <v>82</v>
      </c>
      <c r="O2" s="43" t="s">
        <v>83</v>
      </c>
      <c r="P2" s="44" t="s">
        <v>84</v>
      </c>
      <c r="Q2" s="42" t="s">
        <v>85</v>
      </c>
    </row>
    <row r="3" spans="1:18" ht="15.95" customHeight="1" x14ac:dyDescent="0.25">
      <c r="A3" s="17">
        <v>5</v>
      </c>
      <c r="B3" s="69"/>
      <c r="C3" s="69"/>
      <c r="D3" s="69"/>
      <c r="E3" s="69">
        <v>10.86</v>
      </c>
      <c r="F3" s="70"/>
      <c r="G3" s="69"/>
      <c r="H3" s="69"/>
      <c r="I3" s="69"/>
      <c r="J3" s="69">
        <v>10.73</v>
      </c>
      <c r="K3" s="69"/>
      <c r="L3" s="54">
        <v>10.8</v>
      </c>
      <c r="M3" s="72">
        <f t="shared" ref="M3:M12" si="0">AVERAGE(B3:K3)</f>
        <v>10.795</v>
      </c>
      <c r="N3" s="72">
        <f>MAX(B3:K3)-MIN(B3:K3)</f>
        <v>0.12999999999999901</v>
      </c>
      <c r="O3" s="77">
        <v>10.3</v>
      </c>
      <c r="P3" s="78">
        <v>11.3</v>
      </c>
      <c r="Q3" s="45">
        <f>M3/M3*100</f>
        <v>100</v>
      </c>
    </row>
    <row r="4" spans="1:18" ht="15.95" customHeight="1" x14ac:dyDescent="0.25">
      <c r="A4" s="17">
        <v>6</v>
      </c>
      <c r="B4" s="71">
        <v>10.715</v>
      </c>
      <c r="C4" s="71">
        <v>10.728441558441601</v>
      </c>
      <c r="D4" s="72">
        <v>10.8578947368421</v>
      </c>
      <c r="E4" s="72">
        <v>10.760999999999999</v>
      </c>
      <c r="F4" s="71">
        <v>10.7944444444444</v>
      </c>
      <c r="G4" s="71">
        <v>10.9</v>
      </c>
      <c r="H4" s="71">
        <v>10.672000000000001</v>
      </c>
      <c r="I4" s="71">
        <v>10.72</v>
      </c>
      <c r="J4" s="71">
        <v>10.728441558441601</v>
      </c>
      <c r="K4" s="71">
        <v>11.088888888888899</v>
      </c>
      <c r="L4" s="54">
        <v>10.8</v>
      </c>
      <c r="M4" s="72">
        <f t="shared" si="0"/>
        <v>10.79661111870586</v>
      </c>
      <c r="N4" s="72">
        <f t="shared" ref="N4:N20" si="1">MAX(B4:K4)-MIN(B4:K4)</f>
        <v>0.41688888888889863</v>
      </c>
      <c r="O4" s="77">
        <v>10.3</v>
      </c>
      <c r="P4" s="78">
        <v>11.3</v>
      </c>
      <c r="Q4" s="45">
        <f>M4/M$3*100</f>
        <v>100.01492467536693</v>
      </c>
    </row>
    <row r="5" spans="1:18" ht="15.95" customHeight="1" x14ac:dyDescent="0.25">
      <c r="A5" s="17">
        <v>7</v>
      </c>
      <c r="B5" s="71">
        <v>10.734999999999999</v>
      </c>
      <c r="C5" s="71">
        <v>10.749684210526301</v>
      </c>
      <c r="D5" s="72">
        <v>10.85</v>
      </c>
      <c r="E5" s="72">
        <v>10.695</v>
      </c>
      <c r="F5" s="71">
        <v>10.8125</v>
      </c>
      <c r="G5" s="71">
        <v>10.81</v>
      </c>
      <c r="H5" s="71">
        <v>10.712999999999999</v>
      </c>
      <c r="I5" s="71">
        <v>10.76</v>
      </c>
      <c r="J5" s="71">
        <v>10.75</v>
      </c>
      <c r="K5" s="71">
        <v>11.07</v>
      </c>
      <c r="L5" s="54">
        <v>10.8</v>
      </c>
      <c r="M5" s="72">
        <f t="shared" si="0"/>
        <v>10.794518421052629</v>
      </c>
      <c r="N5" s="72">
        <f t="shared" si="1"/>
        <v>0.375</v>
      </c>
      <c r="O5" s="77">
        <v>10.3</v>
      </c>
      <c r="P5" s="78">
        <v>11.3</v>
      </c>
      <c r="Q5" s="45">
        <f t="shared" ref="Q5:Q20" si="2">M5/M$3*100</f>
        <v>99.995538870334684</v>
      </c>
    </row>
    <row r="6" spans="1:18" ht="15.95" customHeight="1" x14ac:dyDescent="0.25">
      <c r="A6" s="17">
        <v>8</v>
      </c>
      <c r="B6" s="71">
        <v>10.7238095238095</v>
      </c>
      <c r="C6" s="71">
        <v>10.824204545454499</v>
      </c>
      <c r="D6" s="72">
        <v>10.77</v>
      </c>
      <c r="E6" s="72">
        <v>10.760999999999999</v>
      </c>
      <c r="F6" s="71">
        <v>10.765000000000001</v>
      </c>
      <c r="G6" s="71">
        <v>10.8034615384615</v>
      </c>
      <c r="H6" s="71">
        <v>10.678000000000001</v>
      </c>
      <c r="I6" s="71">
        <v>10.74</v>
      </c>
      <c r="J6" s="71">
        <v>10.78</v>
      </c>
      <c r="K6" s="71">
        <v>10.925000000000001</v>
      </c>
      <c r="L6" s="54">
        <v>10.8</v>
      </c>
      <c r="M6" s="72">
        <f t="shared" si="0"/>
        <v>10.777047560772548</v>
      </c>
      <c r="N6" s="72">
        <f t="shared" si="1"/>
        <v>0.24699999999999989</v>
      </c>
      <c r="O6" s="77">
        <v>10.3</v>
      </c>
      <c r="P6" s="78">
        <v>11.3</v>
      </c>
      <c r="Q6" s="45">
        <f t="shared" si="2"/>
        <v>99.833696718597025</v>
      </c>
    </row>
    <row r="7" spans="1:18" ht="15.95" customHeight="1" x14ac:dyDescent="0.25">
      <c r="A7" s="17">
        <v>9</v>
      </c>
      <c r="B7" s="71">
        <v>10.715</v>
      </c>
      <c r="C7" s="71">
        <v>10.908200000000001</v>
      </c>
      <c r="D7" s="72">
        <v>10.8176470588235</v>
      </c>
      <c r="E7" s="72">
        <v>10.941000000000001</v>
      </c>
      <c r="F7" s="71">
        <v>10.79</v>
      </c>
      <c r="G7" s="71">
        <v>10.8194736842105</v>
      </c>
      <c r="H7" s="71">
        <v>10.661</v>
      </c>
      <c r="I7" s="71">
        <v>10.79</v>
      </c>
      <c r="J7" s="71">
        <v>10.79</v>
      </c>
      <c r="K7" s="71">
        <v>10.758333333333301</v>
      </c>
      <c r="L7" s="54">
        <v>10.8</v>
      </c>
      <c r="M7" s="72">
        <f t="shared" si="0"/>
        <v>10.799065407636729</v>
      </c>
      <c r="N7" s="72">
        <f t="shared" si="1"/>
        <v>0.28000000000000114</v>
      </c>
      <c r="O7" s="77">
        <v>10.3</v>
      </c>
      <c r="P7" s="78">
        <v>11.3</v>
      </c>
      <c r="Q7" s="45">
        <f t="shared" si="2"/>
        <v>100.03766009853385</v>
      </c>
    </row>
    <row r="8" spans="1:18" ht="15.95" customHeight="1" x14ac:dyDescent="0.25">
      <c r="A8" s="17">
        <v>10</v>
      </c>
      <c r="B8" s="71">
        <v>10.736363636363601</v>
      </c>
      <c r="C8" s="71">
        <v>10.772065217391299</v>
      </c>
      <c r="D8" s="72">
        <v>10.855</v>
      </c>
      <c r="E8" s="72">
        <v>10.935</v>
      </c>
      <c r="F8" s="71">
        <v>10.804545454545501</v>
      </c>
      <c r="G8" s="71">
        <v>10.878148148148099</v>
      </c>
      <c r="H8" s="71">
        <v>11.029</v>
      </c>
      <c r="I8" s="71">
        <v>10.79</v>
      </c>
      <c r="J8" s="71">
        <v>10.88</v>
      </c>
      <c r="K8" s="71">
        <v>10.863636363636401</v>
      </c>
      <c r="L8" s="54">
        <v>10.8</v>
      </c>
      <c r="M8" s="72">
        <f t="shared" si="0"/>
        <v>10.854375882008489</v>
      </c>
      <c r="N8" s="72">
        <f t="shared" si="1"/>
        <v>0.29263636363639911</v>
      </c>
      <c r="O8" s="77">
        <v>10.3</v>
      </c>
      <c r="P8" s="78">
        <v>11.3</v>
      </c>
      <c r="Q8" s="45">
        <f t="shared" si="2"/>
        <v>100.55003132939777</v>
      </c>
    </row>
    <row r="9" spans="1:18" ht="15.95" customHeight="1" x14ac:dyDescent="0.25">
      <c r="A9" s="17">
        <v>11</v>
      </c>
      <c r="B9" s="71">
        <v>10.75</v>
      </c>
      <c r="C9" s="71">
        <v>10.816746987951801</v>
      </c>
      <c r="D9" s="72">
        <v>10.7947368421053</v>
      </c>
      <c r="E9" s="72">
        <v>10.961</v>
      </c>
      <c r="F9" s="71">
        <v>10.85</v>
      </c>
      <c r="G9" s="71">
        <v>10.941304347826099</v>
      </c>
      <c r="H9" s="71">
        <v>10.929</v>
      </c>
      <c r="I9" s="71">
        <v>10.77</v>
      </c>
      <c r="J9" s="71">
        <v>10.88</v>
      </c>
      <c r="K9" s="71">
        <v>10.93</v>
      </c>
      <c r="L9" s="54">
        <v>10.8</v>
      </c>
      <c r="M9" s="72">
        <f t="shared" si="0"/>
        <v>10.862278817788319</v>
      </c>
      <c r="N9" s="72">
        <f t="shared" si="1"/>
        <v>0.2110000000000003</v>
      </c>
      <c r="O9" s="77">
        <v>10.3</v>
      </c>
      <c r="P9" s="78">
        <v>11.3</v>
      </c>
      <c r="Q9" s="45">
        <f t="shared" si="2"/>
        <v>100.62324055385197</v>
      </c>
    </row>
    <row r="10" spans="1:18" ht="15.95" customHeight="1" x14ac:dyDescent="0.25">
      <c r="A10" s="17">
        <v>12</v>
      </c>
      <c r="B10" s="71">
        <v>10.8</v>
      </c>
      <c r="C10" s="71">
        <v>10.8160824742268</v>
      </c>
      <c r="D10" s="72">
        <v>10.757142857142901</v>
      </c>
      <c r="E10" s="72">
        <v>10.981999999999999</v>
      </c>
      <c r="F10" s="71">
        <v>10.747368421052601</v>
      </c>
      <c r="G10" s="71">
        <v>10.9621739130435</v>
      </c>
      <c r="H10" s="71">
        <v>10.885</v>
      </c>
      <c r="I10" s="71">
        <v>10.78</v>
      </c>
      <c r="J10" s="71">
        <v>10.62</v>
      </c>
      <c r="K10" s="71">
        <v>10.93</v>
      </c>
      <c r="L10" s="54">
        <v>10.8</v>
      </c>
      <c r="M10" s="72">
        <f t="shared" si="0"/>
        <v>10.82797676654658</v>
      </c>
      <c r="N10" s="72">
        <f t="shared" si="1"/>
        <v>0.3620000000000001</v>
      </c>
      <c r="O10" s="77">
        <v>10.3</v>
      </c>
      <c r="P10" s="78">
        <v>11.3</v>
      </c>
      <c r="Q10" s="45">
        <f t="shared" si="2"/>
        <v>100.30548185777286</v>
      </c>
    </row>
    <row r="11" spans="1:18" ht="15.95" customHeight="1" x14ac:dyDescent="0.25">
      <c r="A11" s="17">
        <v>1</v>
      </c>
      <c r="B11" s="71">
        <v>10.78</v>
      </c>
      <c r="C11" s="71">
        <v>10.7856701030928</v>
      </c>
      <c r="D11" s="72">
        <v>10.731249999999999</v>
      </c>
      <c r="E11" s="72">
        <v>10.925000000000001</v>
      </c>
      <c r="F11" s="71">
        <v>10.7789473684211</v>
      </c>
      <c r="G11" s="71">
        <v>10.867599999999999</v>
      </c>
      <c r="H11" s="71">
        <v>10.846</v>
      </c>
      <c r="I11" s="71">
        <v>10.82</v>
      </c>
      <c r="J11" s="71">
        <v>10.63</v>
      </c>
      <c r="K11" s="71">
        <v>10.6214285714286</v>
      </c>
      <c r="L11" s="54">
        <v>10.8</v>
      </c>
      <c r="M11" s="72">
        <f t="shared" si="0"/>
        <v>10.778589604294249</v>
      </c>
      <c r="N11" s="72">
        <f t="shared" si="1"/>
        <v>0.3035714285714004</v>
      </c>
      <c r="O11" s="77">
        <v>10.3</v>
      </c>
      <c r="P11" s="78">
        <v>11.3</v>
      </c>
      <c r="Q11" s="45">
        <f t="shared" si="2"/>
        <v>99.8479815126841</v>
      </c>
    </row>
    <row r="12" spans="1:18" ht="15.95" customHeight="1" x14ac:dyDescent="0.25">
      <c r="A12" s="17">
        <v>2</v>
      </c>
      <c r="B12" s="71">
        <v>10.744444444444399</v>
      </c>
      <c r="C12" s="71">
        <v>10.7701282051282</v>
      </c>
      <c r="D12" s="72">
        <v>10.65</v>
      </c>
      <c r="E12" s="72">
        <v>10.914999999999999</v>
      </c>
      <c r="F12" s="71">
        <v>10.8176470588235</v>
      </c>
      <c r="G12" s="71">
        <v>10.8386363636364</v>
      </c>
      <c r="H12" s="71">
        <v>10.733000000000001</v>
      </c>
      <c r="I12" s="71">
        <v>10.8</v>
      </c>
      <c r="J12" s="71">
        <v>10.58</v>
      </c>
      <c r="K12" s="71">
        <v>10.68</v>
      </c>
      <c r="L12" s="54">
        <v>10.8</v>
      </c>
      <c r="M12" s="72">
        <f t="shared" si="0"/>
        <v>10.752885607203249</v>
      </c>
      <c r="N12" s="72">
        <f t="shared" si="1"/>
        <v>0.33499999999999908</v>
      </c>
      <c r="O12" s="77">
        <v>10.3</v>
      </c>
      <c r="P12" s="78">
        <v>11.3</v>
      </c>
      <c r="Q12" s="45">
        <f t="shared" si="2"/>
        <v>99.609871303411296</v>
      </c>
    </row>
    <row r="13" spans="1:18" ht="15.95" customHeight="1" x14ac:dyDescent="0.25">
      <c r="A13" s="17">
        <v>3</v>
      </c>
      <c r="B13" s="228">
        <v>10.762499999999999</v>
      </c>
      <c r="C13" s="228">
        <v>10.893300970873785</v>
      </c>
      <c r="D13" s="229">
        <v>10.657894736842101</v>
      </c>
      <c r="E13" s="229">
        <v>10.801</v>
      </c>
      <c r="F13" s="228">
        <v>10.814285714285715</v>
      </c>
      <c r="G13" s="228">
        <v>10.927727272727275</v>
      </c>
      <c r="H13" s="228">
        <v>10.73</v>
      </c>
      <c r="I13" s="228">
        <v>10.79</v>
      </c>
      <c r="J13" s="228">
        <v>10.75</v>
      </c>
      <c r="K13" s="228">
        <v>10.653333333333332</v>
      </c>
      <c r="L13" s="54">
        <v>10.8</v>
      </c>
      <c r="M13" s="72">
        <f>AVERAGE(B13,C13,D13,E13,F13,I13)</f>
        <v>10.786496903666935</v>
      </c>
      <c r="N13" s="72">
        <f t="shared" si="1"/>
        <v>0.27439393939394208</v>
      </c>
      <c r="O13" s="77">
        <v>10.3</v>
      </c>
      <c r="P13" s="78">
        <v>11.3</v>
      </c>
      <c r="Q13" s="45">
        <f t="shared" si="2"/>
        <v>99.921231159489892</v>
      </c>
    </row>
    <row r="14" spans="1:18" ht="15.95" customHeight="1" x14ac:dyDescent="0.25">
      <c r="A14" s="17">
        <v>4</v>
      </c>
      <c r="B14" s="71"/>
      <c r="C14" s="71"/>
      <c r="D14" s="72"/>
      <c r="E14" s="72"/>
      <c r="F14" s="71"/>
      <c r="G14" s="73"/>
      <c r="H14" s="71"/>
      <c r="I14" s="71"/>
      <c r="J14" s="71"/>
      <c r="K14" s="71"/>
      <c r="L14" s="54">
        <v>10.8</v>
      </c>
      <c r="M14" s="72"/>
      <c r="N14" s="72">
        <f t="shared" si="1"/>
        <v>0</v>
      </c>
      <c r="O14" s="77">
        <v>10.3</v>
      </c>
      <c r="P14" s="78">
        <v>11.3</v>
      </c>
      <c r="Q14" s="45">
        <f t="shared" si="2"/>
        <v>0</v>
      </c>
    </row>
    <row r="15" spans="1:18" ht="15.95" customHeight="1" x14ac:dyDescent="0.25">
      <c r="A15" s="17">
        <v>5</v>
      </c>
      <c r="B15" s="71"/>
      <c r="C15" s="71"/>
      <c r="D15" s="72"/>
      <c r="E15" s="72"/>
      <c r="F15" s="71"/>
      <c r="G15" s="71"/>
      <c r="H15" s="71"/>
      <c r="I15" s="71"/>
      <c r="J15" s="71"/>
      <c r="K15" s="71"/>
      <c r="L15" s="54">
        <v>10.8</v>
      </c>
      <c r="M15" s="72"/>
      <c r="N15" s="72">
        <f t="shared" si="1"/>
        <v>0</v>
      </c>
      <c r="O15" s="77">
        <v>10.3</v>
      </c>
      <c r="P15" s="78">
        <v>11.3</v>
      </c>
      <c r="Q15" s="45">
        <f t="shared" si="2"/>
        <v>0</v>
      </c>
      <c r="R15" s="46"/>
    </row>
    <row r="16" spans="1:18" ht="15.95" customHeight="1" x14ac:dyDescent="0.25">
      <c r="A16" s="17">
        <v>6</v>
      </c>
      <c r="B16" s="71"/>
      <c r="C16" s="71"/>
      <c r="D16" s="74"/>
      <c r="E16" s="72"/>
      <c r="F16" s="71"/>
      <c r="G16" s="71"/>
      <c r="H16" s="71"/>
      <c r="I16" s="71"/>
      <c r="J16" s="71"/>
      <c r="K16" s="71"/>
      <c r="L16" s="54">
        <v>10.8</v>
      </c>
      <c r="M16" s="72"/>
      <c r="N16" s="72">
        <f t="shared" si="1"/>
        <v>0</v>
      </c>
      <c r="O16" s="77">
        <v>10.3</v>
      </c>
      <c r="P16" s="78">
        <v>11.3</v>
      </c>
      <c r="Q16" s="45">
        <f t="shared" si="2"/>
        <v>0</v>
      </c>
      <c r="R16" s="46"/>
    </row>
    <row r="17" spans="1:18" ht="15.95" customHeight="1" x14ac:dyDescent="0.25">
      <c r="A17" s="17">
        <v>7</v>
      </c>
      <c r="B17" s="71"/>
      <c r="C17" s="71"/>
      <c r="D17" s="74"/>
      <c r="E17" s="72"/>
      <c r="F17" s="71"/>
      <c r="G17" s="71"/>
      <c r="H17" s="71"/>
      <c r="I17" s="71"/>
      <c r="J17" s="71"/>
      <c r="K17" s="71"/>
      <c r="L17" s="54">
        <v>10.8</v>
      </c>
      <c r="M17" s="72"/>
      <c r="N17" s="72">
        <f t="shared" si="1"/>
        <v>0</v>
      </c>
      <c r="O17" s="77">
        <v>10.3</v>
      </c>
      <c r="P17" s="78">
        <v>11.3</v>
      </c>
      <c r="Q17" s="45">
        <f t="shared" si="2"/>
        <v>0</v>
      </c>
      <c r="R17" s="46"/>
    </row>
    <row r="18" spans="1:18" ht="15.95" customHeight="1" x14ac:dyDescent="0.25">
      <c r="A18" s="17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4">
        <v>10.8</v>
      </c>
      <c r="M18" s="72"/>
      <c r="N18" s="72">
        <f t="shared" si="1"/>
        <v>0</v>
      </c>
      <c r="O18" s="77">
        <v>10.3</v>
      </c>
      <c r="P18" s="78">
        <v>11.3</v>
      </c>
      <c r="Q18" s="45">
        <f t="shared" si="2"/>
        <v>0</v>
      </c>
      <c r="R18" s="46"/>
    </row>
    <row r="19" spans="1:18" ht="15.95" customHeight="1" x14ac:dyDescent="0.25">
      <c r="A19" s="17">
        <v>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4">
        <v>10.8</v>
      </c>
      <c r="M19" s="72"/>
      <c r="N19" s="72">
        <f t="shared" si="1"/>
        <v>0</v>
      </c>
      <c r="O19" s="77">
        <v>10.3</v>
      </c>
      <c r="P19" s="78">
        <v>11.3</v>
      </c>
      <c r="Q19" s="45">
        <f t="shared" si="2"/>
        <v>0</v>
      </c>
      <c r="R19" s="46"/>
    </row>
    <row r="20" spans="1:18" ht="15.95" customHeight="1" x14ac:dyDescent="0.25">
      <c r="A20" s="17">
        <v>10</v>
      </c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4">
        <v>10.8</v>
      </c>
      <c r="M20" s="72"/>
      <c r="N20" s="72">
        <f t="shared" si="1"/>
        <v>0</v>
      </c>
      <c r="O20" s="77">
        <v>10.3</v>
      </c>
      <c r="P20" s="78">
        <v>11.3</v>
      </c>
      <c r="Q20" s="45">
        <f t="shared" si="2"/>
        <v>0</v>
      </c>
      <c r="R20" s="46"/>
    </row>
    <row r="31" spans="1:18" x14ac:dyDescent="0.15">
      <c r="G31" t="s">
        <v>95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T20"/>
  <sheetViews>
    <sheetView zoomScale="73" zoomScaleNormal="73" workbookViewId="0">
      <selection activeCell="J52" sqref="J52"/>
    </sheetView>
  </sheetViews>
  <sheetFormatPr defaultColWidth="9" defaultRowHeight="13.5" x14ac:dyDescent="0.15"/>
  <cols>
    <col min="1" max="1" width="3.75" customWidth="1"/>
    <col min="2" max="2" width="9.5" customWidth="1"/>
    <col min="3" max="3" width="12" customWidth="1"/>
    <col min="4" max="4" width="10.375" customWidth="1"/>
    <col min="5" max="5" width="10.5" customWidth="1"/>
    <col min="6" max="6" width="9.5" customWidth="1"/>
    <col min="7" max="7" width="10.5" customWidth="1"/>
    <col min="8" max="8" width="10.375" customWidth="1"/>
    <col min="9" max="9" width="10.625" customWidth="1"/>
    <col min="10" max="10" width="9.5" customWidth="1"/>
    <col min="11" max="11" width="10.25" customWidth="1"/>
    <col min="12" max="12" width="6.875" customWidth="1"/>
    <col min="13" max="13" width="9.75" customWidth="1"/>
    <col min="14" max="14" width="7.5" customWidth="1"/>
    <col min="15" max="16" width="2.625" customWidth="1"/>
    <col min="17" max="17" width="10.125" customWidth="1"/>
  </cols>
  <sheetData>
    <row r="1" spans="1:20" ht="20.100000000000001" customHeight="1" x14ac:dyDescent="0.3">
      <c r="F1" s="10" t="s">
        <v>18</v>
      </c>
    </row>
    <row r="2" spans="1:20" ht="16.5" customHeight="1" x14ac:dyDescent="0.3">
      <c r="A2" s="114" t="s">
        <v>70</v>
      </c>
      <c r="B2" s="48" t="s">
        <v>71</v>
      </c>
      <c r="C2" s="48" t="s">
        <v>72</v>
      </c>
      <c r="D2" s="49" t="s">
        <v>73</v>
      </c>
      <c r="E2" s="50" t="s">
        <v>87</v>
      </c>
      <c r="F2" s="49" t="s">
        <v>75</v>
      </c>
      <c r="G2" s="48" t="s">
        <v>76</v>
      </c>
      <c r="H2" s="51" t="s">
        <v>77</v>
      </c>
      <c r="I2" s="48" t="s">
        <v>78</v>
      </c>
      <c r="J2" s="48" t="s">
        <v>79</v>
      </c>
      <c r="K2" s="59" t="s">
        <v>80</v>
      </c>
      <c r="L2" s="60" t="s">
        <v>2</v>
      </c>
      <c r="M2" s="61" t="s">
        <v>81</v>
      </c>
      <c r="N2" s="76" t="s">
        <v>82</v>
      </c>
      <c r="O2" s="115" t="s">
        <v>83</v>
      </c>
      <c r="P2" s="116" t="s">
        <v>84</v>
      </c>
      <c r="Q2" s="42" t="s">
        <v>85</v>
      </c>
      <c r="T2" s="117"/>
    </row>
    <row r="3" spans="1:20" ht="16.5" customHeight="1" x14ac:dyDescent="0.3">
      <c r="A3" s="17">
        <v>5</v>
      </c>
      <c r="B3" s="52"/>
      <c r="C3" s="52"/>
      <c r="D3" s="52"/>
      <c r="E3" s="52">
        <v>181.3</v>
      </c>
      <c r="F3" s="53"/>
      <c r="G3" s="52"/>
      <c r="H3" s="52"/>
      <c r="I3" s="52"/>
      <c r="J3" s="52">
        <v>178.8</v>
      </c>
      <c r="K3" s="52"/>
      <c r="L3" s="63">
        <v>178</v>
      </c>
      <c r="M3" s="55">
        <f t="shared" ref="M3:M12" si="0">AVERAGE(B3:K3)</f>
        <v>180.05</v>
      </c>
      <c r="N3" s="55">
        <f>MAX(B3:K3)-MIN(B3:K3)</f>
        <v>2.5</v>
      </c>
      <c r="O3" s="115">
        <v>173</v>
      </c>
      <c r="P3" s="116">
        <v>183</v>
      </c>
      <c r="Q3" s="45">
        <f>M3/M3*100</f>
        <v>100</v>
      </c>
    </row>
    <row r="4" spans="1:20" ht="15.95" customHeight="1" x14ac:dyDescent="0.3">
      <c r="A4" s="17">
        <v>6</v>
      </c>
      <c r="B4" s="54">
        <v>177.65</v>
      </c>
      <c r="C4" s="54">
        <v>179.26913580246901</v>
      </c>
      <c r="D4" s="55">
        <v>181.055555555556</v>
      </c>
      <c r="E4" s="55">
        <v>180.36699999999999</v>
      </c>
      <c r="F4" s="54">
        <v>177.611111111111</v>
      </c>
      <c r="G4" s="54">
        <v>179.7</v>
      </c>
      <c r="H4" s="54">
        <v>179.12899999999999</v>
      </c>
      <c r="I4" s="54">
        <v>180.23</v>
      </c>
      <c r="J4" s="54">
        <v>179.26913580246901</v>
      </c>
      <c r="K4" s="54">
        <v>178.111111111111</v>
      </c>
      <c r="L4" s="63">
        <v>178</v>
      </c>
      <c r="M4" s="55">
        <f t="shared" si="0"/>
        <v>179.2392049382716</v>
      </c>
      <c r="N4" s="55">
        <f t="shared" ref="N4:N20" si="1">MAX(B4:K4)-MIN(B4:K4)</f>
        <v>3.4444444444449971</v>
      </c>
      <c r="O4" s="115">
        <v>173</v>
      </c>
      <c r="P4" s="116">
        <v>183</v>
      </c>
      <c r="Q4" s="45">
        <f>M4/M$3*100</f>
        <v>99.549683386987837</v>
      </c>
    </row>
    <row r="5" spans="1:20" ht="15.95" customHeight="1" x14ac:dyDescent="0.3">
      <c r="A5" s="17">
        <v>7</v>
      </c>
      <c r="B5" s="54">
        <v>177.5</v>
      </c>
      <c r="C5" s="54">
        <v>179.434782608696</v>
      </c>
      <c r="D5" s="55">
        <v>181.863636363636</v>
      </c>
      <c r="E5" s="55">
        <v>180.25800000000001</v>
      </c>
      <c r="F5" s="54">
        <v>177.8125</v>
      </c>
      <c r="G5" s="54">
        <v>175.808333333333</v>
      </c>
      <c r="H5" s="54">
        <v>179.523</v>
      </c>
      <c r="I5" s="54">
        <v>179</v>
      </c>
      <c r="J5" s="54">
        <v>177.81</v>
      </c>
      <c r="K5" s="54">
        <v>177.7</v>
      </c>
      <c r="L5" s="63">
        <v>178</v>
      </c>
      <c r="M5" s="55">
        <f t="shared" si="0"/>
        <v>178.6710252305665</v>
      </c>
      <c r="N5" s="55">
        <f t="shared" si="1"/>
        <v>6.0553030303030084</v>
      </c>
      <c r="O5" s="115">
        <v>173</v>
      </c>
      <c r="P5" s="116">
        <v>183</v>
      </c>
      <c r="Q5" s="45">
        <f t="shared" ref="Q5:Q20" si="2">M5/M$3*100</f>
        <v>99.234115651522629</v>
      </c>
    </row>
    <row r="6" spans="1:20" ht="15.95" customHeight="1" x14ac:dyDescent="0.3">
      <c r="A6" s="17">
        <v>8</v>
      </c>
      <c r="B6" s="54">
        <v>177.61904761904799</v>
      </c>
      <c r="C6" s="54">
        <v>179.53139534883701</v>
      </c>
      <c r="D6" s="55">
        <v>181.7</v>
      </c>
      <c r="E6" s="55">
        <v>181.01599999999999</v>
      </c>
      <c r="F6" s="54">
        <v>176.65</v>
      </c>
      <c r="G6" s="54">
        <v>175.176923076923</v>
      </c>
      <c r="H6" s="54">
        <v>179.18799999999999</v>
      </c>
      <c r="I6" s="54">
        <v>178.56</v>
      </c>
      <c r="J6" s="54">
        <v>176.89</v>
      </c>
      <c r="K6" s="54">
        <v>176.8</v>
      </c>
      <c r="L6" s="63">
        <v>178</v>
      </c>
      <c r="M6" s="55">
        <f t="shared" si="0"/>
        <v>178.3131366044808</v>
      </c>
      <c r="N6" s="55">
        <f t="shared" si="1"/>
        <v>6.5230769230769852</v>
      </c>
      <c r="O6" s="115">
        <v>173</v>
      </c>
      <c r="P6" s="116">
        <v>183</v>
      </c>
      <c r="Q6" s="45">
        <f t="shared" si="2"/>
        <v>99.035343851419483</v>
      </c>
    </row>
    <row r="7" spans="1:20" ht="15.95" customHeight="1" x14ac:dyDescent="0.3">
      <c r="A7" s="17">
        <v>9</v>
      </c>
      <c r="B7" s="54">
        <v>177.85</v>
      </c>
      <c r="C7" s="54">
        <v>179.751851851852</v>
      </c>
      <c r="D7" s="55">
        <v>182.1</v>
      </c>
      <c r="E7" s="55">
        <v>180.756</v>
      </c>
      <c r="F7" s="54">
        <v>178.25</v>
      </c>
      <c r="G7" s="54">
        <v>174.81578947368399</v>
      </c>
      <c r="H7" s="54">
        <v>179.07400000000001</v>
      </c>
      <c r="I7" s="54">
        <v>178.94</v>
      </c>
      <c r="J7" s="54">
        <v>175.81</v>
      </c>
      <c r="K7" s="54">
        <v>178.35</v>
      </c>
      <c r="L7" s="63">
        <v>178</v>
      </c>
      <c r="M7" s="55">
        <f t="shared" si="0"/>
        <v>178.56976413255359</v>
      </c>
      <c r="N7" s="55">
        <f t="shared" si="1"/>
        <v>7.2842105263160022</v>
      </c>
      <c r="O7" s="115">
        <v>173</v>
      </c>
      <c r="P7" s="116">
        <v>183</v>
      </c>
      <c r="Q7" s="45">
        <f t="shared" si="2"/>
        <v>99.177875108332998</v>
      </c>
    </row>
    <row r="8" spans="1:20" ht="15.95" customHeight="1" x14ac:dyDescent="0.3">
      <c r="A8" s="17">
        <v>10</v>
      </c>
      <c r="B8" s="54">
        <v>177.5</v>
      </c>
      <c r="C8" s="54">
        <v>179.96568627451001</v>
      </c>
      <c r="D8" s="55">
        <v>181.65217391304299</v>
      </c>
      <c r="E8" s="55">
        <v>180.613</v>
      </c>
      <c r="F8" s="54">
        <v>177.68181818181799</v>
      </c>
      <c r="G8" s="54">
        <v>176.374074074074</v>
      </c>
      <c r="H8" s="54">
        <v>179.143</v>
      </c>
      <c r="I8" s="54">
        <v>179.07</v>
      </c>
      <c r="J8" s="54">
        <v>177.56</v>
      </c>
      <c r="K8" s="54">
        <v>178.722222222222</v>
      </c>
      <c r="L8" s="63">
        <v>178</v>
      </c>
      <c r="M8" s="55">
        <f t="shared" si="0"/>
        <v>178.82819746656668</v>
      </c>
      <c r="N8" s="55">
        <f t="shared" si="1"/>
        <v>5.2780998389689842</v>
      </c>
      <c r="O8" s="115">
        <v>173</v>
      </c>
      <c r="P8" s="116">
        <v>183</v>
      </c>
      <c r="Q8" s="45">
        <f t="shared" si="2"/>
        <v>99.321409312172548</v>
      </c>
    </row>
    <row r="9" spans="1:20" ht="15.95" customHeight="1" x14ac:dyDescent="0.3">
      <c r="A9" s="17">
        <v>11</v>
      </c>
      <c r="B9" s="54">
        <v>177.3</v>
      </c>
      <c r="C9" s="54">
        <v>178.774157303371</v>
      </c>
      <c r="D9" s="55">
        <v>180.35</v>
      </c>
      <c r="E9" s="55">
        <v>180.14699999999999</v>
      </c>
      <c r="F9" s="54">
        <v>178</v>
      </c>
      <c r="G9" s="54">
        <v>177.89130434782601</v>
      </c>
      <c r="H9" s="54">
        <v>180.04400000000001</v>
      </c>
      <c r="I9" s="54">
        <v>179.89</v>
      </c>
      <c r="J9" s="54">
        <v>179</v>
      </c>
      <c r="K9" s="54">
        <v>179.9</v>
      </c>
      <c r="L9" s="63">
        <v>178</v>
      </c>
      <c r="M9" s="55">
        <f t="shared" si="0"/>
        <v>179.12964616511971</v>
      </c>
      <c r="N9" s="55">
        <f t="shared" si="1"/>
        <v>3.0499999999999829</v>
      </c>
      <c r="O9" s="115">
        <v>173</v>
      </c>
      <c r="P9" s="116">
        <v>183</v>
      </c>
      <c r="Q9" s="45">
        <f t="shared" si="2"/>
        <v>99.488834304426376</v>
      </c>
    </row>
    <row r="10" spans="1:20" ht="15.95" customHeight="1" x14ac:dyDescent="0.3">
      <c r="A10" s="17">
        <v>12</v>
      </c>
      <c r="B10" s="54">
        <v>177.8125</v>
      </c>
      <c r="C10" s="54">
        <v>179.26698113207499</v>
      </c>
      <c r="D10" s="55">
        <v>180.388888888889</v>
      </c>
      <c r="E10" s="55">
        <v>180.215</v>
      </c>
      <c r="F10" s="54">
        <v>178</v>
      </c>
      <c r="G10" s="54">
        <v>178.039130434783</v>
      </c>
      <c r="H10" s="54">
        <v>179.84899999999999</v>
      </c>
      <c r="I10" s="54">
        <v>179.46</v>
      </c>
      <c r="J10" s="54">
        <v>179.04</v>
      </c>
      <c r="K10" s="54">
        <v>178.1</v>
      </c>
      <c r="L10" s="63">
        <v>178</v>
      </c>
      <c r="M10" s="55">
        <f t="shared" si="0"/>
        <v>179.01715004557468</v>
      </c>
      <c r="N10" s="55">
        <f t="shared" si="1"/>
        <v>2.5763888888889994</v>
      </c>
      <c r="O10" s="115">
        <v>173</v>
      </c>
      <c r="P10" s="116">
        <v>183</v>
      </c>
      <c r="Q10" s="45">
        <f t="shared" si="2"/>
        <v>99.42635381592595</v>
      </c>
    </row>
    <row r="11" spans="1:20" ht="15.95" customHeight="1" x14ac:dyDescent="0.3">
      <c r="A11" s="17">
        <v>1</v>
      </c>
      <c r="B11" s="54">
        <v>177.75</v>
      </c>
      <c r="C11" s="54">
        <v>179.127722772277</v>
      </c>
      <c r="D11" s="55">
        <v>179.53333333333299</v>
      </c>
      <c r="E11" s="55">
        <v>179.66399999999999</v>
      </c>
      <c r="F11" s="54">
        <v>177.52631578947401</v>
      </c>
      <c r="G11" s="54">
        <v>177.83600000000001</v>
      </c>
      <c r="H11" s="54">
        <v>179.363</v>
      </c>
      <c r="I11" s="54">
        <v>179.82</v>
      </c>
      <c r="J11" s="54">
        <v>178.88</v>
      </c>
      <c r="K11" s="54">
        <v>177.642857142857</v>
      </c>
      <c r="L11" s="63">
        <v>178</v>
      </c>
      <c r="M11" s="55">
        <f t="shared" si="0"/>
        <v>178.71432290379408</v>
      </c>
      <c r="N11" s="55">
        <f t="shared" si="1"/>
        <v>2.2936842105259814</v>
      </c>
      <c r="O11" s="115">
        <v>173</v>
      </c>
      <c r="P11" s="116">
        <v>183</v>
      </c>
      <c r="Q11" s="45">
        <f t="shared" si="2"/>
        <v>99.258163234542664</v>
      </c>
    </row>
    <row r="12" spans="1:20" ht="15.95" customHeight="1" x14ac:dyDescent="0.3">
      <c r="A12" s="17">
        <v>2</v>
      </c>
      <c r="B12" s="54">
        <v>178.166666666667</v>
      </c>
      <c r="C12" s="54">
        <v>179.26625000000001</v>
      </c>
      <c r="D12" s="55">
        <v>179.333333333333</v>
      </c>
      <c r="E12" s="55">
        <v>180.304</v>
      </c>
      <c r="F12" s="54">
        <v>178.058823529412</v>
      </c>
      <c r="G12" s="54">
        <v>177.73636363636399</v>
      </c>
      <c r="H12" s="54">
        <v>179.52</v>
      </c>
      <c r="I12" s="54">
        <v>179.45</v>
      </c>
      <c r="J12" s="54">
        <v>177.61</v>
      </c>
      <c r="K12" s="54">
        <v>177.2</v>
      </c>
      <c r="L12" s="63">
        <v>178</v>
      </c>
      <c r="M12" s="55">
        <f t="shared" si="0"/>
        <v>178.66454371657758</v>
      </c>
      <c r="N12" s="55">
        <f t="shared" si="1"/>
        <v>3.1040000000000134</v>
      </c>
      <c r="O12" s="115">
        <v>173</v>
      </c>
      <c r="P12" s="116">
        <v>183</v>
      </c>
      <c r="Q12" s="45">
        <f t="shared" si="2"/>
        <v>99.230515810373547</v>
      </c>
    </row>
    <row r="13" spans="1:20" ht="15.95" customHeight="1" x14ac:dyDescent="0.3">
      <c r="A13" s="17">
        <v>3</v>
      </c>
      <c r="B13" s="221">
        <v>178.375</v>
      </c>
      <c r="C13" s="221">
        <v>178.94777777777776</v>
      </c>
      <c r="D13" s="223">
        <v>181.444444444444</v>
      </c>
      <c r="E13" s="223">
        <v>180.626</v>
      </c>
      <c r="F13" s="221">
        <v>177.14285714285714</v>
      </c>
      <c r="G13" s="221">
        <v>177.77272727272725</v>
      </c>
      <c r="H13" s="221">
        <v>179.339</v>
      </c>
      <c r="I13" s="221">
        <v>179.03</v>
      </c>
      <c r="J13" s="221">
        <v>176.28</v>
      </c>
      <c r="K13" s="221">
        <v>177.06666666666666</v>
      </c>
      <c r="L13" s="63">
        <v>178</v>
      </c>
      <c r="M13" s="55">
        <f>AVERAGE(B13,C13,D13,E13,F13,I13)</f>
        <v>179.26101322751313</v>
      </c>
      <c r="N13" s="55">
        <f t="shared" si="1"/>
        <v>5.1644444444440012</v>
      </c>
      <c r="O13" s="115">
        <v>173</v>
      </c>
      <c r="P13" s="116">
        <v>183</v>
      </c>
      <c r="Q13" s="45">
        <f t="shared" si="2"/>
        <v>99.561795738690989</v>
      </c>
    </row>
    <row r="14" spans="1:20" ht="15.95" customHeight="1" x14ac:dyDescent="0.3">
      <c r="A14" s="17">
        <v>4</v>
      </c>
      <c r="B14" s="54"/>
      <c r="C14" s="54"/>
      <c r="D14" s="55"/>
      <c r="E14" s="55"/>
      <c r="F14" s="54"/>
      <c r="G14" s="57"/>
      <c r="H14" s="54"/>
      <c r="I14" s="54"/>
      <c r="J14" s="54"/>
      <c r="K14" s="54"/>
      <c r="L14" s="63">
        <v>178</v>
      </c>
      <c r="M14" s="55"/>
      <c r="N14" s="55">
        <f t="shared" si="1"/>
        <v>0</v>
      </c>
      <c r="O14" s="115">
        <v>173</v>
      </c>
      <c r="P14" s="116">
        <v>183</v>
      </c>
      <c r="Q14" s="45">
        <f t="shared" si="2"/>
        <v>0</v>
      </c>
    </row>
    <row r="15" spans="1:20" ht="15.95" customHeight="1" x14ac:dyDescent="0.3">
      <c r="A15" s="17">
        <v>5</v>
      </c>
      <c r="B15" s="54"/>
      <c r="C15" s="54"/>
      <c r="D15" s="55"/>
      <c r="E15" s="55"/>
      <c r="F15" s="54"/>
      <c r="G15" s="54"/>
      <c r="H15" s="54"/>
      <c r="I15" s="54"/>
      <c r="J15" s="54"/>
      <c r="K15" s="54"/>
      <c r="L15" s="63">
        <v>178</v>
      </c>
      <c r="M15" s="55"/>
      <c r="N15" s="55">
        <f t="shared" si="1"/>
        <v>0</v>
      </c>
      <c r="O15" s="115">
        <v>173</v>
      </c>
      <c r="P15" s="116">
        <v>183</v>
      </c>
      <c r="Q15" s="45">
        <f t="shared" si="2"/>
        <v>0</v>
      </c>
      <c r="R15" s="46"/>
    </row>
    <row r="16" spans="1:20" ht="15.95" customHeight="1" x14ac:dyDescent="0.3">
      <c r="A16" s="17">
        <v>6</v>
      </c>
      <c r="B16" s="54"/>
      <c r="C16" s="54"/>
      <c r="D16" s="55"/>
      <c r="E16" s="55"/>
      <c r="F16" s="54"/>
      <c r="G16" s="54"/>
      <c r="H16" s="54"/>
      <c r="I16" s="54"/>
      <c r="J16" s="54"/>
      <c r="K16" s="54"/>
      <c r="L16" s="63">
        <v>178</v>
      </c>
      <c r="M16" s="55"/>
      <c r="N16" s="55">
        <f t="shared" si="1"/>
        <v>0</v>
      </c>
      <c r="O16" s="115">
        <v>173</v>
      </c>
      <c r="P16" s="116">
        <v>183</v>
      </c>
      <c r="Q16" s="45">
        <f t="shared" si="2"/>
        <v>0</v>
      </c>
      <c r="R16" s="46"/>
    </row>
    <row r="17" spans="1:18" ht="15.95" customHeight="1" x14ac:dyDescent="0.3">
      <c r="A17" s="17">
        <v>7</v>
      </c>
      <c r="B17" s="54"/>
      <c r="C17" s="54"/>
      <c r="D17" s="55"/>
      <c r="E17" s="55"/>
      <c r="F17" s="54"/>
      <c r="G17" s="54"/>
      <c r="H17" s="54"/>
      <c r="I17" s="54"/>
      <c r="J17" s="54"/>
      <c r="K17" s="54"/>
      <c r="L17" s="63">
        <v>178</v>
      </c>
      <c r="M17" s="55"/>
      <c r="N17" s="55">
        <f t="shared" si="1"/>
        <v>0</v>
      </c>
      <c r="O17" s="115">
        <v>173</v>
      </c>
      <c r="P17" s="116">
        <v>183</v>
      </c>
      <c r="Q17" s="45">
        <f t="shared" si="2"/>
        <v>0</v>
      </c>
      <c r="R17" s="46"/>
    </row>
    <row r="18" spans="1:18" ht="15.95" customHeight="1" x14ac:dyDescent="0.3">
      <c r="A18" s="17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63">
        <v>178</v>
      </c>
      <c r="M18" s="55"/>
      <c r="N18" s="55">
        <f t="shared" si="1"/>
        <v>0</v>
      </c>
      <c r="O18" s="115">
        <v>173</v>
      </c>
      <c r="P18" s="116">
        <v>183</v>
      </c>
      <c r="Q18" s="45">
        <f t="shared" si="2"/>
        <v>0</v>
      </c>
      <c r="R18" s="46"/>
    </row>
    <row r="19" spans="1:18" ht="15.95" customHeight="1" x14ac:dyDescent="0.3">
      <c r="A19" s="17">
        <v>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63">
        <v>178</v>
      </c>
      <c r="M19" s="55"/>
      <c r="N19" s="55">
        <f t="shared" si="1"/>
        <v>0</v>
      </c>
      <c r="O19" s="115">
        <v>173</v>
      </c>
      <c r="P19" s="116">
        <v>183</v>
      </c>
      <c r="Q19" s="45">
        <f t="shared" si="2"/>
        <v>0</v>
      </c>
      <c r="R19" s="46"/>
    </row>
    <row r="20" spans="1:18" ht="15.95" customHeight="1" x14ac:dyDescent="0.3">
      <c r="A20" s="17">
        <v>10</v>
      </c>
      <c r="B20" s="57"/>
      <c r="C20" s="75"/>
      <c r="D20" s="75"/>
      <c r="E20" s="75"/>
      <c r="F20" s="75"/>
      <c r="G20" s="75"/>
      <c r="H20" s="75"/>
      <c r="I20" s="75"/>
      <c r="J20" s="75"/>
      <c r="K20" s="75"/>
      <c r="L20" s="63">
        <v>178</v>
      </c>
      <c r="M20" s="55"/>
      <c r="N20" s="55">
        <f t="shared" si="1"/>
        <v>0</v>
      </c>
      <c r="O20" s="115">
        <v>173</v>
      </c>
      <c r="P20" s="116">
        <v>183</v>
      </c>
      <c r="Q20" s="45">
        <f t="shared" si="2"/>
        <v>0</v>
      </c>
      <c r="R20" s="46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20"/>
  <sheetViews>
    <sheetView zoomScale="73" zoomScaleNormal="73" workbookViewId="0">
      <selection activeCell="L52" sqref="L52"/>
    </sheetView>
  </sheetViews>
  <sheetFormatPr defaultColWidth="9" defaultRowHeight="13.5" x14ac:dyDescent="0.15"/>
  <cols>
    <col min="1" max="1" width="3.75" customWidth="1"/>
    <col min="2" max="2" width="9.875" customWidth="1"/>
    <col min="3" max="3" width="12" customWidth="1"/>
    <col min="4" max="4" width="11.5" customWidth="1"/>
    <col min="5" max="5" width="10.5" customWidth="1"/>
    <col min="6" max="6" width="9.5" customWidth="1"/>
    <col min="7" max="7" width="11.25" customWidth="1"/>
    <col min="8" max="8" width="10.375" customWidth="1"/>
    <col min="9" max="9" width="9.5" customWidth="1"/>
    <col min="10" max="10" width="9.625" customWidth="1"/>
    <col min="11" max="11" width="10" customWidth="1"/>
    <col min="12" max="12" width="6.875" customWidth="1"/>
    <col min="13" max="13" width="9.75" customWidth="1"/>
    <col min="14" max="14" width="5.875" customWidth="1"/>
    <col min="15" max="16" width="2.625" customWidth="1"/>
  </cols>
  <sheetData>
    <row r="1" spans="1:19" ht="20.100000000000001" customHeight="1" x14ac:dyDescent="0.3">
      <c r="F1" s="10" t="s">
        <v>20</v>
      </c>
    </row>
    <row r="2" spans="1:19" s="96" customFormat="1" ht="15.95" customHeight="1" x14ac:dyDescent="0.25">
      <c r="A2" s="11" t="s">
        <v>70</v>
      </c>
      <c r="B2" s="48" t="s">
        <v>71</v>
      </c>
      <c r="C2" s="48" t="s">
        <v>72</v>
      </c>
      <c r="D2" s="49" t="s">
        <v>73</v>
      </c>
      <c r="E2" s="50" t="s">
        <v>87</v>
      </c>
      <c r="F2" s="49" t="s">
        <v>75</v>
      </c>
      <c r="G2" s="48" t="s">
        <v>76</v>
      </c>
      <c r="H2" s="51" t="s">
        <v>77</v>
      </c>
      <c r="I2" s="48" t="s">
        <v>78</v>
      </c>
      <c r="J2" s="48" t="s">
        <v>79</v>
      </c>
      <c r="K2" s="59" t="s">
        <v>80</v>
      </c>
      <c r="L2" s="60" t="s">
        <v>2</v>
      </c>
      <c r="M2" s="61" t="s">
        <v>81</v>
      </c>
      <c r="N2" s="62" t="s">
        <v>82</v>
      </c>
      <c r="O2" s="100" t="s">
        <v>83</v>
      </c>
      <c r="P2" s="101" t="s">
        <v>84</v>
      </c>
      <c r="Q2" s="42" t="s">
        <v>85</v>
      </c>
      <c r="R2"/>
      <c r="S2"/>
    </row>
    <row r="3" spans="1:19" s="96" customFormat="1" ht="15.95" customHeight="1" x14ac:dyDescent="0.25">
      <c r="A3" s="17">
        <v>5</v>
      </c>
      <c r="B3" s="52"/>
      <c r="C3" s="52"/>
      <c r="D3" s="52"/>
      <c r="E3" s="52">
        <v>145.19999999999999</v>
      </c>
      <c r="F3" s="53"/>
      <c r="G3" s="52"/>
      <c r="H3" s="52"/>
      <c r="I3" s="52"/>
      <c r="J3" s="52">
        <v>142.6</v>
      </c>
      <c r="K3" s="52"/>
      <c r="L3" s="58">
        <v>143</v>
      </c>
      <c r="M3" s="55">
        <f t="shared" ref="M3" si="0">AVERAGE(B3:K3)</f>
        <v>143.89999999999998</v>
      </c>
      <c r="N3" s="55">
        <f t="shared" ref="N3:N20" si="1">MAX(B3:K3)-MIN(B3:K3)</f>
        <v>2.5999999999999943</v>
      </c>
      <c r="O3" s="43">
        <v>135</v>
      </c>
      <c r="P3" s="44">
        <v>151</v>
      </c>
      <c r="Q3" s="45">
        <f>M3/M3*100</f>
        <v>100</v>
      </c>
    </row>
    <row r="4" spans="1:19" s="96" customFormat="1" ht="15.95" customHeight="1" x14ac:dyDescent="0.25">
      <c r="A4" s="17">
        <v>6</v>
      </c>
      <c r="B4" s="54">
        <v>142.44999999999999</v>
      </c>
      <c r="C4" s="54">
        <v>142.045679012346</v>
      </c>
      <c r="D4" s="55">
        <v>143.4</v>
      </c>
      <c r="E4" s="55">
        <v>144.53299999999999</v>
      </c>
      <c r="F4" s="54">
        <v>142.277777777778</v>
      </c>
      <c r="G4" s="54">
        <v>143.30000000000001</v>
      </c>
      <c r="H4" s="54">
        <v>139.977</v>
      </c>
      <c r="I4" s="54">
        <v>142.52000000000001</v>
      </c>
      <c r="J4" s="54">
        <v>142.045679012346</v>
      </c>
      <c r="K4" s="54">
        <v>143</v>
      </c>
      <c r="L4" s="58">
        <v>143</v>
      </c>
      <c r="M4" s="55">
        <f t="shared" ref="M4:M12" si="2">AVERAGE(B4:K4)</f>
        <v>142.55491358024702</v>
      </c>
      <c r="N4" s="55">
        <f t="shared" si="1"/>
        <v>4.5559999999999832</v>
      </c>
      <c r="O4" s="43">
        <v>135</v>
      </c>
      <c r="P4" s="44">
        <v>151</v>
      </c>
      <c r="Q4" s="45">
        <f>M4/M$3*100</f>
        <v>99.0652630856477</v>
      </c>
    </row>
    <row r="5" spans="1:19" s="96" customFormat="1" ht="15.95" customHeight="1" x14ac:dyDescent="0.25">
      <c r="A5" s="17">
        <v>7</v>
      </c>
      <c r="B5" s="54">
        <v>143.35</v>
      </c>
      <c r="C5" s="54">
        <v>141.76629213483201</v>
      </c>
      <c r="D5" s="55">
        <v>144.40909090909099</v>
      </c>
      <c r="E5" s="55">
        <v>144.37100000000001</v>
      </c>
      <c r="F5" s="54">
        <v>143.6875</v>
      </c>
      <c r="G5" s="54">
        <v>143.541666666667</v>
      </c>
      <c r="H5" s="54">
        <v>140.79300000000001</v>
      </c>
      <c r="I5" s="54">
        <v>142.49</v>
      </c>
      <c r="J5" s="54">
        <v>142.47999999999999</v>
      </c>
      <c r="K5" s="54">
        <v>144.4</v>
      </c>
      <c r="L5" s="58">
        <v>143</v>
      </c>
      <c r="M5" s="55">
        <f t="shared" si="2"/>
        <v>143.12885497105901</v>
      </c>
      <c r="N5" s="55">
        <f t="shared" si="1"/>
        <v>3.6160909090909854</v>
      </c>
      <c r="O5" s="43">
        <v>135</v>
      </c>
      <c r="P5" s="44">
        <v>151</v>
      </c>
      <c r="Q5" s="45">
        <f t="shared" ref="Q5:Q20" si="3">M5/M$3*100</f>
        <v>99.46411047328634</v>
      </c>
    </row>
    <row r="6" spans="1:19" s="96" customFormat="1" ht="15.95" customHeight="1" x14ac:dyDescent="0.25">
      <c r="A6" s="17">
        <v>8</v>
      </c>
      <c r="B6" s="54">
        <v>143.90476190476201</v>
      </c>
      <c r="C6" s="54">
        <v>142.23372093023301</v>
      </c>
      <c r="D6" s="55">
        <v>144.555555555556</v>
      </c>
      <c r="E6" s="55">
        <v>144.53200000000001</v>
      </c>
      <c r="F6" s="54">
        <v>143.25</v>
      </c>
      <c r="G6" s="54">
        <v>143.83461538461501</v>
      </c>
      <c r="H6" s="54">
        <v>140.55199999999999</v>
      </c>
      <c r="I6" s="54">
        <v>142.66999999999999</v>
      </c>
      <c r="J6" s="54">
        <v>140.91999999999999</v>
      </c>
      <c r="K6" s="54">
        <v>144.94999999999999</v>
      </c>
      <c r="L6" s="58">
        <v>143</v>
      </c>
      <c r="M6" s="55">
        <f t="shared" si="2"/>
        <v>143.14026537751661</v>
      </c>
      <c r="N6" s="55">
        <f t="shared" si="1"/>
        <v>4.3979999999999961</v>
      </c>
      <c r="O6" s="43">
        <v>135</v>
      </c>
      <c r="P6" s="44">
        <v>151</v>
      </c>
      <c r="Q6" s="45">
        <f t="shared" si="3"/>
        <v>99.472039873187384</v>
      </c>
    </row>
    <row r="7" spans="1:19" s="96" customFormat="1" ht="15.95" customHeight="1" x14ac:dyDescent="0.25">
      <c r="A7" s="17">
        <v>9</v>
      </c>
      <c r="B7" s="54">
        <v>142.94999999999999</v>
      </c>
      <c r="C7" s="54">
        <v>142.777777777778</v>
      </c>
      <c r="D7" s="55">
        <v>144.125</v>
      </c>
      <c r="E7" s="55">
        <v>143.97800000000001</v>
      </c>
      <c r="F7" s="54">
        <v>144.1</v>
      </c>
      <c r="G7" s="54">
        <v>143.67894736842101</v>
      </c>
      <c r="H7" s="54">
        <v>140.70500000000001</v>
      </c>
      <c r="I7" s="54">
        <v>142.55000000000001</v>
      </c>
      <c r="J7" s="54">
        <v>139.72</v>
      </c>
      <c r="K7" s="54">
        <v>144.9</v>
      </c>
      <c r="L7" s="58">
        <v>143</v>
      </c>
      <c r="M7" s="55">
        <f t="shared" si="2"/>
        <v>142.94847251461994</v>
      </c>
      <c r="N7" s="55">
        <f t="shared" si="1"/>
        <v>5.1800000000000068</v>
      </c>
      <c r="O7" s="43">
        <v>135</v>
      </c>
      <c r="P7" s="44">
        <v>151</v>
      </c>
      <c r="Q7" s="45">
        <f t="shared" si="3"/>
        <v>99.338757828088916</v>
      </c>
    </row>
    <row r="8" spans="1:19" s="96" customFormat="1" ht="15.95" customHeight="1" x14ac:dyDescent="0.25">
      <c r="A8" s="17">
        <v>10</v>
      </c>
      <c r="B8" s="54">
        <v>142.40909090909099</v>
      </c>
      <c r="C8" s="54">
        <v>142.716304347826</v>
      </c>
      <c r="D8" s="55">
        <v>143.5</v>
      </c>
      <c r="E8" s="55">
        <v>144.69399999999999</v>
      </c>
      <c r="F8" s="54">
        <v>142.863636363636</v>
      </c>
      <c r="G8" s="54">
        <v>143.00370370370399</v>
      </c>
      <c r="H8" s="54">
        <v>141.10499999999999</v>
      </c>
      <c r="I8" s="54">
        <v>142.44</v>
      </c>
      <c r="J8" s="54">
        <v>139.88999999999999</v>
      </c>
      <c r="K8" s="54">
        <v>144.65</v>
      </c>
      <c r="L8" s="58">
        <v>143</v>
      </c>
      <c r="M8" s="55">
        <f t="shared" si="2"/>
        <v>142.7271735324257</v>
      </c>
      <c r="N8" s="55">
        <f t="shared" si="1"/>
        <v>4.804000000000002</v>
      </c>
      <c r="O8" s="43">
        <v>135</v>
      </c>
      <c r="P8" s="44">
        <v>151</v>
      </c>
      <c r="Q8" s="45">
        <f t="shared" si="3"/>
        <v>99.184971183061649</v>
      </c>
    </row>
    <row r="9" spans="1:19" s="96" customFormat="1" ht="15.95" customHeight="1" x14ac:dyDescent="0.25">
      <c r="A9" s="17">
        <v>11</v>
      </c>
      <c r="B9" s="54">
        <v>142.30000000000001</v>
      </c>
      <c r="C9" s="54">
        <v>142.12619047619</v>
      </c>
      <c r="D9" s="55">
        <v>143.4</v>
      </c>
      <c r="E9" s="55">
        <v>144.25800000000001</v>
      </c>
      <c r="F9" s="54">
        <v>142.65</v>
      </c>
      <c r="G9" s="54">
        <v>142.582608695652</v>
      </c>
      <c r="H9" s="54">
        <v>141.86000000000001</v>
      </c>
      <c r="I9" s="54">
        <v>142.58000000000001</v>
      </c>
      <c r="J9" s="54">
        <v>139.77000000000001</v>
      </c>
      <c r="K9" s="54">
        <v>146.05000000000001</v>
      </c>
      <c r="L9" s="58">
        <v>143</v>
      </c>
      <c r="M9" s="55">
        <f t="shared" si="2"/>
        <v>142.75767991718419</v>
      </c>
      <c r="N9" s="55">
        <f t="shared" si="1"/>
        <v>6.2800000000000011</v>
      </c>
      <c r="O9" s="43">
        <v>135</v>
      </c>
      <c r="P9" s="44">
        <v>151</v>
      </c>
      <c r="Q9" s="45">
        <f t="shared" si="3"/>
        <v>99.206170894499095</v>
      </c>
    </row>
    <row r="10" spans="1:19" s="96" customFormat="1" ht="15.95" customHeight="1" x14ac:dyDescent="0.25">
      <c r="A10" s="17">
        <v>12</v>
      </c>
      <c r="B10" s="54">
        <v>142.9375</v>
      </c>
      <c r="C10" s="54">
        <v>142.87</v>
      </c>
      <c r="D10" s="55">
        <v>143.277777777778</v>
      </c>
      <c r="E10" s="55">
        <v>144.18299999999999</v>
      </c>
      <c r="F10" s="54">
        <v>143.26315789473699</v>
      </c>
      <c r="G10" s="54">
        <v>143.32173913043499</v>
      </c>
      <c r="H10" s="54">
        <v>141.72499999999999</v>
      </c>
      <c r="I10" s="54">
        <v>142.79</v>
      </c>
      <c r="J10" s="54">
        <v>139.6</v>
      </c>
      <c r="K10" s="54">
        <v>145.1</v>
      </c>
      <c r="L10" s="58">
        <v>143</v>
      </c>
      <c r="M10" s="55">
        <f t="shared" si="2"/>
        <v>142.90681748029499</v>
      </c>
      <c r="N10" s="55">
        <f t="shared" si="1"/>
        <v>5.5</v>
      </c>
      <c r="O10" s="43">
        <v>135</v>
      </c>
      <c r="P10" s="44">
        <v>151</v>
      </c>
      <c r="Q10" s="45">
        <f t="shared" si="3"/>
        <v>99.309810618690079</v>
      </c>
    </row>
    <row r="11" spans="1:19" s="96" customFormat="1" ht="15.95" customHeight="1" x14ac:dyDescent="0.25">
      <c r="A11" s="17">
        <v>1</v>
      </c>
      <c r="B11" s="54">
        <v>143</v>
      </c>
      <c r="C11" s="54">
        <v>142.65742574257399</v>
      </c>
      <c r="D11" s="55">
        <v>142.529411764706</v>
      </c>
      <c r="E11" s="55">
        <v>143.99199999999999</v>
      </c>
      <c r="F11" s="54">
        <v>142.52631578947401</v>
      </c>
      <c r="G11" s="54">
        <v>143.124</v>
      </c>
      <c r="H11" s="54">
        <v>141.012</v>
      </c>
      <c r="I11" s="54">
        <v>142.96</v>
      </c>
      <c r="J11" s="54">
        <v>141.15</v>
      </c>
      <c r="K11" s="54">
        <v>144.61538461538501</v>
      </c>
      <c r="L11" s="58">
        <v>143</v>
      </c>
      <c r="M11" s="55">
        <f t="shared" si="2"/>
        <v>142.75665379121389</v>
      </c>
      <c r="N11" s="55">
        <f t="shared" si="1"/>
        <v>3.6033846153850106</v>
      </c>
      <c r="O11" s="43">
        <v>135</v>
      </c>
      <c r="P11" s="44">
        <v>151</v>
      </c>
      <c r="Q11" s="45">
        <f t="shared" si="3"/>
        <v>99.205457811823422</v>
      </c>
    </row>
    <row r="12" spans="1:19" s="96" customFormat="1" ht="15.95" customHeight="1" x14ac:dyDescent="0.25">
      <c r="A12" s="17">
        <v>2</v>
      </c>
      <c r="B12" s="54">
        <v>143.055555555556</v>
      </c>
      <c r="C12" s="54">
        <v>142.612195121951</v>
      </c>
      <c r="D12" s="55">
        <v>143.75</v>
      </c>
      <c r="E12" s="55">
        <v>144.238</v>
      </c>
      <c r="F12" s="54">
        <v>142.88235294117601</v>
      </c>
      <c r="G12" s="54">
        <v>142.845454545455</v>
      </c>
      <c r="H12" s="54">
        <v>141.28200000000001</v>
      </c>
      <c r="I12" s="54">
        <v>143.05000000000001</v>
      </c>
      <c r="J12" s="54">
        <v>141.18</v>
      </c>
      <c r="K12" s="54">
        <v>144.933333333333</v>
      </c>
      <c r="L12" s="58">
        <v>143</v>
      </c>
      <c r="M12" s="55">
        <f t="shared" si="2"/>
        <v>142.98288914974711</v>
      </c>
      <c r="N12" s="55">
        <f t="shared" si="1"/>
        <v>3.7533333333329892</v>
      </c>
      <c r="O12" s="43">
        <v>135</v>
      </c>
      <c r="P12" s="44">
        <v>151</v>
      </c>
      <c r="Q12" s="45">
        <f t="shared" si="3"/>
        <v>99.362674878212047</v>
      </c>
    </row>
    <row r="13" spans="1:19" s="96" customFormat="1" ht="15.95" customHeight="1" x14ac:dyDescent="0.25">
      <c r="A13" s="17">
        <v>3</v>
      </c>
      <c r="B13" s="221">
        <v>143.1875</v>
      </c>
      <c r="C13" s="221">
        <v>144.24673913043478</v>
      </c>
      <c r="D13" s="223">
        <v>143.29411764705901</v>
      </c>
      <c r="E13" s="223">
        <v>144.71</v>
      </c>
      <c r="F13" s="221">
        <v>142.1904761904762</v>
      </c>
      <c r="G13" s="221">
        <v>142.40909090909093</v>
      </c>
      <c r="H13" s="221">
        <v>141.101</v>
      </c>
      <c r="I13" s="221">
        <v>143.07</v>
      </c>
      <c r="J13" s="221">
        <v>140.69999999999999</v>
      </c>
      <c r="K13" s="221">
        <v>144.80000000000001</v>
      </c>
      <c r="L13" s="58">
        <v>143</v>
      </c>
      <c r="M13" s="55">
        <f>AVERAGE(B13,C13,D13,E13,F13,I13)</f>
        <v>143.44980549466166</v>
      </c>
      <c r="N13" s="55">
        <f t="shared" si="1"/>
        <v>4.1000000000000227</v>
      </c>
      <c r="O13" s="43">
        <v>135</v>
      </c>
      <c r="P13" s="44">
        <v>151</v>
      </c>
      <c r="Q13" s="45">
        <f t="shared" si="3"/>
        <v>99.687147668284709</v>
      </c>
    </row>
    <row r="14" spans="1:19" s="96" customFormat="1" ht="15.95" customHeight="1" x14ac:dyDescent="0.25">
      <c r="A14" s="17">
        <v>4</v>
      </c>
      <c r="B14" s="54"/>
      <c r="C14" s="54"/>
      <c r="D14" s="55"/>
      <c r="E14" s="55"/>
      <c r="F14" s="54"/>
      <c r="G14" s="57"/>
      <c r="H14" s="54"/>
      <c r="I14" s="54"/>
      <c r="J14" s="54"/>
      <c r="K14" s="54"/>
      <c r="L14" s="58">
        <v>143</v>
      </c>
      <c r="M14" s="55"/>
      <c r="N14" s="55">
        <f t="shared" si="1"/>
        <v>0</v>
      </c>
      <c r="O14" s="43">
        <v>135</v>
      </c>
      <c r="P14" s="44">
        <v>151</v>
      </c>
      <c r="Q14" s="45">
        <f t="shared" si="3"/>
        <v>0</v>
      </c>
    </row>
    <row r="15" spans="1:19" s="96" customFormat="1" ht="15.95" customHeight="1" x14ac:dyDescent="0.25">
      <c r="A15" s="17">
        <v>5</v>
      </c>
      <c r="B15" s="54"/>
      <c r="C15" s="54"/>
      <c r="D15" s="55"/>
      <c r="E15" s="55"/>
      <c r="F15" s="54"/>
      <c r="G15" s="54"/>
      <c r="H15" s="54"/>
      <c r="I15" s="54"/>
      <c r="J15" s="54"/>
      <c r="K15" s="54"/>
      <c r="L15" s="58">
        <v>143</v>
      </c>
      <c r="M15" s="55"/>
      <c r="N15" s="55">
        <f t="shared" si="1"/>
        <v>0</v>
      </c>
      <c r="O15" s="43">
        <v>135</v>
      </c>
      <c r="P15" s="44">
        <v>151</v>
      </c>
      <c r="Q15" s="45">
        <f t="shared" si="3"/>
        <v>0</v>
      </c>
      <c r="R15" s="98"/>
    </row>
    <row r="16" spans="1:19" s="96" customFormat="1" ht="15.95" customHeight="1" x14ac:dyDescent="0.25">
      <c r="A16" s="17">
        <v>6</v>
      </c>
      <c r="B16" s="54"/>
      <c r="C16" s="54"/>
      <c r="D16" s="55"/>
      <c r="E16" s="55"/>
      <c r="F16" s="54"/>
      <c r="G16" s="54"/>
      <c r="H16" s="54"/>
      <c r="I16" s="54"/>
      <c r="J16" s="54"/>
      <c r="K16" s="54"/>
      <c r="L16" s="58">
        <v>143</v>
      </c>
      <c r="M16" s="55"/>
      <c r="N16" s="55">
        <f t="shared" si="1"/>
        <v>0</v>
      </c>
      <c r="O16" s="43">
        <v>135</v>
      </c>
      <c r="P16" s="44">
        <v>151</v>
      </c>
      <c r="Q16" s="45">
        <f t="shared" si="3"/>
        <v>0</v>
      </c>
      <c r="R16" s="98"/>
    </row>
    <row r="17" spans="1:18" s="96" customFormat="1" ht="15.95" customHeight="1" x14ac:dyDescent="0.25">
      <c r="A17" s="17">
        <v>7</v>
      </c>
      <c r="B17" s="54"/>
      <c r="C17" s="54"/>
      <c r="D17" s="55"/>
      <c r="E17" s="55"/>
      <c r="F17" s="54"/>
      <c r="G17" s="54"/>
      <c r="H17" s="54"/>
      <c r="I17" s="54"/>
      <c r="J17" s="54"/>
      <c r="K17" s="54"/>
      <c r="L17" s="58">
        <v>143</v>
      </c>
      <c r="M17" s="55"/>
      <c r="N17" s="55">
        <f t="shared" si="1"/>
        <v>0</v>
      </c>
      <c r="O17" s="43">
        <v>135</v>
      </c>
      <c r="P17" s="44">
        <v>151</v>
      </c>
      <c r="Q17" s="45">
        <f t="shared" si="3"/>
        <v>0</v>
      </c>
      <c r="R17" s="98"/>
    </row>
    <row r="18" spans="1:18" s="96" customFormat="1" ht="15.95" customHeight="1" x14ac:dyDescent="0.25">
      <c r="A18" s="17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8">
        <v>143</v>
      </c>
      <c r="M18" s="55"/>
      <c r="N18" s="55">
        <f t="shared" si="1"/>
        <v>0</v>
      </c>
      <c r="O18" s="43">
        <v>135</v>
      </c>
      <c r="P18" s="44">
        <v>151</v>
      </c>
      <c r="Q18" s="45">
        <f t="shared" si="3"/>
        <v>0</v>
      </c>
      <c r="R18" s="98"/>
    </row>
    <row r="19" spans="1:18" s="96" customFormat="1" ht="15.95" customHeight="1" x14ac:dyDescent="0.25">
      <c r="A19" s="17">
        <v>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8">
        <v>143</v>
      </c>
      <c r="M19" s="55"/>
      <c r="N19" s="55">
        <f t="shared" si="1"/>
        <v>0</v>
      </c>
      <c r="O19" s="43">
        <v>135</v>
      </c>
      <c r="P19" s="44">
        <v>151</v>
      </c>
      <c r="Q19" s="45">
        <f t="shared" si="3"/>
        <v>0</v>
      </c>
    </row>
    <row r="20" spans="1:18" s="96" customFormat="1" ht="15.95" customHeight="1" x14ac:dyDescent="0.25">
      <c r="A20" s="17">
        <v>10</v>
      </c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>
        <v>143</v>
      </c>
      <c r="M20" s="55"/>
      <c r="N20" s="55">
        <f t="shared" si="1"/>
        <v>0</v>
      </c>
      <c r="O20" s="43">
        <v>135</v>
      </c>
      <c r="P20" s="44">
        <v>151</v>
      </c>
      <c r="Q20" s="45">
        <f t="shared" si="3"/>
        <v>0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21"/>
  <sheetViews>
    <sheetView zoomScale="73" zoomScaleNormal="73" workbookViewId="0">
      <selection activeCell="V32" sqref="V32"/>
    </sheetView>
  </sheetViews>
  <sheetFormatPr defaultColWidth="9" defaultRowHeight="13.5" x14ac:dyDescent="0.15"/>
  <cols>
    <col min="1" max="1" width="3.75" customWidth="1"/>
    <col min="2" max="2" width="7.875" customWidth="1"/>
    <col min="4" max="4" width="8.625" customWidth="1"/>
    <col min="5" max="6" width="9.5" customWidth="1"/>
    <col min="7" max="10" width="8.625" customWidth="1"/>
    <col min="11" max="11" width="9.375" customWidth="1"/>
    <col min="12" max="12" width="6.875" customWidth="1"/>
    <col min="13" max="13" width="9.75" customWidth="1"/>
    <col min="14" max="14" width="6.25" customWidth="1"/>
    <col min="15" max="16" width="2.625" customWidth="1"/>
    <col min="17" max="17" width="10.125" customWidth="1"/>
  </cols>
  <sheetData>
    <row r="1" spans="1:18" ht="20.100000000000001" customHeight="1" x14ac:dyDescent="0.3">
      <c r="F1" s="10" t="s">
        <v>22</v>
      </c>
    </row>
    <row r="2" spans="1:18" ht="15.95" customHeight="1" x14ac:dyDescent="0.25">
      <c r="A2" s="11" t="s">
        <v>70</v>
      </c>
      <c r="B2" s="48" t="s">
        <v>71</v>
      </c>
      <c r="C2" s="48" t="s">
        <v>72</v>
      </c>
      <c r="D2" s="49" t="s">
        <v>73</v>
      </c>
      <c r="E2" s="50" t="s">
        <v>87</v>
      </c>
      <c r="F2" s="49" t="s">
        <v>75</v>
      </c>
      <c r="G2" s="48" t="s">
        <v>76</v>
      </c>
      <c r="H2" s="51" t="s">
        <v>77</v>
      </c>
      <c r="I2" s="48" t="s">
        <v>78</v>
      </c>
      <c r="J2" s="48" t="s">
        <v>79</v>
      </c>
      <c r="K2" s="59" t="s">
        <v>80</v>
      </c>
      <c r="L2" s="60" t="s">
        <v>2</v>
      </c>
      <c r="M2" s="61" t="s">
        <v>81</v>
      </c>
      <c r="N2" s="62" t="s">
        <v>82</v>
      </c>
      <c r="O2" s="100" t="s">
        <v>83</v>
      </c>
      <c r="P2" s="101" t="s">
        <v>84</v>
      </c>
      <c r="Q2" s="42" t="s">
        <v>85</v>
      </c>
    </row>
    <row r="3" spans="1:18" ht="15.95" customHeight="1" x14ac:dyDescent="0.25">
      <c r="A3" s="17">
        <v>5</v>
      </c>
      <c r="B3" s="52"/>
      <c r="C3" s="52"/>
      <c r="D3" s="52"/>
      <c r="E3" s="52">
        <v>52</v>
      </c>
      <c r="F3" s="53"/>
      <c r="G3" s="52"/>
      <c r="H3" s="52"/>
      <c r="I3" s="52"/>
      <c r="J3" s="52">
        <v>49.5</v>
      </c>
      <c r="K3" s="52"/>
      <c r="L3" s="63">
        <v>51</v>
      </c>
      <c r="M3" s="55">
        <f t="shared" ref="M3" si="0">AVERAGE(B3:K3)</f>
        <v>50.75</v>
      </c>
      <c r="N3" s="55">
        <f t="shared" ref="N3:N20" si="1">MAX(B3:K3)-MIN(B3:K3)</f>
        <v>2.5</v>
      </c>
      <c r="O3" s="113">
        <v>48</v>
      </c>
      <c r="P3" s="113">
        <v>54</v>
      </c>
      <c r="Q3" s="45">
        <f>M3/M3*100</f>
        <v>100</v>
      </c>
    </row>
    <row r="4" spans="1:18" ht="15.95" customHeight="1" x14ac:dyDescent="0.25">
      <c r="A4" s="17">
        <v>6</v>
      </c>
      <c r="B4" s="54">
        <v>50.05</v>
      </c>
      <c r="C4" s="54">
        <v>51.5421052631579</v>
      </c>
      <c r="D4" s="55">
        <v>52.647058823529399</v>
      </c>
      <c r="E4" s="55">
        <v>52.017000000000003</v>
      </c>
      <c r="F4" s="54">
        <v>51.1111111111111</v>
      </c>
      <c r="G4" s="54">
        <v>51.1</v>
      </c>
      <c r="H4" s="54">
        <v>49.521000000000001</v>
      </c>
      <c r="I4" s="54">
        <v>52.65</v>
      </c>
      <c r="J4" s="54">
        <v>51.5421052631579</v>
      </c>
      <c r="K4" s="54">
        <v>52.941176470588204</v>
      </c>
      <c r="L4" s="63">
        <v>51</v>
      </c>
      <c r="M4" s="55">
        <f t="shared" ref="M4:M12" si="2">AVERAGE(B4:K4)</f>
        <v>51.512155693154455</v>
      </c>
      <c r="N4" s="55">
        <f t="shared" si="1"/>
        <v>3.4201764705882027</v>
      </c>
      <c r="O4" s="113">
        <v>48</v>
      </c>
      <c r="P4" s="113">
        <v>54</v>
      </c>
      <c r="Q4" s="45">
        <f>M4/M$3*100</f>
        <v>101.5017846170531</v>
      </c>
    </row>
    <row r="5" spans="1:18" ht="15.95" customHeight="1" x14ac:dyDescent="0.25">
      <c r="A5" s="17">
        <v>7</v>
      </c>
      <c r="B5" s="54">
        <v>50.55</v>
      </c>
      <c r="C5" s="54">
        <v>50.726190476190503</v>
      </c>
      <c r="D5" s="55">
        <v>52.809523809523803</v>
      </c>
      <c r="E5" s="55">
        <v>51.905999999999999</v>
      </c>
      <c r="F5" s="54">
        <v>51.9375</v>
      </c>
      <c r="G5" s="54">
        <v>50.6666666666667</v>
      </c>
      <c r="H5" s="54">
        <v>50.149000000000001</v>
      </c>
      <c r="I5" s="54">
        <v>52.21</v>
      </c>
      <c r="J5" s="54">
        <v>49.43</v>
      </c>
      <c r="K5" s="54">
        <v>53.55</v>
      </c>
      <c r="L5" s="63">
        <v>51</v>
      </c>
      <c r="M5" s="55">
        <f t="shared" si="2"/>
        <v>51.393488095238091</v>
      </c>
      <c r="N5" s="55">
        <f t="shared" si="1"/>
        <v>4.1199999999999974</v>
      </c>
      <c r="O5" s="113">
        <v>48</v>
      </c>
      <c r="P5" s="113">
        <v>54</v>
      </c>
      <c r="Q5" s="45">
        <f t="shared" ref="Q5:Q20" si="3">M5/M$3*100</f>
        <v>101.26795683790758</v>
      </c>
    </row>
    <row r="6" spans="1:18" ht="15.95" customHeight="1" x14ac:dyDescent="0.25">
      <c r="A6" s="17">
        <v>8</v>
      </c>
      <c r="B6" s="54">
        <v>50.3333333333333</v>
      </c>
      <c r="C6" s="54">
        <v>50.8988372093023</v>
      </c>
      <c r="D6" s="55">
        <v>52.818181818181799</v>
      </c>
      <c r="E6" s="55">
        <v>52.008000000000003</v>
      </c>
      <c r="F6" s="54">
        <v>51.4</v>
      </c>
      <c r="G6" s="54">
        <v>50.624000000000002</v>
      </c>
      <c r="H6" s="54">
        <v>49.805999999999997</v>
      </c>
      <c r="I6" s="54">
        <v>52.11</v>
      </c>
      <c r="J6" s="54">
        <v>49.89</v>
      </c>
      <c r="K6" s="54">
        <v>52.75</v>
      </c>
      <c r="L6" s="63">
        <v>51</v>
      </c>
      <c r="M6" s="55">
        <f t="shared" si="2"/>
        <v>51.263835236081739</v>
      </c>
      <c r="N6" s="55">
        <f t="shared" si="1"/>
        <v>3.0121818181818014</v>
      </c>
      <c r="O6" s="113">
        <v>48</v>
      </c>
      <c r="P6" s="113">
        <v>54</v>
      </c>
      <c r="Q6" s="45">
        <f t="shared" si="3"/>
        <v>101.01248322380638</v>
      </c>
    </row>
    <row r="7" spans="1:18" ht="15.95" customHeight="1" x14ac:dyDescent="0.25">
      <c r="A7" s="17">
        <v>9</v>
      </c>
      <c r="B7" s="54">
        <v>50.05</v>
      </c>
      <c r="C7" s="54">
        <v>51.26</v>
      </c>
      <c r="D7" s="55">
        <v>52.35</v>
      </c>
      <c r="E7" s="55">
        <v>51.597999999999999</v>
      </c>
      <c r="F7" s="54">
        <v>50.95</v>
      </c>
      <c r="G7" s="54">
        <v>50.484210526315799</v>
      </c>
      <c r="H7" s="54">
        <v>51.186999999999998</v>
      </c>
      <c r="I7" s="54">
        <v>52.29</v>
      </c>
      <c r="J7" s="54">
        <v>49.8</v>
      </c>
      <c r="K7" s="54">
        <v>52.95</v>
      </c>
      <c r="L7" s="63">
        <v>51</v>
      </c>
      <c r="M7" s="55">
        <f t="shared" si="2"/>
        <v>51.291921052631587</v>
      </c>
      <c r="N7" s="55">
        <f t="shared" si="1"/>
        <v>3.1500000000000057</v>
      </c>
      <c r="O7" s="113">
        <v>48</v>
      </c>
      <c r="P7" s="113">
        <v>54</v>
      </c>
      <c r="Q7" s="45">
        <f t="shared" si="3"/>
        <v>101.06782473424943</v>
      </c>
    </row>
    <row r="8" spans="1:18" ht="15.95" customHeight="1" x14ac:dyDescent="0.25">
      <c r="A8" s="17">
        <v>10</v>
      </c>
      <c r="B8" s="54">
        <v>50.5</v>
      </c>
      <c r="C8" s="54">
        <v>50.182608695652199</v>
      </c>
      <c r="D8" s="55">
        <v>52.0833333333333</v>
      </c>
      <c r="E8" s="55">
        <v>51.756</v>
      </c>
      <c r="F8" s="54">
        <v>50.909090909090899</v>
      </c>
      <c r="G8" s="54">
        <v>50.570370370370398</v>
      </c>
      <c r="H8" s="54">
        <v>50.265000000000001</v>
      </c>
      <c r="I8" s="54">
        <v>52.23</v>
      </c>
      <c r="J8" s="54">
        <v>49.81</v>
      </c>
      <c r="K8" s="54">
        <v>52.8</v>
      </c>
      <c r="L8" s="63">
        <v>51</v>
      </c>
      <c r="M8" s="55">
        <f t="shared" si="2"/>
        <v>51.110640330844682</v>
      </c>
      <c r="N8" s="55">
        <f t="shared" si="1"/>
        <v>2.9899999999999949</v>
      </c>
      <c r="O8" s="113">
        <v>48</v>
      </c>
      <c r="P8" s="113">
        <v>54</v>
      </c>
      <c r="Q8" s="45">
        <f t="shared" si="3"/>
        <v>100.71062134156588</v>
      </c>
    </row>
    <row r="9" spans="1:18" ht="15.95" customHeight="1" x14ac:dyDescent="0.25">
      <c r="A9" s="17">
        <v>11</v>
      </c>
      <c r="B9" s="54">
        <v>50.45</v>
      </c>
      <c r="C9" s="54">
        <v>51.146666666666697</v>
      </c>
      <c r="D9" s="55">
        <v>51.3333333333333</v>
      </c>
      <c r="E9" s="55">
        <v>51.997</v>
      </c>
      <c r="F9" s="54">
        <v>51.25</v>
      </c>
      <c r="G9" s="54">
        <v>50.756521739130399</v>
      </c>
      <c r="H9" s="54">
        <v>49.72</v>
      </c>
      <c r="I9" s="54">
        <v>52.24</v>
      </c>
      <c r="J9" s="54">
        <v>49.55</v>
      </c>
      <c r="K9" s="54">
        <v>52.75</v>
      </c>
      <c r="L9" s="63">
        <v>51</v>
      </c>
      <c r="M9" s="55">
        <f t="shared" si="2"/>
        <v>51.119352173913043</v>
      </c>
      <c r="N9" s="55">
        <f t="shared" si="1"/>
        <v>3.2000000000000028</v>
      </c>
      <c r="O9" s="113">
        <v>48</v>
      </c>
      <c r="P9" s="113">
        <v>54</v>
      </c>
      <c r="Q9" s="45">
        <f t="shared" si="3"/>
        <v>100.72778753480402</v>
      </c>
    </row>
    <row r="10" spans="1:18" ht="15.95" customHeight="1" x14ac:dyDescent="0.25">
      <c r="A10" s="17">
        <v>12</v>
      </c>
      <c r="B10" s="54">
        <v>50.4375</v>
      </c>
      <c r="C10" s="54">
        <v>51.340860215053802</v>
      </c>
      <c r="D10" s="55">
        <v>52.5</v>
      </c>
      <c r="E10" s="55">
        <v>52.258000000000003</v>
      </c>
      <c r="F10" s="54">
        <v>51.105263157894697</v>
      </c>
      <c r="G10" s="54">
        <v>51.360869565217399</v>
      </c>
      <c r="H10" s="54">
        <v>50.011000000000003</v>
      </c>
      <c r="I10" s="54">
        <v>51.57</v>
      </c>
      <c r="J10" s="54">
        <v>49.46</v>
      </c>
      <c r="K10" s="54">
        <v>51.6</v>
      </c>
      <c r="L10" s="63">
        <v>51</v>
      </c>
      <c r="M10" s="55">
        <f t="shared" si="2"/>
        <v>51.164349293816592</v>
      </c>
      <c r="N10" s="55">
        <f t="shared" si="1"/>
        <v>3.0399999999999991</v>
      </c>
      <c r="O10" s="113">
        <v>48</v>
      </c>
      <c r="P10" s="113">
        <v>54</v>
      </c>
      <c r="Q10" s="45">
        <f t="shared" si="3"/>
        <v>100.81645181047605</v>
      </c>
    </row>
    <row r="11" spans="1:18" ht="15.95" customHeight="1" x14ac:dyDescent="0.25">
      <c r="A11" s="17">
        <v>1</v>
      </c>
      <c r="B11" s="54">
        <v>50.9</v>
      </c>
      <c r="C11" s="54">
        <v>51.014432989690697</v>
      </c>
      <c r="D11" s="55">
        <v>51.8888888888889</v>
      </c>
      <c r="E11" s="55">
        <v>52.116999999999997</v>
      </c>
      <c r="F11" s="54">
        <v>50.894736842105303</v>
      </c>
      <c r="G11" s="54">
        <v>51.192</v>
      </c>
      <c r="H11" s="54">
        <v>49.494999999999997</v>
      </c>
      <c r="I11" s="54">
        <v>51.58</v>
      </c>
      <c r="J11" s="54">
        <v>51.02</v>
      </c>
      <c r="K11" s="54">
        <v>52.214285714285701</v>
      </c>
      <c r="L11" s="63">
        <v>51</v>
      </c>
      <c r="M11" s="55">
        <f t="shared" si="2"/>
        <v>51.231634443497057</v>
      </c>
      <c r="N11" s="55">
        <f t="shared" si="1"/>
        <v>2.7192857142857036</v>
      </c>
      <c r="O11" s="113">
        <v>48</v>
      </c>
      <c r="P11" s="113">
        <v>54</v>
      </c>
      <c r="Q11" s="45">
        <f t="shared" si="3"/>
        <v>100.94903338620109</v>
      </c>
    </row>
    <row r="12" spans="1:18" ht="15.95" customHeight="1" x14ac:dyDescent="0.25">
      <c r="A12" s="17">
        <v>2</v>
      </c>
      <c r="B12" s="54">
        <v>50.7222222222222</v>
      </c>
      <c r="C12" s="54">
        <v>51.321052631578901</v>
      </c>
      <c r="D12" s="55">
        <v>51.75</v>
      </c>
      <c r="E12" s="55">
        <v>52.158000000000001</v>
      </c>
      <c r="F12" s="54">
        <v>51.352941176470601</v>
      </c>
      <c r="G12" s="54">
        <v>50.959090909090897</v>
      </c>
      <c r="H12" s="54">
        <v>49.654000000000003</v>
      </c>
      <c r="I12" s="54">
        <v>51.43</v>
      </c>
      <c r="J12" s="54">
        <v>51.13</v>
      </c>
      <c r="K12" s="54">
        <v>52.4</v>
      </c>
      <c r="L12" s="63">
        <v>51</v>
      </c>
      <c r="M12" s="55">
        <f t="shared" si="2"/>
        <v>51.287730693936261</v>
      </c>
      <c r="N12" s="55">
        <f t="shared" si="1"/>
        <v>2.7459999999999951</v>
      </c>
      <c r="O12" s="113">
        <v>48</v>
      </c>
      <c r="P12" s="113">
        <v>54</v>
      </c>
      <c r="Q12" s="45">
        <f t="shared" si="3"/>
        <v>101.05956786982514</v>
      </c>
    </row>
    <row r="13" spans="1:18" ht="15.95" customHeight="1" x14ac:dyDescent="0.25">
      <c r="A13" s="17">
        <v>3</v>
      </c>
      <c r="B13" s="221">
        <v>50.3125</v>
      </c>
      <c r="C13" s="221">
        <v>51.794444444444466</v>
      </c>
      <c r="D13" s="223">
        <v>51.6666666666667</v>
      </c>
      <c r="E13" s="223">
        <v>52.436999999999998</v>
      </c>
      <c r="F13" s="221">
        <v>51.095238095238095</v>
      </c>
      <c r="G13" s="221">
        <v>51.036363636363646</v>
      </c>
      <c r="H13" s="221">
        <v>49.78</v>
      </c>
      <c r="I13" s="221">
        <v>51.24</v>
      </c>
      <c r="J13" s="221">
        <v>50.87</v>
      </c>
      <c r="K13" s="221">
        <v>52.466666666666669</v>
      </c>
      <c r="L13" s="63">
        <v>51</v>
      </c>
      <c r="M13" s="55">
        <f>AVERAGE(B13,C13,D13,E13,F13,I13)</f>
        <v>51.42430820105821</v>
      </c>
      <c r="N13" s="55">
        <f t="shared" si="1"/>
        <v>2.6866666666666674</v>
      </c>
      <c r="O13" s="113">
        <v>48</v>
      </c>
      <c r="P13" s="113">
        <v>54</v>
      </c>
      <c r="Q13" s="45">
        <f t="shared" si="3"/>
        <v>101.32868611045953</v>
      </c>
    </row>
    <row r="14" spans="1:18" ht="15.95" customHeight="1" x14ac:dyDescent="0.25">
      <c r="A14" s="17">
        <v>4</v>
      </c>
      <c r="B14" s="54"/>
      <c r="C14" s="54"/>
      <c r="D14" s="55"/>
      <c r="E14" s="55"/>
      <c r="F14" s="54"/>
      <c r="G14" s="57"/>
      <c r="H14" s="54"/>
      <c r="I14" s="54"/>
      <c r="J14" s="54"/>
      <c r="K14" s="54"/>
      <c r="L14" s="63">
        <v>51</v>
      </c>
      <c r="M14" s="55"/>
      <c r="N14" s="55">
        <f t="shared" si="1"/>
        <v>0</v>
      </c>
      <c r="O14" s="113">
        <v>48</v>
      </c>
      <c r="P14" s="113">
        <v>54</v>
      </c>
      <c r="Q14" s="45">
        <f t="shared" si="3"/>
        <v>0</v>
      </c>
    </row>
    <row r="15" spans="1:18" ht="15.95" customHeight="1" x14ac:dyDescent="0.25">
      <c r="A15" s="17">
        <v>5</v>
      </c>
      <c r="B15" s="54"/>
      <c r="C15" s="54"/>
      <c r="D15" s="55"/>
      <c r="E15" s="55"/>
      <c r="F15" s="54"/>
      <c r="G15" s="54"/>
      <c r="H15" s="54"/>
      <c r="I15" s="54"/>
      <c r="J15" s="54"/>
      <c r="K15" s="54"/>
      <c r="L15" s="63">
        <v>51</v>
      </c>
      <c r="M15" s="55"/>
      <c r="N15" s="55">
        <f t="shared" si="1"/>
        <v>0</v>
      </c>
      <c r="O15" s="113">
        <v>48</v>
      </c>
      <c r="P15" s="113">
        <v>54</v>
      </c>
      <c r="Q15" s="45">
        <f t="shared" si="3"/>
        <v>0</v>
      </c>
      <c r="R15" s="46"/>
    </row>
    <row r="16" spans="1:18" ht="15.95" customHeight="1" x14ac:dyDescent="0.25">
      <c r="A16" s="17">
        <v>6</v>
      </c>
      <c r="B16" s="54"/>
      <c r="C16" s="54"/>
      <c r="D16" s="55"/>
      <c r="E16" s="55"/>
      <c r="F16" s="54"/>
      <c r="G16" s="54"/>
      <c r="H16" s="54"/>
      <c r="I16" s="54"/>
      <c r="J16" s="54"/>
      <c r="K16" s="54"/>
      <c r="L16" s="63">
        <v>51</v>
      </c>
      <c r="M16" s="55"/>
      <c r="N16" s="55">
        <f t="shared" si="1"/>
        <v>0</v>
      </c>
      <c r="O16" s="113">
        <v>48</v>
      </c>
      <c r="P16" s="113">
        <v>54</v>
      </c>
      <c r="Q16" s="45">
        <f t="shared" si="3"/>
        <v>0</v>
      </c>
      <c r="R16" s="46"/>
    </row>
    <row r="17" spans="1:18" ht="15.95" customHeight="1" x14ac:dyDescent="0.25">
      <c r="A17" s="17">
        <v>7</v>
      </c>
      <c r="B17" s="54"/>
      <c r="C17" s="54"/>
      <c r="D17" s="55"/>
      <c r="E17" s="55"/>
      <c r="F17" s="54"/>
      <c r="G17" s="54"/>
      <c r="H17" s="54"/>
      <c r="I17" s="54"/>
      <c r="J17" s="54"/>
      <c r="K17" s="54"/>
      <c r="L17" s="63">
        <v>51</v>
      </c>
      <c r="M17" s="55"/>
      <c r="N17" s="55">
        <f t="shared" si="1"/>
        <v>0</v>
      </c>
      <c r="O17" s="113">
        <v>48</v>
      </c>
      <c r="P17" s="113">
        <v>54</v>
      </c>
      <c r="Q17" s="45">
        <f t="shared" si="3"/>
        <v>0</v>
      </c>
      <c r="R17" s="46"/>
    </row>
    <row r="18" spans="1:18" ht="15.95" customHeight="1" x14ac:dyDescent="0.25">
      <c r="A18" s="17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63">
        <v>51</v>
      </c>
      <c r="M18" s="55"/>
      <c r="N18" s="55">
        <f t="shared" si="1"/>
        <v>0</v>
      </c>
      <c r="O18" s="113">
        <v>48</v>
      </c>
      <c r="P18" s="113">
        <v>54</v>
      </c>
      <c r="Q18" s="45">
        <f t="shared" si="3"/>
        <v>0</v>
      </c>
      <c r="R18" s="46"/>
    </row>
    <row r="19" spans="1:18" ht="15.95" customHeight="1" x14ac:dyDescent="0.25">
      <c r="A19" s="17">
        <v>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63">
        <v>51</v>
      </c>
      <c r="M19" s="55"/>
      <c r="N19" s="55">
        <f t="shared" si="1"/>
        <v>0</v>
      </c>
      <c r="O19" s="113">
        <v>48</v>
      </c>
      <c r="P19" s="113">
        <v>54</v>
      </c>
      <c r="Q19" s="45">
        <f t="shared" si="3"/>
        <v>0</v>
      </c>
    </row>
    <row r="20" spans="1:18" ht="15.95" customHeight="1" x14ac:dyDescent="0.25">
      <c r="A20" s="17">
        <v>10</v>
      </c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63">
        <v>51</v>
      </c>
      <c r="M20" s="55"/>
      <c r="N20" s="55">
        <f t="shared" si="1"/>
        <v>0</v>
      </c>
      <c r="O20" s="113">
        <v>48</v>
      </c>
      <c r="P20" s="113">
        <v>54</v>
      </c>
      <c r="Q20" s="45">
        <f t="shared" si="3"/>
        <v>0</v>
      </c>
    </row>
    <row r="21" spans="1:18" ht="16.5" x14ac:dyDescent="0.25">
      <c r="O21" s="113">
        <v>49</v>
      </c>
      <c r="P21" s="113">
        <v>55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X20"/>
  <sheetViews>
    <sheetView zoomScale="73" zoomScaleNormal="73" workbookViewId="0">
      <selection activeCell="L51" sqref="L51"/>
    </sheetView>
  </sheetViews>
  <sheetFormatPr defaultColWidth="9" defaultRowHeight="13.5" x14ac:dyDescent="0.15"/>
  <cols>
    <col min="1" max="1" width="3.75" customWidth="1"/>
    <col min="2" max="2" width="7.875" customWidth="1"/>
    <col min="4" max="4" width="8.625" customWidth="1"/>
    <col min="5" max="5" width="9.375" customWidth="1"/>
    <col min="6" max="6" width="9.5" customWidth="1"/>
    <col min="7" max="7" width="9.75" customWidth="1"/>
    <col min="8" max="8" width="8.625" customWidth="1"/>
    <col min="9" max="9" width="9.25" customWidth="1"/>
    <col min="10" max="10" width="8.875" customWidth="1"/>
    <col min="11" max="11" width="8.625" customWidth="1"/>
    <col min="12" max="12" width="10.5" customWidth="1"/>
    <col min="13" max="13" width="8.75" customWidth="1"/>
    <col min="14" max="14" width="7" customWidth="1"/>
    <col min="15" max="15" width="10.5" customWidth="1"/>
    <col min="16" max="16" width="8.75" customWidth="1"/>
    <col min="17" max="17" width="8.5" customWidth="1"/>
    <col min="18" max="21" width="2.625" customWidth="1"/>
    <col min="22" max="22" width="10.125" customWidth="1"/>
  </cols>
  <sheetData>
    <row r="1" spans="1:24" ht="20.100000000000001" customHeight="1" x14ac:dyDescent="0.3">
      <c r="F1" s="10" t="s">
        <v>96</v>
      </c>
    </row>
    <row r="2" spans="1:24" ht="15.95" customHeight="1" x14ac:dyDescent="0.25">
      <c r="A2" s="11" t="s">
        <v>70</v>
      </c>
      <c r="B2" s="12" t="s">
        <v>71</v>
      </c>
      <c r="C2" s="12" t="s">
        <v>72</v>
      </c>
      <c r="D2" s="13" t="s">
        <v>73</v>
      </c>
      <c r="E2" s="14" t="s">
        <v>87</v>
      </c>
      <c r="F2" s="13" t="s">
        <v>75</v>
      </c>
      <c r="G2" s="15" t="s">
        <v>76</v>
      </c>
      <c r="H2" s="16" t="s">
        <v>77</v>
      </c>
      <c r="I2" s="12" t="s">
        <v>78</v>
      </c>
      <c r="J2" s="15" t="s">
        <v>79</v>
      </c>
      <c r="K2" s="28" t="s">
        <v>80</v>
      </c>
      <c r="L2" s="29" t="s">
        <v>97</v>
      </c>
      <c r="M2" s="30" t="s">
        <v>98</v>
      </c>
      <c r="N2" s="110" t="s">
        <v>82</v>
      </c>
      <c r="O2" s="111" t="s">
        <v>99</v>
      </c>
      <c r="P2" s="33" t="s">
        <v>100</v>
      </c>
      <c r="Q2" s="15" t="s">
        <v>82</v>
      </c>
      <c r="R2" s="40" t="s">
        <v>101</v>
      </c>
      <c r="S2" s="41" t="s">
        <v>102</v>
      </c>
      <c r="T2" s="41" t="s">
        <v>103</v>
      </c>
      <c r="U2" s="41" t="s">
        <v>104</v>
      </c>
      <c r="V2" s="42" t="s">
        <v>85</v>
      </c>
    </row>
    <row r="3" spans="1:24" ht="15.95" customHeight="1" x14ac:dyDescent="0.25">
      <c r="A3" s="17">
        <v>5</v>
      </c>
      <c r="B3" s="18"/>
      <c r="C3" s="18"/>
      <c r="D3" s="18"/>
      <c r="E3" s="18">
        <v>43.6</v>
      </c>
      <c r="F3" s="18"/>
      <c r="G3" s="19"/>
      <c r="H3" s="19"/>
      <c r="I3" s="18"/>
      <c r="J3" s="19">
        <v>51.2</v>
      </c>
      <c r="K3" s="19"/>
      <c r="L3" s="112">
        <v>43</v>
      </c>
      <c r="M3" s="21">
        <f t="shared" ref="M3:M12" si="0">AVERAGE(B3,D3,E3,F3,I3)</f>
        <v>43.6</v>
      </c>
      <c r="N3" s="21">
        <f t="shared" ref="N3:N20" si="1">MAX(B3,D3,E3,F3,I3)-MIN(B3,D3,E3,F3,I3)</f>
        <v>0</v>
      </c>
      <c r="O3" s="35">
        <v>52</v>
      </c>
      <c r="P3" s="36">
        <f t="shared" ref="P3:P12" si="2">AVERAGE(C3,G3,H3,J3,K3)</f>
        <v>51.2</v>
      </c>
      <c r="Q3" s="36">
        <f t="shared" ref="Q3:Q20" si="3">MAX(C3,G3,H3,J3,K3)-MIN(C3,G3,H3,J3,K3)</f>
        <v>0</v>
      </c>
      <c r="R3" s="43">
        <v>40</v>
      </c>
      <c r="S3" s="44">
        <v>46</v>
      </c>
      <c r="T3" s="44">
        <v>49</v>
      </c>
      <c r="U3" s="44">
        <v>55</v>
      </c>
      <c r="V3" s="45">
        <f>P3/P3*100</f>
        <v>100</v>
      </c>
    </row>
    <row r="4" spans="1:24" ht="15.95" customHeight="1" x14ac:dyDescent="0.25">
      <c r="A4" s="17">
        <v>6</v>
      </c>
      <c r="B4" s="20">
        <v>43.034999999999997</v>
      </c>
      <c r="C4" s="20">
        <v>50.628915662650599</v>
      </c>
      <c r="D4" s="21">
        <v>43.605882352941201</v>
      </c>
      <c r="E4" s="21">
        <v>43.292000000000002</v>
      </c>
      <c r="F4" s="20">
        <v>42.3888888888889</v>
      </c>
      <c r="G4" s="22">
        <v>53.6</v>
      </c>
      <c r="H4" s="22">
        <v>51.076000000000001</v>
      </c>
      <c r="I4" s="20">
        <v>43.81</v>
      </c>
      <c r="J4" s="22">
        <v>50.628915662650599</v>
      </c>
      <c r="K4" s="22">
        <v>50.5555555555556</v>
      </c>
      <c r="L4" s="112">
        <v>43</v>
      </c>
      <c r="M4" s="21">
        <f t="shared" si="0"/>
        <v>43.226354248366022</v>
      </c>
      <c r="N4" s="21">
        <f t="shared" si="1"/>
        <v>1.4211111111111023</v>
      </c>
      <c r="O4" s="35">
        <v>52</v>
      </c>
      <c r="P4" s="36">
        <f t="shared" si="2"/>
        <v>51.297877376171357</v>
      </c>
      <c r="Q4" s="36">
        <f t="shared" si="3"/>
        <v>3.0444444444444017</v>
      </c>
      <c r="R4" s="43">
        <v>40</v>
      </c>
      <c r="S4" s="44">
        <v>46</v>
      </c>
      <c r="T4" s="44">
        <v>49</v>
      </c>
      <c r="U4" s="44">
        <v>55</v>
      </c>
      <c r="V4" s="45">
        <f>P4/P$3*100</f>
        <v>100.19116675033469</v>
      </c>
    </row>
    <row r="5" spans="1:24" ht="15.95" customHeight="1" x14ac:dyDescent="0.25">
      <c r="A5" s="17">
        <v>7</v>
      </c>
      <c r="B5" s="20">
        <v>43.02</v>
      </c>
      <c r="C5" s="20">
        <v>50.601020408163301</v>
      </c>
      <c r="D5" s="21">
        <v>43.142105263157902</v>
      </c>
      <c r="E5" s="21">
        <v>43.44</v>
      </c>
      <c r="F5" s="20">
        <v>42.9375</v>
      </c>
      <c r="G5" s="22">
        <v>52.352499999999999</v>
      </c>
      <c r="H5" s="22">
        <v>51.234000000000002</v>
      </c>
      <c r="I5" s="20">
        <v>43.21</v>
      </c>
      <c r="J5" s="22">
        <v>50.91</v>
      </c>
      <c r="K5" s="22">
        <v>50.894736842105303</v>
      </c>
      <c r="L5" s="112">
        <v>43</v>
      </c>
      <c r="M5" s="21">
        <f t="shared" si="0"/>
        <v>43.149921052631584</v>
      </c>
      <c r="N5" s="21">
        <f t="shared" si="1"/>
        <v>0.50249999999999773</v>
      </c>
      <c r="O5" s="35">
        <v>52</v>
      </c>
      <c r="P5" s="36">
        <f t="shared" si="2"/>
        <v>51.198451450053724</v>
      </c>
      <c r="Q5" s="36">
        <f t="shared" si="3"/>
        <v>1.7514795918366985</v>
      </c>
      <c r="R5" s="43">
        <v>40</v>
      </c>
      <c r="S5" s="44">
        <v>46</v>
      </c>
      <c r="T5" s="44">
        <v>49</v>
      </c>
      <c r="U5" s="44">
        <v>55</v>
      </c>
      <c r="V5" s="45">
        <f>P5/P$3*100</f>
        <v>99.99697548838617</v>
      </c>
    </row>
    <row r="6" spans="1:24" ht="15.95" customHeight="1" x14ac:dyDescent="0.25">
      <c r="A6" s="17">
        <v>8</v>
      </c>
      <c r="B6" s="20">
        <v>43.038095238095302</v>
      </c>
      <c r="C6" s="20">
        <v>50.729213483146097</v>
      </c>
      <c r="D6" s="21">
        <v>43.788235294117598</v>
      </c>
      <c r="E6" s="21">
        <v>43.697000000000003</v>
      </c>
      <c r="F6" s="20">
        <v>42.9</v>
      </c>
      <c r="G6" s="22">
        <v>52.142307692307703</v>
      </c>
      <c r="H6" s="22">
        <v>51.944000000000003</v>
      </c>
      <c r="I6" s="20">
        <v>43.31</v>
      </c>
      <c r="J6" s="22">
        <v>50.73</v>
      </c>
      <c r="K6" s="22">
        <v>51.4</v>
      </c>
      <c r="L6" s="112">
        <v>43</v>
      </c>
      <c r="M6" s="21">
        <f t="shared" si="0"/>
        <v>43.346666106442584</v>
      </c>
      <c r="N6" s="21">
        <f t="shared" si="1"/>
        <v>0.88823529411759949</v>
      </c>
      <c r="O6" s="35">
        <v>52</v>
      </c>
      <c r="P6" s="36">
        <f t="shared" si="2"/>
        <v>51.389104235090755</v>
      </c>
      <c r="Q6" s="36">
        <f t="shared" si="3"/>
        <v>1.4130942091616063</v>
      </c>
      <c r="R6" s="43">
        <v>40</v>
      </c>
      <c r="S6" s="44">
        <v>46</v>
      </c>
      <c r="T6" s="44">
        <v>49</v>
      </c>
      <c r="U6" s="44">
        <v>55</v>
      </c>
      <c r="V6" s="45">
        <f t="shared" ref="V6:V20" si="4">P6/P$3*100</f>
        <v>100.36934420916161</v>
      </c>
    </row>
    <row r="7" spans="1:24" ht="15.95" customHeight="1" x14ac:dyDescent="0.25">
      <c r="A7" s="17">
        <v>9</v>
      </c>
      <c r="B7" s="20">
        <v>43.064999999999998</v>
      </c>
      <c r="C7" s="20">
        <v>50.754117647058798</v>
      </c>
      <c r="D7" s="21">
        <v>43.55</v>
      </c>
      <c r="E7" s="21">
        <v>43.649000000000001</v>
      </c>
      <c r="F7" s="20">
        <v>43</v>
      </c>
      <c r="G7" s="22">
        <v>52.2357894736842</v>
      </c>
      <c r="H7" s="22">
        <v>52.256</v>
      </c>
      <c r="I7" s="20">
        <v>43.02</v>
      </c>
      <c r="J7" s="22">
        <v>50.35</v>
      </c>
      <c r="K7" s="22">
        <v>51.3</v>
      </c>
      <c r="L7" s="112">
        <v>43</v>
      </c>
      <c r="M7" s="21">
        <f t="shared" si="0"/>
        <v>43.256800000000005</v>
      </c>
      <c r="N7" s="21">
        <f t="shared" si="1"/>
        <v>0.64900000000000091</v>
      </c>
      <c r="O7" s="35">
        <v>52</v>
      </c>
      <c r="P7" s="36">
        <f t="shared" si="2"/>
        <v>51.379181424148598</v>
      </c>
      <c r="Q7" s="36">
        <f t="shared" si="3"/>
        <v>1.9059999999999988</v>
      </c>
      <c r="R7" s="43">
        <v>40</v>
      </c>
      <c r="S7" s="44">
        <v>46</v>
      </c>
      <c r="T7" s="44">
        <v>49</v>
      </c>
      <c r="U7" s="44">
        <v>55</v>
      </c>
      <c r="V7" s="45">
        <f t="shared" si="4"/>
        <v>100.34996371904022</v>
      </c>
    </row>
    <row r="8" spans="1:24" ht="15.95" customHeight="1" x14ac:dyDescent="0.25">
      <c r="A8" s="17">
        <v>10</v>
      </c>
      <c r="B8" s="20">
        <v>42.9227272727273</v>
      </c>
      <c r="C8" s="20">
        <v>50.717171717171702</v>
      </c>
      <c r="D8" s="21">
        <v>43.476190476190503</v>
      </c>
      <c r="E8" s="21">
        <v>43.496000000000002</v>
      </c>
      <c r="F8" s="20">
        <v>42.545454545454497</v>
      </c>
      <c r="G8" s="22">
        <v>51.207142857142898</v>
      </c>
      <c r="H8" s="22">
        <v>52.430999999999997</v>
      </c>
      <c r="I8" s="20">
        <v>42.61</v>
      </c>
      <c r="J8" s="22">
        <v>50.34</v>
      </c>
      <c r="K8" s="22">
        <v>51.4</v>
      </c>
      <c r="L8" s="112">
        <v>43</v>
      </c>
      <c r="M8" s="21">
        <f t="shared" si="0"/>
        <v>43.010074458874463</v>
      </c>
      <c r="N8" s="21">
        <f t="shared" si="1"/>
        <v>0.95054545454550521</v>
      </c>
      <c r="O8" s="35">
        <v>52</v>
      </c>
      <c r="P8" s="36">
        <f t="shared" si="2"/>
        <v>51.219062914862924</v>
      </c>
      <c r="Q8" s="36">
        <f t="shared" si="3"/>
        <v>2.090999999999994</v>
      </c>
      <c r="R8" s="43">
        <v>40</v>
      </c>
      <c r="S8" s="44">
        <v>46</v>
      </c>
      <c r="T8" s="44">
        <v>49</v>
      </c>
      <c r="U8" s="44">
        <v>55</v>
      </c>
      <c r="V8" s="45">
        <f t="shared" si="4"/>
        <v>100.03723225559165</v>
      </c>
    </row>
    <row r="9" spans="1:24" ht="15.95" customHeight="1" x14ac:dyDescent="0.25">
      <c r="A9" s="17">
        <v>11</v>
      </c>
      <c r="B9" s="20">
        <v>42.914999999999999</v>
      </c>
      <c r="C9" s="20">
        <v>50.3316455696202</v>
      </c>
      <c r="D9" s="21">
        <v>43.529411764705898</v>
      </c>
      <c r="E9" s="21">
        <v>42.725000000000001</v>
      </c>
      <c r="F9" s="20">
        <v>42.85</v>
      </c>
      <c r="G9" s="22">
        <v>50.449565217391303</v>
      </c>
      <c r="H9" s="22">
        <v>52.359000000000002</v>
      </c>
      <c r="I9" s="20">
        <v>42.78</v>
      </c>
      <c r="J9" s="22">
        <v>50.7</v>
      </c>
      <c r="K9" s="22">
        <v>51.6</v>
      </c>
      <c r="L9" s="112">
        <v>43</v>
      </c>
      <c r="M9" s="21">
        <f t="shared" si="0"/>
        <v>42.959882352941179</v>
      </c>
      <c r="N9" s="21">
        <f t="shared" si="1"/>
        <v>0.80441176470589681</v>
      </c>
      <c r="O9" s="35">
        <v>52</v>
      </c>
      <c r="P9" s="36">
        <f t="shared" si="2"/>
        <v>51.088042157402306</v>
      </c>
      <c r="Q9" s="36">
        <f t="shared" si="3"/>
        <v>2.0273544303798019</v>
      </c>
      <c r="R9" s="43">
        <v>40</v>
      </c>
      <c r="S9" s="44">
        <v>46</v>
      </c>
      <c r="T9" s="44">
        <v>49</v>
      </c>
      <c r="U9" s="44">
        <v>55</v>
      </c>
      <c r="V9" s="45">
        <f t="shared" si="4"/>
        <v>99.781332338676378</v>
      </c>
    </row>
    <row r="10" spans="1:24" ht="15.95" customHeight="1" x14ac:dyDescent="0.25">
      <c r="A10" s="17">
        <v>12</v>
      </c>
      <c r="B10" s="20">
        <v>43.3125</v>
      </c>
      <c r="C10" s="20">
        <v>51.042452830188701</v>
      </c>
      <c r="D10" s="21">
        <v>44.24</v>
      </c>
      <c r="E10" s="21">
        <v>42.488</v>
      </c>
      <c r="F10" s="20">
        <v>42.947368421052602</v>
      </c>
      <c r="G10" s="22">
        <v>50.740434782608702</v>
      </c>
      <c r="H10" s="22">
        <v>52.003</v>
      </c>
      <c r="I10" s="20">
        <v>42.64</v>
      </c>
      <c r="J10" s="22">
        <v>50.8</v>
      </c>
      <c r="K10" s="22">
        <v>51.9</v>
      </c>
      <c r="L10" s="112">
        <v>43</v>
      </c>
      <c r="M10" s="21">
        <f t="shared" si="0"/>
        <v>43.125573684210522</v>
      </c>
      <c r="N10" s="21">
        <f t="shared" si="1"/>
        <v>1.7520000000000024</v>
      </c>
      <c r="O10" s="35">
        <v>52</v>
      </c>
      <c r="P10" s="36">
        <f t="shared" si="2"/>
        <v>51.29717752255948</v>
      </c>
      <c r="Q10" s="36">
        <f t="shared" si="3"/>
        <v>1.2625652173912982</v>
      </c>
      <c r="R10" s="43">
        <v>40</v>
      </c>
      <c r="S10" s="44">
        <v>46</v>
      </c>
      <c r="T10" s="44">
        <v>49</v>
      </c>
      <c r="U10" s="44">
        <v>55</v>
      </c>
      <c r="V10" s="45">
        <f t="shared" si="4"/>
        <v>100.18979984874899</v>
      </c>
    </row>
    <row r="11" spans="1:24" ht="15.95" customHeight="1" x14ac:dyDescent="0.25">
      <c r="A11" s="17">
        <v>1</v>
      </c>
      <c r="B11" s="20">
        <v>43.244999999999997</v>
      </c>
      <c r="C11" s="20">
        <v>51.510679611650502</v>
      </c>
      <c r="D11" s="21">
        <v>43.185714285714297</v>
      </c>
      <c r="E11" s="21">
        <v>42.222999999999999</v>
      </c>
      <c r="F11" s="20">
        <v>42.105263157894697</v>
      </c>
      <c r="G11" s="22">
        <v>50.468400000000003</v>
      </c>
      <c r="H11" s="22">
        <v>52.36</v>
      </c>
      <c r="I11" s="20">
        <v>42.96</v>
      </c>
      <c r="J11" s="22">
        <v>50.49</v>
      </c>
      <c r="K11" s="22">
        <v>51.428571428571402</v>
      </c>
      <c r="L11" s="112">
        <v>43</v>
      </c>
      <c r="M11" s="21">
        <f t="shared" si="0"/>
        <v>42.743795488721794</v>
      </c>
      <c r="N11" s="21">
        <f t="shared" si="1"/>
        <v>1.1397368421053002</v>
      </c>
      <c r="O11" s="35">
        <v>52</v>
      </c>
      <c r="P11" s="36">
        <f t="shared" si="2"/>
        <v>51.251530208044379</v>
      </c>
      <c r="Q11" s="36">
        <f t="shared" si="3"/>
        <v>1.8915999999999968</v>
      </c>
      <c r="R11" s="43">
        <v>40</v>
      </c>
      <c r="S11" s="44">
        <v>46</v>
      </c>
      <c r="T11" s="44">
        <v>49</v>
      </c>
      <c r="U11" s="44">
        <v>55</v>
      </c>
      <c r="V11" s="45">
        <f t="shared" si="4"/>
        <v>100.10064493758668</v>
      </c>
    </row>
    <row r="12" spans="1:24" ht="15.95" customHeight="1" x14ac:dyDescent="0.25">
      <c r="A12" s="17">
        <v>2</v>
      </c>
      <c r="B12" s="20">
        <v>43.3</v>
      </c>
      <c r="C12" s="20">
        <v>51.333734939758997</v>
      </c>
      <c r="D12" s="21">
        <v>43.46875</v>
      </c>
      <c r="E12" s="21">
        <v>42.341000000000001</v>
      </c>
      <c r="F12" s="20">
        <v>42.647058823529399</v>
      </c>
      <c r="G12" s="22">
        <v>50.529090909090897</v>
      </c>
      <c r="H12" s="22">
        <v>52.142000000000003</v>
      </c>
      <c r="I12" s="20">
        <v>43.11</v>
      </c>
      <c r="J12" s="22">
        <v>50.14</v>
      </c>
      <c r="K12" s="22">
        <v>51.466666666666697</v>
      </c>
      <c r="L12" s="112">
        <v>43</v>
      </c>
      <c r="M12" s="21">
        <f t="shared" si="0"/>
        <v>42.973361764705871</v>
      </c>
      <c r="N12" s="21">
        <f t="shared" si="1"/>
        <v>1.1277499999999989</v>
      </c>
      <c r="O12" s="35">
        <v>52</v>
      </c>
      <c r="P12" s="36">
        <f t="shared" si="2"/>
        <v>51.122298503103323</v>
      </c>
      <c r="Q12" s="36">
        <f t="shared" si="3"/>
        <v>2.0020000000000024</v>
      </c>
      <c r="R12" s="43">
        <v>40</v>
      </c>
      <c r="S12" s="44">
        <v>46</v>
      </c>
      <c r="T12" s="44">
        <v>49</v>
      </c>
      <c r="U12" s="44">
        <v>55</v>
      </c>
      <c r="V12" s="45">
        <f t="shared" si="4"/>
        <v>99.848239263873666</v>
      </c>
    </row>
    <row r="13" spans="1:24" ht="15.95" customHeight="1" x14ac:dyDescent="0.25">
      <c r="A13" s="17">
        <v>3</v>
      </c>
      <c r="B13" s="224">
        <v>43.325000000000003</v>
      </c>
      <c r="C13" s="224">
        <v>43.048809523809524</v>
      </c>
      <c r="D13" s="225">
        <v>43.426315789473698</v>
      </c>
      <c r="E13" s="225">
        <v>42.402999999999999</v>
      </c>
      <c r="F13" s="224">
        <v>42.523809523809526</v>
      </c>
      <c r="G13" s="226">
        <v>50.515909090909084</v>
      </c>
      <c r="H13" s="226">
        <v>51.835999999999999</v>
      </c>
      <c r="I13" s="224">
        <v>43.03</v>
      </c>
      <c r="J13" s="226">
        <v>50.25</v>
      </c>
      <c r="K13" s="226">
        <v>51.133333333333333</v>
      </c>
      <c r="L13" s="227">
        <v>43</v>
      </c>
      <c r="M13" s="21">
        <f>AVERAGE(B13,C13,D13,E13,F13,I13)</f>
        <v>42.959489139515455</v>
      </c>
      <c r="N13" s="21">
        <f>MAX(B13,C13,D13,E13,F13,I13)-MIN(B13,C13,D13,E13,F13,I13)</f>
        <v>1.0233157894736991</v>
      </c>
      <c r="O13" s="35">
        <v>52</v>
      </c>
      <c r="P13" s="36">
        <f>AVERAGE(G13,H13,J13,K13)</f>
        <v>50.933810606060604</v>
      </c>
      <c r="Q13" s="36">
        <f>MAX(G13,H13,J13,K13)-MIN(G13,H13,J13,K13)</f>
        <v>1.5859999999999985</v>
      </c>
      <c r="R13" s="43">
        <v>40</v>
      </c>
      <c r="S13" s="44">
        <v>46</v>
      </c>
      <c r="T13" s="44">
        <v>49</v>
      </c>
      <c r="U13" s="44">
        <v>55</v>
      </c>
      <c r="V13" s="45">
        <f t="shared" si="4"/>
        <v>99.48009883996211</v>
      </c>
    </row>
    <row r="14" spans="1:24" ht="15.95" customHeight="1" x14ac:dyDescent="0.25">
      <c r="A14" s="17">
        <v>4</v>
      </c>
      <c r="B14" s="20"/>
      <c r="C14" s="20"/>
      <c r="D14" s="21"/>
      <c r="E14" s="21"/>
      <c r="F14" s="20"/>
      <c r="G14" s="23"/>
      <c r="H14" s="22"/>
      <c r="I14" s="20"/>
      <c r="J14" s="22"/>
      <c r="K14" s="22"/>
      <c r="L14" s="112">
        <v>43</v>
      </c>
      <c r="M14" s="21"/>
      <c r="N14" s="21">
        <f t="shared" si="1"/>
        <v>0</v>
      </c>
      <c r="O14" s="35">
        <v>52</v>
      </c>
      <c r="P14" s="36"/>
      <c r="Q14" s="36">
        <f t="shared" si="3"/>
        <v>0</v>
      </c>
      <c r="R14" s="43">
        <v>40</v>
      </c>
      <c r="S14" s="44">
        <v>46</v>
      </c>
      <c r="T14" s="44">
        <v>49</v>
      </c>
      <c r="U14" s="44">
        <v>55</v>
      </c>
      <c r="V14" s="45">
        <f t="shared" si="4"/>
        <v>0</v>
      </c>
    </row>
    <row r="15" spans="1:24" ht="15.95" customHeight="1" x14ac:dyDescent="0.25">
      <c r="A15" s="17">
        <v>5</v>
      </c>
      <c r="B15" s="20"/>
      <c r="C15" s="20"/>
      <c r="D15" s="21"/>
      <c r="E15" s="21"/>
      <c r="F15" s="20"/>
      <c r="G15" s="22"/>
      <c r="H15" s="22"/>
      <c r="I15" s="20"/>
      <c r="J15" s="22"/>
      <c r="K15" s="22"/>
      <c r="L15" s="112">
        <v>43</v>
      </c>
      <c r="M15" s="21"/>
      <c r="N15" s="21">
        <f t="shared" si="1"/>
        <v>0</v>
      </c>
      <c r="O15" s="35">
        <v>52</v>
      </c>
      <c r="P15" s="36"/>
      <c r="Q15" s="36">
        <f t="shared" si="3"/>
        <v>0</v>
      </c>
      <c r="R15" s="43">
        <v>40</v>
      </c>
      <c r="S15" s="44">
        <v>46</v>
      </c>
      <c r="T15" s="44">
        <v>49</v>
      </c>
      <c r="U15" s="44">
        <v>55</v>
      </c>
      <c r="V15" s="45">
        <f t="shared" si="4"/>
        <v>0</v>
      </c>
      <c r="W15" s="46"/>
      <c r="X15" s="46"/>
    </row>
    <row r="16" spans="1:24" ht="15.95" customHeight="1" x14ac:dyDescent="0.25">
      <c r="A16" s="17">
        <v>6</v>
      </c>
      <c r="B16" s="20"/>
      <c r="C16" s="20"/>
      <c r="D16" s="21"/>
      <c r="E16" s="21"/>
      <c r="F16" s="20"/>
      <c r="G16" s="22"/>
      <c r="H16" s="22"/>
      <c r="I16" s="20"/>
      <c r="J16" s="22"/>
      <c r="K16" s="22"/>
      <c r="L16" s="112">
        <v>43</v>
      </c>
      <c r="M16" s="21"/>
      <c r="N16" s="21">
        <f t="shared" si="1"/>
        <v>0</v>
      </c>
      <c r="O16" s="35">
        <v>52</v>
      </c>
      <c r="P16" s="36"/>
      <c r="Q16" s="36">
        <f t="shared" si="3"/>
        <v>0</v>
      </c>
      <c r="R16" s="43">
        <v>40</v>
      </c>
      <c r="S16" s="44">
        <v>46</v>
      </c>
      <c r="T16" s="44">
        <v>49</v>
      </c>
      <c r="U16" s="44">
        <v>55</v>
      </c>
      <c r="V16" s="45">
        <f t="shared" si="4"/>
        <v>0</v>
      </c>
      <c r="W16" s="46"/>
      <c r="X16" s="46"/>
    </row>
    <row r="17" spans="1:24" ht="15.95" customHeight="1" x14ac:dyDescent="0.25">
      <c r="A17" s="17">
        <v>7</v>
      </c>
      <c r="B17" s="20"/>
      <c r="C17" s="20"/>
      <c r="D17" s="21"/>
      <c r="E17" s="21"/>
      <c r="F17" s="20"/>
      <c r="G17" s="22"/>
      <c r="H17" s="22"/>
      <c r="I17" s="20"/>
      <c r="J17" s="22"/>
      <c r="K17" s="22"/>
      <c r="L17" s="112">
        <v>43</v>
      </c>
      <c r="M17" s="21"/>
      <c r="N17" s="21">
        <f t="shared" si="1"/>
        <v>0</v>
      </c>
      <c r="O17" s="35">
        <v>52</v>
      </c>
      <c r="P17" s="36"/>
      <c r="Q17" s="36">
        <f t="shared" si="3"/>
        <v>0</v>
      </c>
      <c r="R17" s="43">
        <v>40</v>
      </c>
      <c r="S17" s="44">
        <v>46</v>
      </c>
      <c r="T17" s="44">
        <v>49</v>
      </c>
      <c r="U17" s="44">
        <v>55</v>
      </c>
      <c r="V17" s="45">
        <f t="shared" si="4"/>
        <v>0</v>
      </c>
      <c r="W17" s="46"/>
      <c r="X17" s="46"/>
    </row>
    <row r="18" spans="1:24" ht="15.95" customHeight="1" x14ac:dyDescent="0.25">
      <c r="A18" s="17">
        <v>8</v>
      </c>
      <c r="B18" s="25"/>
      <c r="C18" s="25"/>
      <c r="D18" s="25"/>
      <c r="E18" s="25"/>
      <c r="F18" s="25"/>
      <c r="G18" s="23"/>
      <c r="H18" s="23"/>
      <c r="I18" s="25"/>
      <c r="J18" s="23"/>
      <c r="K18" s="23"/>
      <c r="L18" s="112">
        <v>43</v>
      </c>
      <c r="M18" s="21"/>
      <c r="N18" s="21">
        <f t="shared" si="1"/>
        <v>0</v>
      </c>
      <c r="O18" s="35">
        <v>52</v>
      </c>
      <c r="P18" s="36"/>
      <c r="Q18" s="36">
        <f t="shared" si="3"/>
        <v>0</v>
      </c>
      <c r="R18" s="43">
        <v>40</v>
      </c>
      <c r="S18" s="44">
        <v>46</v>
      </c>
      <c r="T18" s="44">
        <v>49</v>
      </c>
      <c r="U18" s="44">
        <v>55</v>
      </c>
      <c r="V18" s="45">
        <f t="shared" si="4"/>
        <v>0</v>
      </c>
    </row>
    <row r="19" spans="1:24" ht="15.95" customHeight="1" x14ac:dyDescent="0.25">
      <c r="A19" s="17">
        <v>9</v>
      </c>
      <c r="B19" s="25"/>
      <c r="C19" s="25"/>
      <c r="D19" s="25"/>
      <c r="E19" s="25"/>
      <c r="F19" s="25"/>
      <c r="G19" s="23"/>
      <c r="H19" s="23"/>
      <c r="I19" s="25"/>
      <c r="J19" s="23"/>
      <c r="K19" s="23"/>
      <c r="L19" s="112">
        <v>43</v>
      </c>
      <c r="M19" s="21"/>
      <c r="N19" s="21">
        <f t="shared" si="1"/>
        <v>0</v>
      </c>
      <c r="O19" s="35">
        <v>52</v>
      </c>
      <c r="P19" s="36"/>
      <c r="Q19" s="36">
        <f t="shared" si="3"/>
        <v>0</v>
      </c>
      <c r="R19" s="43">
        <v>40</v>
      </c>
      <c r="S19" s="44">
        <v>46</v>
      </c>
      <c r="T19" s="44">
        <v>49</v>
      </c>
      <c r="U19" s="44">
        <v>55</v>
      </c>
      <c r="V19" s="45">
        <f t="shared" si="4"/>
        <v>0</v>
      </c>
    </row>
    <row r="20" spans="1:24" ht="15.95" customHeight="1" x14ac:dyDescent="0.25">
      <c r="A20" s="17">
        <v>10</v>
      </c>
      <c r="B20" s="25"/>
      <c r="C20" s="26"/>
      <c r="D20" s="26"/>
      <c r="E20" s="26"/>
      <c r="F20" s="26"/>
      <c r="G20" s="27"/>
      <c r="H20" s="27"/>
      <c r="I20" s="26"/>
      <c r="J20" s="27"/>
      <c r="K20" s="27"/>
      <c r="L20" s="112">
        <v>43</v>
      </c>
      <c r="M20" s="21"/>
      <c r="N20" s="21">
        <f t="shared" si="1"/>
        <v>0</v>
      </c>
      <c r="O20" s="35">
        <v>52</v>
      </c>
      <c r="P20" s="36"/>
      <c r="Q20" s="36">
        <f t="shared" si="3"/>
        <v>0</v>
      </c>
      <c r="R20" s="43">
        <v>40</v>
      </c>
      <c r="S20" s="44">
        <v>46</v>
      </c>
      <c r="T20" s="44">
        <v>49</v>
      </c>
      <c r="U20" s="44">
        <v>55</v>
      </c>
      <c r="V20" s="45">
        <f t="shared" si="4"/>
        <v>0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</vt:i4>
      </vt:variant>
    </vt:vector>
  </HeadingPairs>
  <TitlesOfParts>
    <vt:vector size="33" baseType="lpstr">
      <vt:lpstr>Purple Bottle認証値</vt:lpstr>
      <vt:lpstr>Na</vt:lpstr>
      <vt:lpstr>K</vt:lpstr>
      <vt:lpstr>CL</vt:lpstr>
      <vt:lpstr>Ca</vt:lpstr>
      <vt:lpstr>GLU</vt:lpstr>
      <vt:lpstr>TCH</vt:lpstr>
      <vt:lpstr>TG</vt:lpstr>
      <vt:lpstr>HDL</vt:lpstr>
      <vt:lpstr>TP</vt:lpstr>
      <vt:lpstr>ALB</vt:lpstr>
      <vt:lpstr>TBIL</vt:lpstr>
      <vt:lpstr>CRP</vt:lpstr>
      <vt:lpstr>UA</vt:lpstr>
      <vt:lpstr>BUN</vt:lpstr>
      <vt:lpstr>CRE</vt:lpstr>
      <vt:lpstr>AST</vt:lpstr>
      <vt:lpstr>ALT</vt:lpstr>
      <vt:lpstr>rGT</vt:lpstr>
      <vt:lpstr>ALP</vt:lpstr>
      <vt:lpstr>LD</vt:lpstr>
      <vt:lpstr>CPK</vt:lpstr>
      <vt:lpstr>AMY</vt:lpstr>
      <vt:lpstr>CHE</vt:lpstr>
      <vt:lpstr>Fe</vt:lpstr>
      <vt:lpstr>Mg</vt:lpstr>
      <vt:lpstr>IP</vt:lpstr>
      <vt:lpstr>IgG</vt:lpstr>
      <vt:lpstr>IgA</vt:lpstr>
      <vt:lpstr>IgM</vt:lpstr>
      <vt:lpstr>LDL</vt:lpstr>
      <vt:lpstr>2024.5月を100％とした時の活性変化率</vt:lpstr>
      <vt:lpstr>'Purple Bottle認証値'!Print_Area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市原文雄</dc:creator>
  <cp:lastModifiedBy>文雄 市原</cp:lastModifiedBy>
  <dcterms:created xsi:type="dcterms:W3CDTF">2023-05-05T09:22:00Z</dcterms:created>
  <dcterms:modified xsi:type="dcterms:W3CDTF">2025-04-10T19:35:02Z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0E329A03E66D4BB6AF3B995750886F1A</vt:lpwstr>
  </property>
  <property fmtid="{D5CDD505-2E9C-101B-9397-08002B2CF9AE}" pid="3" name="KSOProductBuildVer">
    <vt:lpwstr>1041-11.2.0.10603</vt:lpwstr>
  </property>
</Properties>
</file>