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drawings/drawing17.xml" ContentType="application/vnd.openxmlformats-officedocument.drawingml.chartshapes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drawings/drawing2.xml" ContentType="application/vnd.openxmlformats-officedocument.drawingml.chartshapes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drawings/drawing3.xml" ContentType="application/vnd.openxmlformats-officedocument.drawing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drawings/drawing4.xml" ContentType="application/vnd.openxmlformats-officedocument.drawingml.chartshapes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drawings/drawing5.xml" ContentType="application/vnd.openxmlformats-officedocument.drawing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drawings/drawing52.xml" ContentType="application/vnd.openxmlformats-officedocument.drawingml.chartshapes+xml"/>
  <Override PartName="/xl/drawings/drawing53.xml" ContentType="application/vnd.openxmlformats-officedocument.drawing+xml"/>
  <Override PartName="/xl/drawings/drawing54.xml" ContentType="application/vnd.openxmlformats-officedocument.drawingml.chartshapes+xml"/>
  <Override PartName="/xl/drawings/drawing55.xml" ContentType="application/vnd.openxmlformats-officedocument.drawing+xml"/>
  <Override PartName="/xl/drawings/drawing56.xml" ContentType="application/vnd.openxmlformats-officedocument.drawingml.chartshapes+xml"/>
  <Override PartName="/xl/drawings/drawing57.xml" ContentType="application/vnd.openxmlformats-officedocument.drawing+xml"/>
  <Override PartName="/xl/drawings/drawing58.xml" ContentType="application/vnd.openxmlformats-officedocument.drawingml.chartshapes+xml"/>
  <Override PartName="/xl/drawings/drawing59.xml" ContentType="application/vnd.openxmlformats-officedocument.drawing+xml"/>
  <Override PartName="/xl/drawings/drawing6.xml" ContentType="application/vnd.openxmlformats-officedocument.drawingml.chartshapes+xml"/>
  <Override PartName="/xl/drawings/drawing60.xml" ContentType="application/vnd.openxmlformats-officedocument.drawingml.chartshapes+xml"/>
  <Override PartName="/xl/drawings/drawing61.xml" ContentType="application/vnd.openxmlformats-officedocument.drawing+xml"/>
  <Override PartName="/xl/drawings/drawing62.xml" ContentType="application/vnd.openxmlformats-officedocument.drawingml.chartshapes+xml"/>
  <Override PartName="/xl/drawings/drawing63.xml" ContentType="application/vnd.openxmlformats-officedocument.drawingml.chartshapes+xml"/>
  <Override PartName="/xl/drawings/drawing64.xml" ContentType="application/vnd.openxmlformats-officedocument.drawing+xml"/>
  <Override PartName="/xl/drawings/drawing65.xml" ContentType="application/vnd.openxmlformats-officedocument.drawingml.chartshapes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drawings/drawing9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10164" tabRatio="604" activeTab="3"/>
  </bookViews>
  <sheets>
    <sheet name="Purple Bottle認証値" sheetId="199" r:id="rId1"/>
    <sheet name="Na" sheetId="200" r:id="rId2"/>
    <sheet name="K" sheetId="201" r:id="rId3"/>
    <sheet name="CL" sheetId="202" r:id="rId4"/>
    <sheet name="Ca" sheetId="203" r:id="rId5"/>
    <sheet name="GLU" sheetId="204" r:id="rId6"/>
    <sheet name="TCH" sheetId="205" r:id="rId7"/>
    <sheet name="TG" sheetId="206" r:id="rId8"/>
    <sheet name="HDL" sheetId="207" r:id="rId9"/>
    <sheet name="TP" sheetId="209" r:id="rId10"/>
    <sheet name="ALB" sheetId="210" r:id="rId11"/>
    <sheet name="TBIL" sheetId="208" r:id="rId12"/>
    <sheet name="CRP" sheetId="211" r:id="rId13"/>
    <sheet name="UA" sheetId="212" r:id="rId14"/>
    <sheet name="BUN" sheetId="213" r:id="rId15"/>
    <sheet name="CRE" sheetId="214" r:id="rId16"/>
    <sheet name="AST" sheetId="215" r:id="rId17"/>
    <sheet name="ALT" sheetId="216" r:id="rId18"/>
    <sheet name="rGT" sheetId="217" r:id="rId19"/>
    <sheet name="ALP" sheetId="218" r:id="rId20"/>
    <sheet name="LD" sheetId="219" r:id="rId21"/>
    <sheet name="CPK" sheetId="220" r:id="rId22"/>
    <sheet name="AMY" sheetId="221" r:id="rId23"/>
    <sheet name="CHE" sheetId="222" r:id="rId24"/>
    <sheet name="Fe" sheetId="223" r:id="rId25"/>
    <sheet name="Mg" sheetId="224" r:id="rId26"/>
    <sheet name="IP" sheetId="225" r:id="rId27"/>
    <sheet name="IgG" sheetId="226" r:id="rId28"/>
    <sheet name="IgA" sheetId="227" r:id="rId29"/>
    <sheet name="IgM" sheetId="228" r:id="rId30"/>
    <sheet name="LDL" sheetId="229" r:id="rId31"/>
    <sheet name="2024.5月を100％とした時の活性変化率" sheetId="198" r:id="rId32"/>
    <sheet name="Module1" sheetId="32" state="veryHidden" r:id="rId33"/>
  </sheets>
  <definedNames>
    <definedName name="HTML_CodePage" hidden="1">932</definedName>
    <definedName name="HTML_Control" localSheetId="31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9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7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6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3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1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3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5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Description" hidden="1">""</definedName>
    <definedName name="HTML_Email" hidden="1">""</definedName>
    <definedName name="HTML_Header" hidden="1">""</definedName>
    <definedName name="HTML_LastUpdate" hidden="1">"00/08/11"</definedName>
    <definedName name="HTML_LineAfter" hidden="1">FALSE</definedName>
    <definedName name="HTML_LineBefore" hidden="1">FALSE</definedName>
    <definedName name="HTML_Name" hidden="1">"検査値統一化委員会"</definedName>
    <definedName name="HTML_OBDlg2" hidden="1">TRUE</definedName>
    <definedName name="HTML_OBDlg4" hidden="1">TRUE</definedName>
    <definedName name="HTML_OS" hidden="1">0</definedName>
    <definedName name="HTML_PathFile" hidden="1">"C:\windows\ﾃﾞｽｸﾄｯﾌﾟ\基幹病院月間推移.htm"</definedName>
    <definedName name="HTML_Title" hidden="1">"基幹病院月間推移　Ｘ"</definedName>
    <definedName name="_xlnm.Print_Area" localSheetId="0">'Purple Bottle認証値'!$A$1:$H$38</definedName>
    <definedName name="ｓｓ" localSheetId="16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ｓｓ" localSheetId="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ｓｓ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</definedNames>
  <calcPr calcId="144525" calcMode="manual"/>
</workbook>
</file>

<file path=xl/sharedStrings.xml><?xml version="1.0" encoding="utf-8"?>
<sst xmlns="http://schemas.openxmlformats.org/spreadsheetml/2006/main" count="778" uniqueCount="128">
  <si>
    <r>
      <rPr>
        <b/>
        <sz val="14"/>
        <rFont val="Meiryo UI"/>
        <charset val="128"/>
      </rPr>
      <t>Chiritorol 2024LR Purple Bottle（</t>
    </r>
    <r>
      <rPr>
        <b/>
        <sz val="10"/>
        <rFont val="Meiryo UI"/>
        <charset val="128"/>
      </rPr>
      <t>製造番号：015401 有効期限：2025.12.31）</t>
    </r>
    <r>
      <rPr>
        <b/>
        <sz val="14"/>
        <rFont val="Meiryo UI"/>
        <charset val="128"/>
      </rPr>
      <t>認証値設定 2024年2月</t>
    </r>
  </si>
  <si>
    <t>項目</t>
  </si>
  <si>
    <t>認証値</t>
  </si>
  <si>
    <t>単位</t>
  </si>
  <si>
    <t>許容範囲</t>
  </si>
  <si>
    <t>許容幅</t>
  </si>
  <si>
    <t>Na</t>
  </si>
  <si>
    <t>mmol/L</t>
  </si>
  <si>
    <t>～</t>
  </si>
  <si>
    <t>±2mmol/L</t>
  </si>
  <si>
    <t>K</t>
  </si>
  <si>
    <t>±0.2mmol/L</t>
  </si>
  <si>
    <t>CL（日立電極以外）</t>
  </si>
  <si>
    <t>±3mmol/L</t>
  </si>
  <si>
    <t>CL（日立電極）</t>
  </si>
  <si>
    <t>Ca</t>
  </si>
  <si>
    <t>mg/dL</t>
  </si>
  <si>
    <t>±0.5mg/dL</t>
  </si>
  <si>
    <t>GLU</t>
  </si>
  <si>
    <t>±5mg/dL</t>
  </si>
  <si>
    <t>TCH</t>
  </si>
  <si>
    <t>±8mg/dL（±5％）</t>
  </si>
  <si>
    <t>TG</t>
  </si>
  <si>
    <t>±3mg/dL（±5％）</t>
  </si>
  <si>
    <t>HDLミナリスメタボリード</t>
  </si>
  <si>
    <t>±3mg/dL</t>
  </si>
  <si>
    <t>HDL積水コレステスト</t>
  </si>
  <si>
    <t>LDLミナリスメタボリード</t>
  </si>
  <si>
    <t>LDL積水コレステスト</t>
  </si>
  <si>
    <t>TP</t>
  </si>
  <si>
    <t>g/dL</t>
  </si>
  <si>
    <t>±0.2g/dL</t>
  </si>
  <si>
    <t>ALB（New BCP）</t>
  </si>
  <si>
    <t>T-BIL</t>
  </si>
  <si>
    <t>±0.3mg/dL</t>
  </si>
  <si>
    <t>CRP</t>
  </si>
  <si>
    <t>±0.20mg/dL</t>
  </si>
  <si>
    <t>UA</t>
  </si>
  <si>
    <t>BUN</t>
  </si>
  <si>
    <t>±2mg/dL</t>
  </si>
  <si>
    <t>CRE</t>
  </si>
  <si>
    <t>AST</t>
  </si>
  <si>
    <t>U/L</t>
  </si>
  <si>
    <t>±5U/L（±5％）</t>
  </si>
  <si>
    <t>ALT</t>
  </si>
  <si>
    <t>±4U/L（±5％）</t>
  </si>
  <si>
    <t>γ-GT</t>
  </si>
  <si>
    <t>ALP</t>
  </si>
  <si>
    <t>LD</t>
  </si>
  <si>
    <t>±15U/L（±5％）</t>
  </si>
  <si>
    <t>CK</t>
  </si>
  <si>
    <t>±16U/L（±5％）</t>
  </si>
  <si>
    <t>AMY</t>
  </si>
  <si>
    <t>±11U/L（±5％）</t>
  </si>
  <si>
    <t>ChE</t>
  </si>
  <si>
    <t>±17U/L（±5％）</t>
  </si>
  <si>
    <t>Fe</t>
  </si>
  <si>
    <t>μg/dL</t>
  </si>
  <si>
    <t>±8μg/dL（±5％）</t>
  </si>
  <si>
    <t>Mg</t>
  </si>
  <si>
    <t>±0.2mg/dL</t>
  </si>
  <si>
    <t>IP</t>
  </si>
  <si>
    <t>IgG</t>
  </si>
  <si>
    <t>±51mg/dL（±5％）</t>
  </si>
  <si>
    <t>IgA</t>
  </si>
  <si>
    <t>±22mg/dL（±10％）</t>
  </si>
  <si>
    <t>IgM</t>
  </si>
  <si>
    <t>±9mg/dL（±10％）</t>
  </si>
  <si>
    <t>（留意事項）</t>
  </si>
  <si>
    <t>チリトロール2000Lを検量用物質（キャリブレータ）として用いることに対して、データの保証はいたしません。</t>
  </si>
  <si>
    <t>月</t>
  </si>
  <si>
    <t>千葉大</t>
  </si>
  <si>
    <t>がんｾﾝﾀｰ</t>
  </si>
  <si>
    <t>船橋医療C</t>
  </si>
  <si>
    <t>千葉救急C</t>
  </si>
  <si>
    <t>東千葉MC</t>
  </si>
  <si>
    <t>順大浦安</t>
  </si>
  <si>
    <t>千葉青葉</t>
  </si>
  <si>
    <t>サンリツ</t>
  </si>
  <si>
    <t>千葉MC</t>
  </si>
  <si>
    <t>新東京</t>
  </si>
  <si>
    <t>10病院平均</t>
  </si>
  <si>
    <t>R</t>
  </si>
  <si>
    <t>下限</t>
  </si>
  <si>
    <t>上限</t>
  </si>
  <si>
    <t>2024.5月値を100％に対する変化率</t>
  </si>
  <si>
    <t>CL</t>
  </si>
  <si>
    <t>千葉総急C</t>
  </si>
  <si>
    <t>日立以外認証値</t>
  </si>
  <si>
    <t>日立以外平均</t>
  </si>
  <si>
    <t>日立認証値</t>
  </si>
  <si>
    <t>日立平均</t>
  </si>
  <si>
    <t>日立以外下限</t>
  </si>
  <si>
    <t>日立下限</t>
  </si>
  <si>
    <t>日立上限</t>
  </si>
  <si>
    <t>千葉大病院は２月からBM２２５０に変わりました。</t>
  </si>
  <si>
    <t>HDL</t>
  </si>
  <si>
    <t>キャノンMDS認証値</t>
  </si>
  <si>
    <t>キャノンMDS平均</t>
  </si>
  <si>
    <t>積水認証値</t>
  </si>
  <si>
    <t>積水平均</t>
  </si>
  <si>
    <t>キャノンMDS下限</t>
  </si>
  <si>
    <t>キャノンMDS上限</t>
  </si>
  <si>
    <t>積水下限</t>
  </si>
  <si>
    <t>積水上限</t>
  </si>
  <si>
    <t>ALB</t>
  </si>
  <si>
    <t>TBIL</t>
  </si>
  <si>
    <t>r-GT</t>
  </si>
  <si>
    <t>CHE</t>
  </si>
  <si>
    <t>9病院平均</t>
  </si>
  <si>
    <t>8病院平均</t>
  </si>
  <si>
    <t>7病院平均</t>
  </si>
  <si>
    <t>LDL</t>
  </si>
  <si>
    <t>CPK</t>
  </si>
  <si>
    <t>rGT</t>
  </si>
  <si>
    <t>24.05</t>
  </si>
  <si>
    <t>06</t>
  </si>
  <si>
    <t>07</t>
  </si>
  <si>
    <t>08</t>
  </si>
  <si>
    <t>09</t>
  </si>
  <si>
    <t>10</t>
  </si>
  <si>
    <t>11</t>
  </si>
  <si>
    <t>12</t>
  </si>
  <si>
    <t>25.01</t>
  </si>
  <si>
    <t>02</t>
  </si>
  <si>
    <t>03</t>
  </si>
  <si>
    <t>04</t>
  </si>
  <si>
    <t>05</t>
  </si>
</sst>
</file>

<file path=xl/styles.xml><?xml version="1.0" encoding="utf-8"?>
<styleSheet xmlns="http://schemas.openxmlformats.org/spreadsheetml/2006/main">
  <numFmts count="10">
    <numFmt numFmtId="176" formatCode="0.0"/>
    <numFmt numFmtId="43" formatCode="_ * #,##0.00_ ;_ * \-#,##0.00_ ;_ * &quot;-&quot;??_ ;_ @_ "/>
    <numFmt numFmtId="177" formatCode="_-&quot;\&quot;* #,##0.00_-\ ;\-&quot;\&quot;* #,##0.00_-\ ;_-&quot;\&quot;* &quot;-&quot;??_-\ ;_-@_-"/>
    <numFmt numFmtId="178" formatCode="_ * #,##0_ ;_ * \-#,##0_ ;_ * &quot;-&quot;??_ ;_ @_ "/>
    <numFmt numFmtId="179" formatCode="_-&quot;\&quot;* #,##0_-\ ;\-&quot;\&quot;* #,##0_-\ ;_-&quot;\&quot;* &quot;-&quot;??_-\ ;_-@_-"/>
    <numFmt numFmtId="180" formatCode="0.000"/>
    <numFmt numFmtId="181" formatCode="0.000_ "/>
    <numFmt numFmtId="182" formatCode="0.0_ "/>
    <numFmt numFmtId="183" formatCode="0.00\ "/>
    <numFmt numFmtId="184" formatCode="0.000_);[Red]\(0.000\)"/>
  </numFmts>
  <fonts count="56">
    <font>
      <sz val="11"/>
      <name val="ＭＳ Ｐゴシック"/>
      <charset val="128"/>
    </font>
    <font>
      <sz val="12"/>
      <name val="Meiryo UI"/>
      <charset val="128"/>
    </font>
    <font>
      <b/>
      <sz val="11"/>
      <name val="Meiryo UI"/>
      <charset val="128"/>
    </font>
    <font>
      <b/>
      <sz val="12"/>
      <name val="Meiryo UI"/>
      <charset val="128"/>
    </font>
    <font>
      <b/>
      <sz val="16"/>
      <name val="Meiryo UI"/>
      <charset val="128"/>
    </font>
    <font>
      <sz val="11"/>
      <name val="Meiryo UI"/>
      <charset val="128"/>
    </font>
    <font>
      <sz val="10"/>
      <name val="Meiryo UI"/>
      <charset val="128"/>
    </font>
    <font>
      <b/>
      <sz val="14"/>
      <color theme="1"/>
      <name val="Meiryo UI"/>
      <charset val="128"/>
    </font>
    <font>
      <b/>
      <sz val="14"/>
      <name val="Meiryo UI"/>
      <charset val="128"/>
    </font>
    <font>
      <sz val="8"/>
      <name val="Meiryo UI"/>
      <charset val="128"/>
    </font>
    <font>
      <sz val="12"/>
      <color indexed="9"/>
      <name val="Meiryo UI"/>
      <charset val="128"/>
    </font>
    <font>
      <sz val="14"/>
      <name val="メイリオ"/>
      <charset val="128"/>
    </font>
    <font>
      <sz val="14"/>
      <name val="Meiryo UI"/>
      <charset val="128"/>
    </font>
    <font>
      <sz val="11"/>
      <color indexed="9"/>
      <name val="Meiryo UI"/>
      <charset val="128"/>
    </font>
    <font>
      <sz val="12"/>
      <name val="ＭＳ Ｐゴシック"/>
      <charset val="128"/>
    </font>
    <font>
      <sz val="12"/>
      <color theme="0"/>
      <name val="Meiryo UI"/>
      <charset val="128"/>
    </font>
    <font>
      <sz val="11"/>
      <color indexed="9"/>
      <name val="ＭＳ Ｐゴシック"/>
      <charset val="128"/>
    </font>
    <font>
      <sz val="12"/>
      <color indexed="9"/>
      <name val="ＭＳ Ｐゴシック"/>
      <charset val="128"/>
    </font>
    <font>
      <b/>
      <sz val="14"/>
      <color theme="1"/>
      <name val="メイリオ"/>
      <charset val="128"/>
    </font>
    <font>
      <sz val="14"/>
      <color indexed="9"/>
      <name val="Meiryo UI"/>
      <charset val="128"/>
    </font>
    <font>
      <b/>
      <sz val="12"/>
      <color indexed="9"/>
      <name val="Meiryo UI"/>
      <charset val="128"/>
    </font>
    <font>
      <sz val="11"/>
      <color indexed="10"/>
      <name val="ＭＳ Ｐゴシック"/>
      <charset val="128"/>
    </font>
    <font>
      <sz val="11"/>
      <color theme="7" tint="-0.499984740745262"/>
      <name val="ＭＳ Ｐゴシック"/>
      <charset val="128"/>
    </font>
    <font>
      <b/>
      <sz val="18"/>
      <name val="Meiryo UI"/>
      <charset val="128"/>
    </font>
    <font>
      <sz val="11"/>
      <name val="メイリオ"/>
      <charset val="128"/>
    </font>
    <font>
      <sz val="11"/>
      <color theme="7" tint="-0.499984740745262"/>
      <name val="メイリオ"/>
      <charset val="128"/>
    </font>
    <font>
      <sz val="10"/>
      <name val="メイリオ"/>
      <charset val="128"/>
    </font>
    <font>
      <sz val="11"/>
      <color rgb="FFFF0000"/>
      <name val="メイリオ"/>
      <charset val="128"/>
    </font>
    <font>
      <sz val="11"/>
      <color rgb="FFFF0000"/>
      <name val="ＭＳ Ｐゴシック"/>
      <charset val="128"/>
    </font>
    <font>
      <b/>
      <sz val="14"/>
      <color rgb="FF000099"/>
      <name val="Meiryo UI"/>
      <charset val="128"/>
    </font>
    <font>
      <sz val="11"/>
      <color rgb="FF000099"/>
      <name val="Meiryo UI"/>
      <charset val="128"/>
    </font>
    <font>
      <sz val="11"/>
      <color rgb="FF000099"/>
      <name val="ＭＳ Ｐゴシック"/>
      <charset val="128"/>
    </font>
    <font>
      <b/>
      <sz val="16"/>
      <color rgb="FF000099"/>
      <name val="Meiryo UI"/>
      <charset val="128"/>
    </font>
    <font>
      <sz val="11"/>
      <color indexed="10"/>
      <name val="Meiryo UI"/>
      <charset val="128"/>
    </font>
    <font>
      <sz val="11"/>
      <color theme="0"/>
      <name val="ＭＳ Ｐゴシック"/>
      <charset val="0"/>
      <scheme val="minor"/>
    </font>
    <font>
      <sz val="11"/>
      <color theme="1"/>
      <name val="ＭＳ Ｐゴシック"/>
      <charset val="134"/>
      <scheme val="minor"/>
    </font>
    <font>
      <sz val="11"/>
      <color theme="1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sz val="11"/>
      <color rgb="FF3F3F76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sz val="11"/>
      <color theme="1"/>
      <name val="ＭＳ Ｐゴシック"/>
      <charset val="128"/>
      <scheme val="minor"/>
    </font>
    <font>
      <sz val="11"/>
      <color rgb="FF9C0006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b/>
      <sz val="11"/>
      <color rgb="FFFFFFFF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1"/>
      <color rgb="FFFA7D00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sz val="11"/>
      <color rgb="FF9C6500"/>
      <name val="ＭＳ Ｐゴシック"/>
      <charset val="0"/>
      <scheme val="minor"/>
    </font>
    <font>
      <b/>
      <sz val="10"/>
      <name val="Meiryo UI"/>
      <charset val="128"/>
    </font>
  </fonts>
  <fills count="3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ck">
        <color auto="1"/>
      </bottom>
      <diagonal/>
    </border>
    <border>
      <left style="double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/>
    <xf numFmtId="43" fontId="35" fillId="0" borderId="0" applyFont="0" applyFill="0" applyBorder="0" applyAlignment="0" applyProtection="0">
      <alignment vertical="center"/>
    </xf>
    <xf numFmtId="0" fontId="39" fillId="13" borderId="51" applyNumberFormat="0" applyAlignment="0" applyProtection="0">
      <alignment vertical="center"/>
    </xf>
    <xf numFmtId="178" fontId="35" fillId="0" borderId="0" applyFont="0" applyFill="0" applyBorder="0" applyAlignment="0" applyProtection="0">
      <alignment vertical="center"/>
    </xf>
    <xf numFmtId="177" fontId="35" fillId="0" borderId="0" applyFon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179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11" borderId="48" applyNumberFormat="0" applyFont="0" applyAlignment="0" applyProtection="0">
      <alignment vertical="center"/>
    </xf>
    <xf numFmtId="0" fontId="45" fillId="0" borderId="0">
      <alignment vertical="center"/>
    </xf>
    <xf numFmtId="0" fontId="47" fillId="2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52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52" fillId="29" borderId="54" applyNumberFormat="0" applyAlignment="0" applyProtection="0">
      <alignment vertical="center"/>
    </xf>
    <xf numFmtId="0" fontId="38" fillId="0" borderId="50" applyNumberFormat="0" applyFill="0" applyAlignment="0" applyProtection="0">
      <alignment vertical="center"/>
    </xf>
    <xf numFmtId="0" fontId="53" fillId="0" borderId="50" applyNumberFormat="0" applyFill="0" applyAlignment="0" applyProtection="0">
      <alignment vertical="center"/>
    </xf>
    <xf numFmtId="0" fontId="51" fillId="29" borderId="51" applyNumberFormat="0" applyAlignment="0" applyProtection="0">
      <alignment vertical="center"/>
    </xf>
    <xf numFmtId="0" fontId="50" fillId="0" borderId="55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49" fillId="28" borderId="53" applyNumberFormat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0" borderId="49" applyNumberFormat="0" applyFill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0" fillId="0" borderId="0"/>
    <xf numFmtId="0" fontId="45" fillId="0" borderId="0">
      <alignment vertical="center"/>
    </xf>
    <xf numFmtId="0" fontId="45" fillId="0" borderId="0">
      <alignment vertical="center"/>
    </xf>
  </cellStyleXfs>
  <cellXfs count="231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vertical="center"/>
    </xf>
    <xf numFmtId="2" fontId="2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0" borderId="2" xfId="0" applyFont="1" applyBorder="1"/>
    <xf numFmtId="176" fontId="7" fillId="2" borderId="2" xfId="0" applyNumberFormat="1" applyFont="1" applyFill="1" applyBorder="1" applyAlignment="1">
      <alignment horizontal="center" vertical="center"/>
    </xf>
    <xf numFmtId="176" fontId="7" fillId="3" borderId="2" xfId="0" applyNumberFormat="1" applyFont="1" applyFill="1" applyBorder="1" applyAlignment="1">
      <alignment horizontal="center" vertical="center"/>
    </xf>
    <xf numFmtId="176" fontId="8" fillId="2" borderId="3" xfId="0" applyNumberFormat="1" applyFont="1" applyFill="1" applyBorder="1" applyAlignment="1">
      <alignment horizontal="center" vertical="center"/>
    </xf>
    <xf numFmtId="176" fontId="8" fillId="4" borderId="3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176" fontId="8" fillId="3" borderId="3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176" fontId="8" fillId="2" borderId="4" xfId="0" applyNumberFormat="1" applyFont="1" applyFill="1" applyBorder="1" applyAlignment="1">
      <alignment horizontal="center" vertical="center"/>
    </xf>
    <xf numFmtId="176" fontId="8" fillId="3" borderId="4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6" fontId="5" fillId="3" borderId="2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80" fontId="9" fillId="2" borderId="2" xfId="0" applyNumberFormat="1" applyFont="1" applyFill="1" applyBorder="1" applyAlignment="1">
      <alignment horizontal="center" vertical="center"/>
    </xf>
    <xf numFmtId="180" fontId="5" fillId="2" borderId="2" xfId="0" applyNumberFormat="1" applyFont="1" applyFill="1" applyBorder="1" applyAlignment="1">
      <alignment horizontal="center"/>
    </xf>
    <xf numFmtId="180" fontId="6" fillId="3" borderId="2" xfId="0" applyNumberFormat="1" applyFont="1" applyFill="1" applyBorder="1"/>
    <xf numFmtId="180" fontId="6" fillId="3" borderId="2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1" fontId="8" fillId="3" borderId="2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180" fontId="5" fillId="3" borderId="2" xfId="0" applyNumberFormat="1" applyFont="1" applyFill="1" applyBorder="1" applyAlignment="1">
      <alignment horizontal="center"/>
    </xf>
    <xf numFmtId="180" fontId="10" fillId="5" borderId="7" xfId="0" applyNumberFormat="1" applyFont="1" applyFill="1" applyBorder="1" applyAlignment="1">
      <alignment horizontal="center"/>
    </xf>
    <xf numFmtId="180" fontId="10" fillId="5" borderId="8" xfId="0" applyNumberFormat="1" applyFont="1" applyFill="1" applyBorder="1" applyAlignment="1">
      <alignment horizontal="center"/>
    </xf>
    <xf numFmtId="0" fontId="5" fillId="0" borderId="0" xfId="0" applyFont="1"/>
    <xf numFmtId="0" fontId="10" fillId="5" borderId="9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176" fontId="1" fillId="0" borderId="0" xfId="0" applyNumberFormat="1" applyFont="1" applyAlignment="1">
      <alignment vertical="center"/>
    </xf>
    <xf numFmtId="2" fontId="0" fillId="0" borderId="0" xfId="0" applyNumberFormat="1" applyAlignment="1">
      <alignment horizontal="center"/>
    </xf>
    <xf numFmtId="0" fontId="11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182" fontId="8" fillId="0" borderId="2" xfId="0" applyNumberFormat="1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80" fontId="6" fillId="0" borderId="2" xfId="0" applyNumberFormat="1" applyFont="1" applyBorder="1" applyAlignment="1">
      <alignment horizontal="center" vertical="center"/>
    </xf>
    <xf numFmtId="180" fontId="5" fillId="0" borderId="2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 vertical="center"/>
    </xf>
    <xf numFmtId="1" fontId="10" fillId="5" borderId="9" xfId="0" applyNumberFormat="1" applyFont="1" applyFill="1" applyBorder="1" applyAlignment="1">
      <alignment horizontal="center"/>
    </xf>
    <xf numFmtId="1" fontId="10" fillId="5" borderId="8" xfId="0" applyNumberFormat="1" applyFont="1" applyFill="1" applyBorder="1" applyAlignment="1">
      <alignment horizontal="center"/>
    </xf>
    <xf numFmtId="176" fontId="8" fillId="0" borderId="0" xfId="0" applyNumberFormat="1" applyFont="1" applyAlignment="1">
      <alignment horizontal="center" vertical="center"/>
    </xf>
    <xf numFmtId="176" fontId="8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2" fontId="7" fillId="0" borderId="2" xfId="0" applyNumberFormat="1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183" fontId="8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80" fontId="5" fillId="0" borderId="2" xfId="0" applyNumberFormat="1" applyFont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/>
    </xf>
    <xf numFmtId="176" fontId="10" fillId="5" borderId="8" xfId="0" applyNumberFormat="1" applyFont="1" applyFill="1" applyBorder="1" applyAlignment="1">
      <alignment horizontal="center"/>
    </xf>
    <xf numFmtId="176" fontId="1" fillId="0" borderId="0" xfId="0" applyNumberFormat="1" applyFont="1"/>
    <xf numFmtId="2" fontId="8" fillId="0" borderId="4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80" fontId="6" fillId="0" borderId="2" xfId="0" applyNumberFormat="1" applyFont="1" applyBorder="1" applyAlignment="1">
      <alignment horizontal="center"/>
    </xf>
    <xf numFmtId="180" fontId="1" fillId="0" borderId="2" xfId="0" applyNumberFormat="1" applyFont="1" applyBorder="1" applyAlignment="1">
      <alignment horizontal="center" vertical="center" shrinkToFit="1"/>
    </xf>
    <xf numFmtId="0" fontId="0" fillId="0" borderId="2" xfId="0" applyBorder="1" applyAlignment="1">
      <alignment horizontal="center"/>
    </xf>
    <xf numFmtId="1" fontId="8" fillId="0" borderId="3" xfId="0" applyNumberFormat="1" applyFont="1" applyBorder="1" applyAlignment="1">
      <alignment horizontal="center" vertical="center"/>
    </xf>
    <xf numFmtId="0" fontId="12" fillId="0" borderId="0" xfId="0" applyFont="1"/>
    <xf numFmtId="0" fontId="5" fillId="0" borderId="2" xfId="0" applyFont="1" applyBorder="1" applyAlignment="1">
      <alignment horizontal="center"/>
    </xf>
    <xf numFmtId="0" fontId="13" fillId="5" borderId="9" xfId="0" applyFont="1" applyFill="1" applyBorder="1" applyAlignment="1">
      <alignment horizontal="center"/>
    </xf>
    <xf numFmtId="0" fontId="13" fillId="5" borderId="8" xfId="0" applyFont="1" applyFill="1" applyBorder="1" applyAlignment="1">
      <alignment horizontal="center"/>
    </xf>
    <xf numFmtId="0" fontId="14" fillId="0" borderId="0" xfId="0" applyFont="1"/>
    <xf numFmtId="2" fontId="14" fillId="0" borderId="0" xfId="0" applyNumberFormat="1" applyFont="1" applyAlignment="1">
      <alignment horizontal="center"/>
    </xf>
    <xf numFmtId="180" fontId="7" fillId="0" borderId="2" xfId="0" applyNumberFormat="1" applyFont="1" applyBorder="1" applyAlignment="1">
      <alignment horizontal="center" vertical="center"/>
    </xf>
    <xf numFmtId="180" fontId="8" fillId="0" borderId="6" xfId="0" applyNumberFormat="1" applyFont="1" applyBorder="1" applyAlignment="1">
      <alignment horizontal="center" vertical="center"/>
    </xf>
    <xf numFmtId="180" fontId="8" fillId="0" borderId="3" xfId="0" applyNumberFormat="1" applyFont="1" applyBorder="1" applyAlignment="1">
      <alignment horizontal="center" vertical="center"/>
    </xf>
    <xf numFmtId="180" fontId="8" fillId="0" borderId="2" xfId="0" applyNumberFormat="1" applyFont="1" applyBorder="1" applyAlignment="1">
      <alignment horizontal="center" vertical="center"/>
    </xf>
    <xf numFmtId="184" fontId="8" fillId="0" borderId="3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81" fontId="8" fillId="0" borderId="3" xfId="0" applyNumberFormat="1" applyFont="1" applyBorder="1" applyAlignment="1">
      <alignment horizontal="center" vertical="center"/>
    </xf>
    <xf numFmtId="0" fontId="10" fillId="5" borderId="9" xfId="0" applyFont="1" applyFill="1" applyBorder="1"/>
    <xf numFmtId="0" fontId="10" fillId="5" borderId="8" xfId="0" applyFont="1" applyFill="1" applyBorder="1"/>
    <xf numFmtId="176" fontId="15" fillId="0" borderId="9" xfId="0" applyNumberFormat="1" applyFont="1" applyBorder="1" applyAlignment="1">
      <alignment horizontal="center"/>
    </xf>
    <xf numFmtId="176" fontId="15" fillId="0" borderId="8" xfId="0" applyNumberFormat="1" applyFont="1" applyBorder="1" applyAlignment="1">
      <alignment horizontal="center"/>
    </xf>
    <xf numFmtId="176" fontId="1" fillId="0" borderId="0" xfId="0" applyNumberFormat="1" applyFont="1" applyAlignment="1">
      <alignment horizontal="right" vertical="center"/>
    </xf>
    <xf numFmtId="0" fontId="16" fillId="5" borderId="9" xfId="0" applyFont="1" applyFill="1" applyBorder="1"/>
    <xf numFmtId="0" fontId="16" fillId="5" borderId="8" xfId="0" applyFont="1" applyFill="1" applyBorder="1"/>
    <xf numFmtId="176" fontId="17" fillId="5" borderId="9" xfId="0" applyNumberFormat="1" applyFont="1" applyFill="1" applyBorder="1" applyAlignment="1">
      <alignment horizontal="center"/>
    </xf>
    <xf numFmtId="176" fontId="17" fillId="5" borderId="8" xfId="0" applyNumberFormat="1" applyFont="1" applyFill="1" applyBorder="1" applyAlignment="1">
      <alignment horizontal="center"/>
    </xf>
    <xf numFmtId="2" fontId="18" fillId="0" borderId="2" xfId="0" applyNumberFormat="1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176" fontId="8" fillId="2" borderId="3" xfId="0" applyNumberFormat="1" applyFont="1" applyFill="1" applyBorder="1" applyAlignment="1">
      <alignment horizontal="center"/>
    </xf>
    <xf numFmtId="176" fontId="8" fillId="4" borderId="3" xfId="0" applyNumberFormat="1" applyFont="1" applyFill="1" applyBorder="1" applyAlignment="1">
      <alignment horizontal="center"/>
    </xf>
    <xf numFmtId="180" fontId="5" fillId="2" borderId="2" xfId="0" applyNumberFormat="1" applyFont="1" applyFill="1" applyBorder="1" applyAlignment="1">
      <alignment horizontal="center" vertical="center"/>
    </xf>
    <xf numFmtId="180" fontId="6" fillId="3" borderId="2" xfId="0" applyNumberFormat="1" applyFont="1" applyFill="1" applyBorder="1" applyAlignment="1">
      <alignment vertical="center"/>
    </xf>
    <xf numFmtId="1" fontId="8" fillId="2" borderId="2" xfId="0" applyNumberFormat="1" applyFont="1" applyFill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/>
    </xf>
    <xf numFmtId="1" fontId="10" fillId="5" borderId="8" xfId="0" applyNumberFormat="1" applyFont="1" applyFill="1" applyBorder="1"/>
    <xf numFmtId="0" fontId="12" fillId="0" borderId="2" xfId="0" applyFont="1" applyBorder="1" applyAlignment="1">
      <alignment horizontal="center"/>
    </xf>
    <xf numFmtId="0" fontId="19" fillId="5" borderId="9" xfId="0" applyFont="1" applyFill="1" applyBorder="1" applyAlignment="1">
      <alignment horizontal="center"/>
    </xf>
    <xf numFmtId="0" fontId="19" fillId="5" borderId="8" xfId="0" applyFont="1" applyFill="1" applyBorder="1" applyAlignment="1">
      <alignment horizontal="center"/>
    </xf>
    <xf numFmtId="0" fontId="14" fillId="0" borderId="0" xfId="0" applyFont="1" applyAlignment="1">
      <alignment vertical="center"/>
    </xf>
    <xf numFmtId="0" fontId="5" fillId="6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6" fontId="7" fillId="6" borderId="2" xfId="0" applyNumberFormat="1" applyFont="1" applyFill="1" applyBorder="1" applyAlignment="1">
      <alignment horizontal="center" vertical="center"/>
    </xf>
    <xf numFmtId="176" fontId="8" fillId="2" borderId="6" xfId="0" applyNumberFormat="1" applyFont="1" applyFill="1" applyBorder="1" applyAlignment="1">
      <alignment horizontal="center" vertical="center"/>
    </xf>
    <xf numFmtId="176" fontId="8" fillId="6" borderId="3" xfId="0" applyNumberFormat="1" applyFont="1" applyFill="1" applyBorder="1" applyAlignment="1">
      <alignment horizontal="center" vertical="center"/>
    </xf>
    <xf numFmtId="176" fontId="8" fillId="6" borderId="2" xfId="0" applyNumberFormat="1" applyFont="1" applyFill="1" applyBorder="1" applyAlignment="1">
      <alignment horizontal="center" vertical="center"/>
    </xf>
    <xf numFmtId="176" fontId="8" fillId="6" borderId="4" xfId="0" applyNumberFormat="1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shrinkToFit="1"/>
    </xf>
    <xf numFmtId="180" fontId="1" fillId="2" borderId="2" xfId="0" applyNumberFormat="1" applyFont="1" applyFill="1" applyBorder="1" applyAlignment="1">
      <alignment horizontal="center" vertical="center" shrinkToFit="1"/>
    </xf>
    <xf numFmtId="180" fontId="1" fillId="6" borderId="2" xfId="0" applyNumberFormat="1" applyFont="1" applyFill="1" applyBorder="1" applyAlignment="1">
      <alignment horizontal="center" vertical="center"/>
    </xf>
    <xf numFmtId="1" fontId="8" fillId="6" borderId="2" xfId="0" applyNumberFormat="1" applyFont="1" applyFill="1" applyBorder="1" applyAlignment="1">
      <alignment horizontal="center" vertical="center"/>
    </xf>
    <xf numFmtId="180" fontId="5" fillId="6" borderId="2" xfId="0" applyNumberFormat="1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center"/>
    </xf>
    <xf numFmtId="0" fontId="21" fillId="0" borderId="0" xfId="0" applyFont="1"/>
    <xf numFmtId="0" fontId="22" fillId="0" borderId="0" xfId="0" applyFont="1"/>
    <xf numFmtId="0" fontId="8" fillId="7" borderId="10" xfId="0" applyFont="1" applyFill="1" applyBorder="1" applyAlignment="1">
      <alignment horizontal="center" vertical="center" shrinkToFit="1"/>
    </xf>
    <xf numFmtId="0" fontId="5" fillId="7" borderId="10" xfId="0" applyFont="1" applyFill="1" applyBorder="1" applyAlignment="1">
      <alignment horizontal="center" vertical="center" shrinkToFit="1"/>
    </xf>
    <xf numFmtId="0" fontId="8" fillId="7" borderId="11" xfId="0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8" fillId="7" borderId="13" xfId="0" applyFont="1" applyFill="1" applyBorder="1" applyAlignment="1">
      <alignment horizontal="center" vertical="center"/>
    </xf>
    <xf numFmtId="0" fontId="8" fillId="7" borderId="14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right" vertical="center"/>
    </xf>
    <xf numFmtId="0" fontId="4" fillId="7" borderId="19" xfId="0" applyFont="1" applyFill="1" applyBorder="1" applyAlignment="1">
      <alignment horizontal="center" vertical="center"/>
    </xf>
    <xf numFmtId="0" fontId="4" fillId="7" borderId="20" xfId="0" applyFont="1" applyFill="1" applyBorder="1" applyAlignment="1">
      <alignment horizontal="left" vertical="center"/>
    </xf>
    <xf numFmtId="0" fontId="3" fillId="7" borderId="2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8" fillId="7" borderId="23" xfId="0" applyFont="1" applyFill="1" applyBorder="1" applyAlignment="1">
      <alignment horizontal="center" vertical="center"/>
    </xf>
    <xf numFmtId="176" fontId="4" fillId="7" borderId="24" xfId="0" applyNumberFormat="1" applyFont="1" applyFill="1" applyBorder="1" applyAlignment="1">
      <alignment horizontal="right" vertical="center"/>
    </xf>
    <xf numFmtId="0" fontId="4" fillId="7" borderId="25" xfId="0" applyFont="1" applyFill="1" applyBorder="1" applyAlignment="1">
      <alignment horizontal="center" vertical="center"/>
    </xf>
    <xf numFmtId="0" fontId="4" fillId="7" borderId="26" xfId="0" applyFont="1" applyFill="1" applyBorder="1" applyAlignment="1">
      <alignment horizontal="left" vertical="center"/>
    </xf>
    <xf numFmtId="0" fontId="3" fillId="7" borderId="23" xfId="0" applyFont="1" applyFill="1" applyBorder="1" applyAlignment="1">
      <alignment horizontal="center" vertical="center"/>
    </xf>
    <xf numFmtId="0" fontId="4" fillId="7" borderId="27" xfId="0" applyFont="1" applyFill="1" applyBorder="1" applyAlignment="1">
      <alignment horizontal="center" vertical="center"/>
    </xf>
    <xf numFmtId="0" fontId="4" fillId="7" borderId="28" xfId="0" applyFont="1" applyFill="1" applyBorder="1" applyAlignment="1">
      <alignment horizontal="center" vertical="center"/>
    </xf>
    <xf numFmtId="0" fontId="8" fillId="7" borderId="29" xfId="0" applyFont="1" applyFill="1" applyBorder="1" applyAlignment="1">
      <alignment horizontal="center" vertical="center"/>
    </xf>
    <xf numFmtId="0" fontId="4" fillId="7" borderId="30" xfId="0" applyFont="1" applyFill="1" applyBorder="1" applyAlignment="1">
      <alignment horizontal="right" vertical="center"/>
    </xf>
    <xf numFmtId="0" fontId="4" fillId="7" borderId="10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left" vertical="center"/>
    </xf>
    <xf numFmtId="0" fontId="3" fillId="7" borderId="29" xfId="0" applyFont="1" applyFill="1" applyBorder="1" applyAlignment="1">
      <alignment horizontal="center" vertical="center"/>
    </xf>
    <xf numFmtId="0" fontId="4" fillId="7" borderId="24" xfId="0" applyFont="1" applyFill="1" applyBorder="1" applyAlignment="1">
      <alignment horizontal="right" vertical="center"/>
    </xf>
    <xf numFmtId="0" fontId="4" fillId="7" borderId="31" xfId="0" applyFont="1" applyFill="1" applyBorder="1" applyAlignment="1">
      <alignment horizontal="center" vertical="center"/>
    </xf>
    <xf numFmtId="176" fontId="4" fillId="7" borderId="28" xfId="0" applyNumberFormat="1" applyFont="1" applyFill="1" applyBorder="1" applyAlignment="1">
      <alignment horizontal="center" vertical="center"/>
    </xf>
    <xf numFmtId="176" fontId="4" fillId="7" borderId="30" xfId="0" applyNumberFormat="1" applyFont="1" applyFill="1" applyBorder="1" applyAlignment="1">
      <alignment horizontal="right" vertical="center"/>
    </xf>
    <xf numFmtId="176" fontId="4" fillId="7" borderId="4" xfId="0" applyNumberFormat="1" applyFont="1" applyFill="1" applyBorder="1" applyAlignment="1">
      <alignment horizontal="left" vertical="center"/>
    </xf>
    <xf numFmtId="0" fontId="4" fillId="7" borderId="32" xfId="0" applyFont="1" applyFill="1" applyBorder="1" applyAlignment="1">
      <alignment horizontal="right" vertical="center"/>
    </xf>
    <xf numFmtId="0" fontId="4" fillId="7" borderId="33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left" vertical="center"/>
    </xf>
    <xf numFmtId="0" fontId="4" fillId="7" borderId="34" xfId="0" applyFont="1" applyFill="1" applyBorder="1" applyAlignment="1">
      <alignment horizontal="center" vertical="center"/>
    </xf>
    <xf numFmtId="0" fontId="8" fillId="7" borderId="35" xfId="0" applyFont="1" applyFill="1" applyBorder="1" applyAlignment="1">
      <alignment horizontal="center" vertical="center"/>
    </xf>
    <xf numFmtId="1" fontId="4" fillId="7" borderId="32" xfId="0" applyNumberFormat="1" applyFont="1" applyFill="1" applyBorder="1" applyAlignment="1">
      <alignment horizontal="right" vertical="center"/>
    </xf>
    <xf numFmtId="1" fontId="4" fillId="7" borderId="3" xfId="0" applyNumberFormat="1" applyFont="1" applyFill="1" applyBorder="1" applyAlignment="1">
      <alignment horizontal="left" vertical="center"/>
    </xf>
    <xf numFmtId="0" fontId="3" fillId="7" borderId="35" xfId="0" applyFont="1" applyFill="1" applyBorder="1" applyAlignment="1">
      <alignment horizontal="center" vertical="center"/>
    </xf>
    <xf numFmtId="0" fontId="4" fillId="7" borderId="36" xfId="0" applyFont="1" applyFill="1" applyBorder="1" applyAlignment="1">
      <alignment horizontal="center" vertical="center"/>
    </xf>
    <xf numFmtId="0" fontId="4" fillId="7" borderId="37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1" fontId="4" fillId="7" borderId="38" xfId="0" applyNumberFormat="1" applyFont="1" applyFill="1" applyBorder="1" applyAlignment="1">
      <alignment horizontal="right" vertical="center"/>
    </xf>
    <xf numFmtId="0" fontId="4" fillId="7" borderId="39" xfId="0" applyFont="1" applyFill="1" applyBorder="1" applyAlignment="1">
      <alignment horizontal="center" vertical="center"/>
    </xf>
    <xf numFmtId="1" fontId="4" fillId="7" borderId="5" xfId="0" applyNumberFormat="1" applyFont="1" applyFill="1" applyBorder="1" applyAlignment="1">
      <alignment horizontal="left" vertical="center"/>
    </xf>
    <xf numFmtId="0" fontId="3" fillId="7" borderId="6" xfId="0" applyFont="1" applyFill="1" applyBorder="1" applyAlignment="1">
      <alignment horizontal="center" vertical="center"/>
    </xf>
    <xf numFmtId="0" fontId="4" fillId="7" borderId="40" xfId="0" applyFont="1" applyFill="1" applyBorder="1" applyAlignment="1">
      <alignment horizontal="center" vertical="center"/>
    </xf>
    <xf numFmtId="0" fontId="4" fillId="7" borderId="41" xfId="0" applyFont="1" applyFill="1" applyBorder="1" applyAlignment="1">
      <alignment horizontal="center" vertical="center"/>
    </xf>
    <xf numFmtId="0" fontId="8" fillId="7" borderId="42" xfId="0" applyFont="1" applyFill="1" applyBorder="1" applyAlignment="1">
      <alignment horizontal="center" vertical="center"/>
    </xf>
    <xf numFmtId="0" fontId="4" fillId="7" borderId="43" xfId="0" applyFont="1" applyFill="1" applyBorder="1" applyAlignment="1">
      <alignment horizontal="right" vertical="center"/>
    </xf>
    <xf numFmtId="0" fontId="4" fillId="7" borderId="44" xfId="0" applyFont="1" applyFill="1" applyBorder="1" applyAlignment="1">
      <alignment horizontal="center" vertical="center"/>
    </xf>
    <xf numFmtId="0" fontId="4" fillId="7" borderId="45" xfId="0" applyFont="1" applyFill="1" applyBorder="1" applyAlignment="1">
      <alignment horizontal="left" vertical="center"/>
    </xf>
    <xf numFmtId="0" fontId="3" fillId="7" borderId="42" xfId="0" applyFont="1" applyFill="1" applyBorder="1" applyAlignment="1">
      <alignment horizontal="center" vertical="center"/>
    </xf>
    <xf numFmtId="0" fontId="23" fillId="7" borderId="21" xfId="0" applyFont="1" applyFill="1" applyBorder="1" applyAlignment="1">
      <alignment horizontal="center" vertical="center"/>
    </xf>
    <xf numFmtId="0" fontId="4" fillId="7" borderId="31" xfId="0" applyFont="1" applyFill="1" applyBorder="1" applyAlignment="1">
      <alignment horizontal="center" vertical="center" wrapText="1"/>
    </xf>
    <xf numFmtId="1" fontId="4" fillId="7" borderId="24" xfId="0" applyNumberFormat="1" applyFont="1" applyFill="1" applyBorder="1" applyAlignment="1">
      <alignment horizontal="right" vertical="center"/>
    </xf>
    <xf numFmtId="1" fontId="4" fillId="7" borderId="26" xfId="0" applyNumberFormat="1" applyFont="1" applyFill="1" applyBorder="1" applyAlignment="1">
      <alignment horizontal="left" vertical="center"/>
    </xf>
    <xf numFmtId="0" fontId="4" fillId="7" borderId="46" xfId="0" applyFont="1" applyFill="1" applyBorder="1" applyAlignment="1">
      <alignment horizontal="right" vertical="center"/>
    </xf>
    <xf numFmtId="0" fontId="4" fillId="7" borderId="0" xfId="0" applyFont="1" applyFill="1" applyAlignment="1">
      <alignment horizontal="center" vertical="center"/>
    </xf>
    <xf numFmtId="176" fontId="4" fillId="7" borderId="47" xfId="0" applyNumberFormat="1" applyFont="1" applyFill="1" applyBorder="1" applyAlignment="1">
      <alignment horizontal="left" vertical="center"/>
    </xf>
    <xf numFmtId="176" fontId="4" fillId="7" borderId="17" xfId="0" applyNumberFormat="1" applyFont="1" applyFill="1" applyBorder="1" applyAlignment="1">
      <alignment horizontal="center" vertical="center"/>
    </xf>
    <xf numFmtId="176" fontId="4" fillId="7" borderId="32" xfId="0" applyNumberFormat="1" applyFont="1" applyFill="1" applyBorder="1" applyAlignment="1">
      <alignment horizontal="right" vertical="center"/>
    </xf>
    <xf numFmtId="176" fontId="4" fillId="7" borderId="3" xfId="0" applyNumberFormat="1" applyFont="1" applyFill="1" applyBorder="1" applyAlignment="1">
      <alignment horizontal="left" vertical="center"/>
    </xf>
    <xf numFmtId="2" fontId="4" fillId="7" borderId="28" xfId="0" applyNumberFormat="1" applyFont="1" applyFill="1" applyBorder="1" applyAlignment="1">
      <alignment horizontal="center" vertical="center"/>
    </xf>
    <xf numFmtId="2" fontId="4" fillId="7" borderId="30" xfId="0" applyNumberFormat="1" applyFont="1" applyFill="1" applyBorder="1" applyAlignment="1">
      <alignment horizontal="right" vertical="center"/>
    </xf>
    <xf numFmtId="2" fontId="4" fillId="7" borderId="4" xfId="0" applyNumberFormat="1" applyFont="1" applyFill="1" applyBorder="1" applyAlignment="1">
      <alignment horizontal="left" vertical="center"/>
    </xf>
    <xf numFmtId="2" fontId="4" fillId="7" borderId="17" xfId="0" applyNumberFormat="1" applyFont="1" applyFill="1" applyBorder="1" applyAlignment="1">
      <alignment horizontal="center" vertical="center"/>
    </xf>
    <xf numFmtId="2" fontId="4" fillId="7" borderId="32" xfId="0" applyNumberFormat="1" applyFont="1" applyFill="1" applyBorder="1" applyAlignment="1">
      <alignment horizontal="right" vertical="center"/>
    </xf>
    <xf numFmtId="2" fontId="4" fillId="7" borderId="3" xfId="0" applyNumberFormat="1" applyFont="1" applyFill="1" applyBorder="1" applyAlignment="1">
      <alignment horizontal="left" vertical="center"/>
    </xf>
    <xf numFmtId="1" fontId="4" fillId="7" borderId="17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25" fillId="0" borderId="0" xfId="0" applyFont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right"/>
    </xf>
    <xf numFmtId="0" fontId="27" fillId="0" borderId="0" xfId="0" applyFont="1"/>
    <xf numFmtId="0" fontId="28" fillId="0" borderId="0" xfId="0" applyFont="1"/>
    <xf numFmtId="0" fontId="29" fillId="0" borderId="0" xfId="0" applyFont="1" applyAlignment="1">
      <alignment horizontal="left" vertical="center"/>
    </xf>
    <xf numFmtId="0" fontId="30" fillId="0" borderId="0" xfId="0" applyFont="1"/>
    <xf numFmtId="0" fontId="31" fillId="0" borderId="0" xfId="0" applyFont="1"/>
    <xf numFmtId="0" fontId="0" fillId="8" borderId="0" xfId="0" applyFill="1"/>
    <xf numFmtId="0" fontId="32" fillId="9" borderId="0" xfId="0" applyFont="1" applyFill="1" applyAlignment="1">
      <alignment horizontal="center" vertical="center"/>
    </xf>
    <xf numFmtId="176" fontId="32" fillId="9" borderId="0" xfId="0" applyNumberFormat="1" applyFont="1" applyFill="1" applyAlignment="1">
      <alignment horizontal="left" vertical="center"/>
    </xf>
    <xf numFmtId="0" fontId="33" fillId="0" borderId="0" xfId="0" applyFont="1"/>
    <xf numFmtId="0" fontId="1" fillId="0" borderId="1" xfId="0" applyFont="1" applyBorder="1" applyAlignment="1" quotePrefix="1">
      <alignment horizontal="right" vertical="center"/>
    </xf>
  </cellXfs>
  <cellStyles count="53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ハイパーリンク" xfId="8" builtinId="8"/>
    <cellStyle name="アクセント 2" xfId="9" builtinId="33"/>
    <cellStyle name="訪問済ハイパーリンク" xfId="10" builtinId="9"/>
    <cellStyle name="20% - アクセント 4" xfId="11" builtinId="42"/>
    <cellStyle name="メモ" xfId="12" builtinId="10"/>
    <cellStyle name="標準 4" xfId="13"/>
    <cellStyle name="良い" xfId="14" builtinId="26"/>
    <cellStyle name="警告文" xfId="15" builtinId="11"/>
    <cellStyle name="リンクセル" xfId="16" builtinId="24"/>
    <cellStyle name="タイトル" xfId="17" builtinId="15"/>
    <cellStyle name="説明文" xfId="18" builtinId="53"/>
    <cellStyle name="アクセント 6" xfId="19" builtinId="49"/>
    <cellStyle name="出力" xfId="20" builtinId="21"/>
    <cellStyle name="見出し 1" xfId="21" builtinId="16"/>
    <cellStyle name="見出し 2" xfId="22" builtinId="17"/>
    <cellStyle name="計算" xfId="23" builtinId="22"/>
    <cellStyle name="見出し 3" xfId="24" builtinId="18"/>
    <cellStyle name="見出し 4" xfId="25" builtinId="19"/>
    <cellStyle name="60% - アクセント 5" xfId="26" builtinId="48"/>
    <cellStyle name="チェックセル" xfId="27" builtinId="23"/>
    <cellStyle name="40% - アクセント 1" xfId="28" builtinId="31"/>
    <cellStyle name="集計" xfId="29" builtinId="25"/>
    <cellStyle name="悪い" xfId="30" builtinId="27"/>
    <cellStyle name="どちらでもない" xfId="31" builtinId="28"/>
    <cellStyle name="アクセント 1" xfId="32" builtinId="29"/>
    <cellStyle name="20% - アクセント 1" xfId="33" builtinId="30"/>
    <cellStyle name="20% - アクセント 5" xfId="34" builtinId="46"/>
    <cellStyle name="60% - アクセント 1" xfId="35" builtinId="32"/>
    <cellStyle name="20% - アクセント 2" xfId="36" builtinId="34"/>
    <cellStyle name="40% - アクセント 2" xfId="37" builtinId="35"/>
    <cellStyle name="20% - アクセント 6" xfId="38" builtinId="50"/>
    <cellStyle name="60% - アクセント 2" xfId="39" builtinId="36"/>
    <cellStyle name="アクセント 3" xfId="40" builtinId="37"/>
    <cellStyle name="20% - アクセント 3" xfId="41" builtinId="38"/>
    <cellStyle name="40% - アクセント 3" xfId="42" builtinId="39"/>
    <cellStyle name="60% - アクセント 3" xfId="43" builtinId="40"/>
    <cellStyle name="アクセント 4" xfId="44" builtinId="41"/>
    <cellStyle name="40% - アクセント 4" xfId="45" builtinId="43"/>
    <cellStyle name="60% - アクセント 4" xfId="46" builtinId="44"/>
    <cellStyle name="アクセント 5" xfId="47" builtinId="45"/>
    <cellStyle name="40% - アクセント 6" xfId="48" builtinId="51"/>
    <cellStyle name="60% - アクセント 6" xfId="49" builtinId="52"/>
    <cellStyle name="標準 2" xfId="50"/>
    <cellStyle name="標準 3" xfId="51"/>
    <cellStyle name="標準 6" xfId="5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00FFFF"/>
      <color rgb="000000FF"/>
      <color rgb="000000CC"/>
      <color rgb="00800080"/>
      <color rgb="00FF00FF"/>
      <color rgb="0000FF00"/>
      <color rgb="00000099"/>
      <color rgb="00663300"/>
      <color rgb="00008080"/>
      <color rgb="00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6" Type="http://schemas.openxmlformats.org/officeDocument/2006/relationships/sharedStrings" Target="sharedStrings.xml"/><Relationship Id="rId35" Type="http://schemas.openxmlformats.org/officeDocument/2006/relationships/styles" Target="styles.xml"/><Relationship Id="rId34" Type="http://schemas.openxmlformats.org/officeDocument/2006/relationships/theme" Target="theme/theme1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3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46942577971847"/>
          <c:y val="0.0853974525873177"/>
          <c:w val="0.699292792825366"/>
          <c:h val="0.734418092250932"/>
        </c:manualLayout>
      </c:layout>
      <c:lineChart>
        <c:grouping val="standard"/>
        <c:varyColors val="0"/>
        <c:ser>
          <c:idx val="0"/>
          <c:order val="0"/>
          <c:tx>
            <c:strRef>
              <c:f>Na!$B$2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Na!$A$3:$A$20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Na!$B$3:$B$20</c:f>
              <c:numCache>
                <c:formatCode>0.0</c:formatCode>
                <c:ptCount val="18"/>
                <c:pt idx="1">
                  <c:v>141.89</c:v>
                </c:pt>
                <c:pt idx="2">
                  <c:v>141.795</c:v>
                </c:pt>
                <c:pt idx="3">
                  <c:v>141.857142857143</c:v>
                </c:pt>
                <c:pt idx="4">
                  <c:v>141.745</c:v>
                </c:pt>
                <c:pt idx="5">
                  <c:v>141.990909090909</c:v>
                </c:pt>
                <c:pt idx="6">
                  <c:v>142.03</c:v>
                </c:pt>
                <c:pt idx="7">
                  <c:v>141.96875</c:v>
                </c:pt>
                <c:pt idx="8">
                  <c:v>142.19</c:v>
                </c:pt>
                <c:pt idx="9">
                  <c:v>142.105555555556</c:v>
                </c:pt>
                <c:pt idx="10">
                  <c:v>142.04375</c:v>
                </c:pt>
                <c:pt idx="11">
                  <c:v>141.922727272727</c:v>
                </c:pt>
                <c:pt idx="12">
                  <c:v>141.95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Na!$C$2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Na!$A$3:$A$20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Na!$C$3:$C$20</c:f>
              <c:numCache>
                <c:formatCode>0.0</c:formatCode>
                <c:ptCount val="18"/>
                <c:pt idx="1">
                  <c:v>142.745454545455</c:v>
                </c:pt>
                <c:pt idx="2">
                  <c:v>143.108421052632</c:v>
                </c:pt>
                <c:pt idx="3">
                  <c:v>143.060674157303</c:v>
                </c:pt>
                <c:pt idx="4">
                  <c:v>143.133333333333</c:v>
                </c:pt>
                <c:pt idx="5">
                  <c:v>143.257575757576</c:v>
                </c:pt>
                <c:pt idx="6">
                  <c:v>143.203529411765</c:v>
                </c:pt>
                <c:pt idx="7">
                  <c:v>143.043269230769</c:v>
                </c:pt>
                <c:pt idx="8">
                  <c:v>142.91568627451</c:v>
                </c:pt>
                <c:pt idx="9">
                  <c:v>142.990909090909</c:v>
                </c:pt>
                <c:pt idx="10">
                  <c:v>142.917204301075</c:v>
                </c:pt>
                <c:pt idx="11">
                  <c:v>143.091578947368</c:v>
                </c:pt>
                <c:pt idx="12">
                  <c:v>143.194791666667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Na!$D$2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Na!$A$3:$A$20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Na!$D$3:$D$20</c:f>
              <c:numCache>
                <c:formatCode>0.0</c:formatCode>
                <c:ptCount val="18"/>
                <c:pt idx="1">
                  <c:v>142.289473684211</c:v>
                </c:pt>
                <c:pt idx="2">
                  <c:v>142.357894736842</c:v>
                </c:pt>
                <c:pt idx="3">
                  <c:v>142.055555555556</c:v>
                </c:pt>
                <c:pt idx="4">
                  <c:v>142.688235294118</c:v>
                </c:pt>
                <c:pt idx="5">
                  <c:v>142.9</c:v>
                </c:pt>
                <c:pt idx="6">
                  <c:v>142.906666666667</c:v>
                </c:pt>
                <c:pt idx="7">
                  <c:v>143.436363636364</c:v>
                </c:pt>
                <c:pt idx="8">
                  <c:v>143.086666666667</c:v>
                </c:pt>
                <c:pt idx="9">
                  <c:v>142.313333333333</c:v>
                </c:pt>
                <c:pt idx="10">
                  <c:v>142.66</c:v>
                </c:pt>
                <c:pt idx="11">
                  <c:v>142.61875</c:v>
                </c:pt>
                <c:pt idx="12">
                  <c:v>142.553846153846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Na!$E$2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Na!$A$3:$A$20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Na!$E$3:$E$20</c:f>
              <c:numCache>
                <c:formatCode>0.0</c:formatCode>
                <c:ptCount val="18"/>
                <c:pt idx="0">
                  <c:v>144.3</c:v>
                </c:pt>
                <c:pt idx="1">
                  <c:v>144.232</c:v>
                </c:pt>
                <c:pt idx="2">
                  <c:v>144.117</c:v>
                </c:pt>
                <c:pt idx="3">
                  <c:v>144.421</c:v>
                </c:pt>
                <c:pt idx="4">
                  <c:v>143.392</c:v>
                </c:pt>
                <c:pt idx="5">
                  <c:v>143.185</c:v>
                </c:pt>
                <c:pt idx="6" c:formatCode="0.0_ ">
                  <c:v>143.346</c:v>
                </c:pt>
                <c:pt idx="7">
                  <c:v>143.368</c:v>
                </c:pt>
                <c:pt idx="8">
                  <c:v>143.511</c:v>
                </c:pt>
                <c:pt idx="9">
                  <c:v>143.427</c:v>
                </c:pt>
                <c:pt idx="10">
                  <c:v>143.517</c:v>
                </c:pt>
                <c:pt idx="11">
                  <c:v>143.339</c:v>
                </c:pt>
                <c:pt idx="12">
                  <c:v>143.345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Na!$F$2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Na!$A$3:$A$20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Na!$F$3:$F$20</c:f>
              <c:numCache>
                <c:formatCode>0.0</c:formatCode>
                <c:ptCount val="18"/>
                <c:pt idx="1">
                  <c:v>143.277777777778</c:v>
                </c:pt>
                <c:pt idx="2">
                  <c:v>143.375</c:v>
                </c:pt>
                <c:pt idx="3">
                  <c:v>142.9</c:v>
                </c:pt>
                <c:pt idx="4">
                  <c:v>143.2</c:v>
                </c:pt>
                <c:pt idx="5">
                  <c:v>143.590909090909</c:v>
                </c:pt>
                <c:pt idx="6">
                  <c:v>143.05</c:v>
                </c:pt>
                <c:pt idx="7">
                  <c:v>143.315789473684</c:v>
                </c:pt>
                <c:pt idx="8">
                  <c:v>143.052631578947</c:v>
                </c:pt>
                <c:pt idx="9">
                  <c:v>143.647058823529</c:v>
                </c:pt>
                <c:pt idx="10">
                  <c:v>143.095238095238</c:v>
                </c:pt>
                <c:pt idx="11">
                  <c:v>143.285714285714</c:v>
                </c:pt>
                <c:pt idx="12">
                  <c:v>143.2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Na!$G$2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Na!$A$3:$A$20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Na!$G$3:$G$20</c:f>
              <c:numCache>
                <c:formatCode>0.0</c:formatCode>
                <c:ptCount val="18"/>
                <c:pt idx="1">
                  <c:v>143.8</c:v>
                </c:pt>
                <c:pt idx="2">
                  <c:v>143.965</c:v>
                </c:pt>
                <c:pt idx="3">
                  <c:v>143.934615384615</c:v>
                </c:pt>
                <c:pt idx="4">
                  <c:v>143.492222222222</c:v>
                </c:pt>
                <c:pt idx="5">
                  <c:v>143.251111111111</c:v>
                </c:pt>
                <c:pt idx="6">
                  <c:v>143.069090909091</c:v>
                </c:pt>
                <c:pt idx="7">
                  <c:v>143.331363636364</c:v>
                </c:pt>
                <c:pt idx="8">
                  <c:v>142.99947368421</c:v>
                </c:pt>
                <c:pt idx="9">
                  <c:v>142.722777777778</c:v>
                </c:pt>
                <c:pt idx="10">
                  <c:v>142.747272727273</c:v>
                </c:pt>
                <c:pt idx="11">
                  <c:v>142.719411764706</c:v>
                </c:pt>
                <c:pt idx="12">
                  <c:v>142.790476190476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Na!$H$2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Na!$A$3:$A$20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Na!$H$3:$H$20</c:f>
              <c:numCache>
                <c:formatCode>0.0</c:formatCode>
                <c:ptCount val="18"/>
                <c:pt idx="1">
                  <c:v>143.092</c:v>
                </c:pt>
                <c:pt idx="2">
                  <c:v>143.404</c:v>
                </c:pt>
                <c:pt idx="3">
                  <c:v>143.173</c:v>
                </c:pt>
                <c:pt idx="4">
                  <c:v>143.047</c:v>
                </c:pt>
                <c:pt idx="5">
                  <c:v>142.943</c:v>
                </c:pt>
                <c:pt idx="6">
                  <c:v>143.326</c:v>
                </c:pt>
                <c:pt idx="7">
                  <c:v>143.306</c:v>
                </c:pt>
                <c:pt idx="8">
                  <c:v>142.484</c:v>
                </c:pt>
                <c:pt idx="9">
                  <c:v>142.619</c:v>
                </c:pt>
                <c:pt idx="10">
                  <c:v>143.134</c:v>
                </c:pt>
                <c:pt idx="11">
                  <c:v>143.462</c:v>
                </c:pt>
                <c:pt idx="12">
                  <c:v>142.939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Na!$I$2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Na!$A$3:$A$20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Na!$I$3:$I$20</c:f>
              <c:numCache>
                <c:formatCode>0.0</c:formatCode>
                <c:ptCount val="18"/>
                <c:pt idx="1">
                  <c:v>142.23</c:v>
                </c:pt>
                <c:pt idx="2">
                  <c:v>142.7</c:v>
                </c:pt>
                <c:pt idx="3">
                  <c:v>142.92</c:v>
                </c:pt>
                <c:pt idx="4">
                  <c:v>142.94</c:v>
                </c:pt>
                <c:pt idx="5">
                  <c:v>142.67</c:v>
                </c:pt>
                <c:pt idx="6">
                  <c:v>142.67</c:v>
                </c:pt>
                <c:pt idx="7">
                  <c:v>142.79</c:v>
                </c:pt>
                <c:pt idx="8">
                  <c:v>142.8</c:v>
                </c:pt>
                <c:pt idx="9">
                  <c:v>142.84</c:v>
                </c:pt>
                <c:pt idx="10">
                  <c:v>142.97</c:v>
                </c:pt>
                <c:pt idx="11">
                  <c:v>142.92</c:v>
                </c:pt>
                <c:pt idx="12">
                  <c:v>142.8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Na!$J$2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Na!$A$3:$A$20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Na!$J$3:$J$20</c:f>
              <c:numCache>
                <c:formatCode>0.0</c:formatCode>
                <c:ptCount val="18"/>
                <c:pt idx="0">
                  <c:v>142.9</c:v>
                </c:pt>
                <c:pt idx="1">
                  <c:v>142.745454545455</c:v>
                </c:pt>
                <c:pt idx="2">
                  <c:v>142.86</c:v>
                </c:pt>
                <c:pt idx="3">
                  <c:v>142.86</c:v>
                </c:pt>
                <c:pt idx="4">
                  <c:v>142.82</c:v>
                </c:pt>
                <c:pt idx="5">
                  <c:v>143.23</c:v>
                </c:pt>
                <c:pt idx="6">
                  <c:v>142.79</c:v>
                </c:pt>
                <c:pt idx="7">
                  <c:v>143.22</c:v>
                </c:pt>
                <c:pt idx="8">
                  <c:v>142.9</c:v>
                </c:pt>
                <c:pt idx="9">
                  <c:v>142.45</c:v>
                </c:pt>
                <c:pt idx="10">
                  <c:v>142.58</c:v>
                </c:pt>
                <c:pt idx="11">
                  <c:v>142.76</c:v>
                </c:pt>
                <c:pt idx="12">
                  <c:v>142.68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Na!$K$2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Na!$A$3:$A$20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Na!$K$3:$K$20</c:f>
              <c:numCache>
                <c:formatCode>0.0</c:formatCode>
                <c:ptCount val="18"/>
                <c:pt idx="1">
                  <c:v>142</c:v>
                </c:pt>
                <c:pt idx="2">
                  <c:v>141.9</c:v>
                </c:pt>
                <c:pt idx="3">
                  <c:v>141.85</c:v>
                </c:pt>
                <c:pt idx="4">
                  <c:v>142</c:v>
                </c:pt>
                <c:pt idx="5">
                  <c:v>142.4</c:v>
                </c:pt>
                <c:pt idx="6">
                  <c:v>142.15</c:v>
                </c:pt>
                <c:pt idx="7">
                  <c:v>141.95</c:v>
                </c:pt>
                <c:pt idx="8">
                  <c:v>142.142857142857</c:v>
                </c:pt>
                <c:pt idx="9">
                  <c:v>142</c:v>
                </c:pt>
                <c:pt idx="10">
                  <c:v>142.2</c:v>
                </c:pt>
                <c:pt idx="11">
                  <c:v>142.333333333333</c:v>
                </c:pt>
                <c:pt idx="12">
                  <c:v>142.176470588235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Na!$L$2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Na!$A$3:$A$20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Na!$L$3:$L$20</c:f>
              <c:numCache>
                <c:formatCode>0</c:formatCode>
                <c:ptCount val="18"/>
                <c:pt idx="0">
                  <c:v>143</c:v>
                </c:pt>
                <c:pt idx="1">
                  <c:v>143</c:v>
                </c:pt>
                <c:pt idx="2">
                  <c:v>143</c:v>
                </c:pt>
                <c:pt idx="3">
                  <c:v>143</c:v>
                </c:pt>
                <c:pt idx="4">
                  <c:v>143</c:v>
                </c:pt>
                <c:pt idx="5">
                  <c:v>143</c:v>
                </c:pt>
                <c:pt idx="6">
                  <c:v>143</c:v>
                </c:pt>
                <c:pt idx="7">
                  <c:v>143</c:v>
                </c:pt>
                <c:pt idx="8">
                  <c:v>143</c:v>
                </c:pt>
                <c:pt idx="9">
                  <c:v>143</c:v>
                </c:pt>
                <c:pt idx="10">
                  <c:v>143</c:v>
                </c:pt>
                <c:pt idx="11">
                  <c:v>143</c:v>
                </c:pt>
                <c:pt idx="12">
                  <c:v>143</c:v>
                </c:pt>
                <c:pt idx="13">
                  <c:v>143</c:v>
                </c:pt>
                <c:pt idx="14">
                  <c:v>143</c:v>
                </c:pt>
                <c:pt idx="15">
                  <c:v>143</c:v>
                </c:pt>
                <c:pt idx="16">
                  <c:v>143</c:v>
                </c:pt>
                <c:pt idx="17">
                  <c:v>143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Na!$M$2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Na!$A$3:$A$20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Na!$M$3:$M$20</c:f>
              <c:numCache>
                <c:formatCode>0.0</c:formatCode>
                <c:ptCount val="18"/>
                <c:pt idx="0">
                  <c:v>143.6</c:v>
                </c:pt>
                <c:pt idx="1">
                  <c:v>142.83021605529</c:v>
                </c:pt>
                <c:pt idx="2">
                  <c:v>142.958231578947</c:v>
                </c:pt>
                <c:pt idx="3">
                  <c:v>142.903198795462</c:v>
                </c:pt>
                <c:pt idx="4">
                  <c:v>142.845779084967</c:v>
                </c:pt>
                <c:pt idx="5">
                  <c:v>142.941850505051</c:v>
                </c:pt>
                <c:pt idx="6">
                  <c:v>142.854128698752</c:v>
                </c:pt>
                <c:pt idx="7">
                  <c:v>142.972953597718</c:v>
                </c:pt>
                <c:pt idx="8">
                  <c:v>142.808231534719</c:v>
                </c:pt>
                <c:pt idx="9">
                  <c:v>142.711563458111</c:v>
                </c:pt>
                <c:pt idx="10">
                  <c:v>142.786446512359</c:v>
                </c:pt>
                <c:pt idx="11">
                  <c:v>142.845251560385</c:v>
                </c:pt>
                <c:pt idx="12">
                  <c:v>142.762958459922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Na!$N$2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Na!$A$3:$A$20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Na!$N$3:$N$20</c:f>
              <c:numCache>
                <c:formatCode>0.0</c:formatCode>
                <c:ptCount val="18"/>
                <c:pt idx="0">
                  <c:v>1.40000000000001</c:v>
                </c:pt>
                <c:pt idx="1">
                  <c:v>2.34200000000001</c:v>
                </c:pt>
                <c:pt idx="2">
                  <c:v>2.322</c:v>
                </c:pt>
                <c:pt idx="3">
                  <c:v>2.571</c:v>
                </c:pt>
                <c:pt idx="4">
                  <c:v>1.74722222222201</c:v>
                </c:pt>
                <c:pt idx="5">
                  <c:v>1.59999999999999</c:v>
                </c:pt>
                <c:pt idx="6">
                  <c:v>1.316</c:v>
                </c:pt>
                <c:pt idx="7">
                  <c:v>1.48636363636402</c:v>
                </c:pt>
                <c:pt idx="8">
                  <c:v>1.368142857143</c:v>
                </c:pt>
                <c:pt idx="9">
                  <c:v>1.64705882352899</c:v>
                </c:pt>
                <c:pt idx="10">
                  <c:v>1.47325000000001</c:v>
                </c:pt>
                <c:pt idx="11">
                  <c:v>1.53927272727299</c:v>
                </c:pt>
                <c:pt idx="12">
                  <c:v>1.39500000000001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Na!$O$2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Na!$A$3:$A$20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Na!$O$3:$O$20</c:f>
              <c:numCache>
                <c:formatCode>General</c:formatCode>
                <c:ptCount val="18"/>
                <c:pt idx="0">
                  <c:v>141</c:v>
                </c:pt>
                <c:pt idx="1">
                  <c:v>141</c:v>
                </c:pt>
                <c:pt idx="2">
                  <c:v>141</c:v>
                </c:pt>
                <c:pt idx="3">
                  <c:v>141</c:v>
                </c:pt>
                <c:pt idx="4">
                  <c:v>141</c:v>
                </c:pt>
                <c:pt idx="5">
                  <c:v>141</c:v>
                </c:pt>
                <c:pt idx="6">
                  <c:v>141</c:v>
                </c:pt>
                <c:pt idx="7">
                  <c:v>141</c:v>
                </c:pt>
                <c:pt idx="8">
                  <c:v>141</c:v>
                </c:pt>
                <c:pt idx="9">
                  <c:v>141</c:v>
                </c:pt>
                <c:pt idx="10">
                  <c:v>141</c:v>
                </c:pt>
                <c:pt idx="11">
                  <c:v>141</c:v>
                </c:pt>
                <c:pt idx="12">
                  <c:v>141</c:v>
                </c:pt>
                <c:pt idx="13">
                  <c:v>141</c:v>
                </c:pt>
                <c:pt idx="14">
                  <c:v>141</c:v>
                </c:pt>
                <c:pt idx="15">
                  <c:v>141</c:v>
                </c:pt>
                <c:pt idx="16">
                  <c:v>141</c:v>
                </c:pt>
                <c:pt idx="17">
                  <c:v>141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Na!$P$2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Na!$A$3:$A$20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Na!$P$3:$P$20</c:f>
              <c:numCache>
                <c:formatCode>General</c:formatCode>
                <c:ptCount val="18"/>
                <c:pt idx="0">
                  <c:v>145</c:v>
                </c:pt>
                <c:pt idx="1">
                  <c:v>145</c:v>
                </c:pt>
                <c:pt idx="2">
                  <c:v>145</c:v>
                </c:pt>
                <c:pt idx="3">
                  <c:v>145</c:v>
                </c:pt>
                <c:pt idx="4">
                  <c:v>145</c:v>
                </c:pt>
                <c:pt idx="5">
                  <c:v>145</c:v>
                </c:pt>
                <c:pt idx="6">
                  <c:v>145</c:v>
                </c:pt>
                <c:pt idx="7">
                  <c:v>145</c:v>
                </c:pt>
                <c:pt idx="8">
                  <c:v>145</c:v>
                </c:pt>
                <c:pt idx="9">
                  <c:v>145</c:v>
                </c:pt>
                <c:pt idx="10">
                  <c:v>145</c:v>
                </c:pt>
                <c:pt idx="11">
                  <c:v>145</c:v>
                </c:pt>
                <c:pt idx="12">
                  <c:v>145</c:v>
                </c:pt>
                <c:pt idx="13">
                  <c:v>145</c:v>
                </c:pt>
                <c:pt idx="14">
                  <c:v>145</c:v>
                </c:pt>
                <c:pt idx="15">
                  <c:v>145</c:v>
                </c:pt>
                <c:pt idx="16">
                  <c:v>145</c:v>
                </c:pt>
                <c:pt idx="17">
                  <c:v>145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426560"/>
        <c:axId val="193428096"/>
      </c:lineChart>
      <c:catAx>
        <c:axId val="193426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93428096"/>
        <c:crosses val="autoZero"/>
        <c:auto val="0"/>
        <c:lblAlgn val="ctr"/>
        <c:lblOffset val="100"/>
        <c:tickLblSkip val="1"/>
        <c:noMultiLvlLbl val="0"/>
      </c:catAx>
      <c:valAx>
        <c:axId val="193428096"/>
        <c:scaling>
          <c:orientation val="minMax"/>
          <c:max val="147"/>
          <c:min val="139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93426560"/>
        <c:crosses val="autoZero"/>
        <c:crossBetween val="between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087627935397"/>
          <c:y val="0.115426638620795"/>
          <c:w val="0.158505186851649"/>
          <c:h val="0.86464143546155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90053872937583"/>
          <c:y val="0.0802471554517369"/>
          <c:w val="0.645725358797855"/>
          <c:h val="0.777780122070697"/>
        </c:manualLayout>
      </c:layout>
      <c:lineChart>
        <c:grouping val="standard"/>
        <c:varyColors val="0"/>
        <c:ser>
          <c:idx val="10"/>
          <c:order val="0"/>
          <c:tx>
            <c:strRef>
              <c:f>HDL!$C$2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HDL!$C$3:$C$12</c:f>
              <c:numCache>
                <c:formatCode>0.0</c:formatCode>
                <c:ptCount val="10"/>
                <c:pt idx="1">
                  <c:v>50.6289156626506</c:v>
                </c:pt>
                <c:pt idx="2">
                  <c:v>50.6010204081633</c:v>
                </c:pt>
                <c:pt idx="3">
                  <c:v>50.7292134831461</c:v>
                </c:pt>
                <c:pt idx="4">
                  <c:v>50.7541176470588</c:v>
                </c:pt>
                <c:pt idx="5">
                  <c:v>50.7171717171717</c:v>
                </c:pt>
                <c:pt idx="6">
                  <c:v>50.3316455696202</c:v>
                </c:pt>
                <c:pt idx="7">
                  <c:v>51.0424528301887</c:v>
                </c:pt>
                <c:pt idx="8">
                  <c:v>51.5106796116505</c:v>
                </c:pt>
                <c:pt idx="9">
                  <c:v>51.333734939759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HDL!$G$2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HDL!$G$3:$G$20</c:f>
              <c:numCache>
                <c:formatCode>0.0</c:formatCode>
                <c:ptCount val="18"/>
                <c:pt idx="1">
                  <c:v>53.6</c:v>
                </c:pt>
                <c:pt idx="2">
                  <c:v>52.3525</c:v>
                </c:pt>
                <c:pt idx="3">
                  <c:v>52.1423076923077</c:v>
                </c:pt>
                <c:pt idx="4">
                  <c:v>52.2357894736842</c:v>
                </c:pt>
                <c:pt idx="5">
                  <c:v>51.2071428571429</c:v>
                </c:pt>
                <c:pt idx="6">
                  <c:v>50.4495652173913</c:v>
                </c:pt>
                <c:pt idx="7">
                  <c:v>50.7404347826087</c:v>
                </c:pt>
                <c:pt idx="8">
                  <c:v>50.4684</c:v>
                </c:pt>
                <c:pt idx="9">
                  <c:v>50.5290909090909</c:v>
                </c:pt>
                <c:pt idx="10">
                  <c:v>50.5159090909091</c:v>
                </c:pt>
                <c:pt idx="11">
                  <c:v>50.38</c:v>
                </c:pt>
                <c:pt idx="12">
                  <c:v>50.2738095238095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HDL!$H$2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HDL!$H$3:$H$20</c:f>
              <c:numCache>
                <c:formatCode>0.0</c:formatCode>
                <c:ptCount val="18"/>
                <c:pt idx="1">
                  <c:v>51.076</c:v>
                </c:pt>
                <c:pt idx="2">
                  <c:v>51.234</c:v>
                </c:pt>
                <c:pt idx="3">
                  <c:v>51.944</c:v>
                </c:pt>
                <c:pt idx="4">
                  <c:v>52.256</c:v>
                </c:pt>
                <c:pt idx="5">
                  <c:v>52.431</c:v>
                </c:pt>
                <c:pt idx="6">
                  <c:v>52.359</c:v>
                </c:pt>
                <c:pt idx="7">
                  <c:v>52.003</c:v>
                </c:pt>
                <c:pt idx="8">
                  <c:v>52.36</c:v>
                </c:pt>
                <c:pt idx="9">
                  <c:v>52.142</c:v>
                </c:pt>
                <c:pt idx="10">
                  <c:v>51.836</c:v>
                </c:pt>
                <c:pt idx="11">
                  <c:v>51.922</c:v>
                </c:pt>
                <c:pt idx="12">
                  <c:v>50.345</c:v>
                </c:pt>
              </c:numCache>
            </c:numRef>
          </c:val>
          <c:smooth val="0"/>
        </c:ser>
        <c:ser>
          <c:idx val="9"/>
          <c:order val="3"/>
          <c:tx>
            <c:strRef>
              <c:f>HDL!$J$2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HDL!$J$3:$J$20</c:f>
              <c:numCache>
                <c:formatCode>0.0</c:formatCode>
                <c:ptCount val="18"/>
                <c:pt idx="0">
                  <c:v>51.2</c:v>
                </c:pt>
                <c:pt idx="1">
                  <c:v>50.6289156626506</c:v>
                </c:pt>
                <c:pt idx="2">
                  <c:v>50.91</c:v>
                </c:pt>
                <c:pt idx="3">
                  <c:v>50.73</c:v>
                </c:pt>
                <c:pt idx="4">
                  <c:v>50.35</c:v>
                </c:pt>
                <c:pt idx="5">
                  <c:v>50.34</c:v>
                </c:pt>
                <c:pt idx="6">
                  <c:v>50.7</c:v>
                </c:pt>
                <c:pt idx="7">
                  <c:v>50.8</c:v>
                </c:pt>
                <c:pt idx="8">
                  <c:v>50.49</c:v>
                </c:pt>
                <c:pt idx="9">
                  <c:v>50.14</c:v>
                </c:pt>
                <c:pt idx="10">
                  <c:v>50.25</c:v>
                </c:pt>
                <c:pt idx="11">
                  <c:v>50.46</c:v>
                </c:pt>
                <c:pt idx="12">
                  <c:v>50.71</c:v>
                </c:pt>
              </c:numCache>
            </c:numRef>
          </c:val>
          <c:smooth val="0"/>
        </c:ser>
        <c:ser>
          <c:idx val="11"/>
          <c:order val="4"/>
          <c:tx>
            <c:strRef>
              <c:f>HDL!$K$2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HDL!$K$3:$K$20</c:f>
              <c:numCache>
                <c:formatCode>0.0</c:formatCode>
                <c:ptCount val="18"/>
                <c:pt idx="1">
                  <c:v>50.5555555555556</c:v>
                </c:pt>
                <c:pt idx="2">
                  <c:v>50.8947368421053</c:v>
                </c:pt>
                <c:pt idx="3">
                  <c:v>51.4</c:v>
                </c:pt>
                <c:pt idx="4">
                  <c:v>51.3</c:v>
                </c:pt>
                <c:pt idx="5">
                  <c:v>51.4</c:v>
                </c:pt>
                <c:pt idx="6">
                  <c:v>51.6</c:v>
                </c:pt>
                <c:pt idx="7">
                  <c:v>51.9</c:v>
                </c:pt>
                <c:pt idx="8">
                  <c:v>51.4285714285714</c:v>
                </c:pt>
                <c:pt idx="9">
                  <c:v>51.4666666666667</c:v>
                </c:pt>
                <c:pt idx="10">
                  <c:v>51.1333333333333</c:v>
                </c:pt>
                <c:pt idx="11">
                  <c:v>51.2222222222222</c:v>
                </c:pt>
                <c:pt idx="12">
                  <c:v>51.4705882352941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HDL!$O$2</c:f>
              <c:strCache>
                <c:ptCount val="1"/>
                <c:pt idx="0">
                  <c:v>積水認証値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HDL!$O$3:$O$20</c:f>
              <c:numCache>
                <c:formatCode>0</c:formatCode>
                <c:ptCount val="18"/>
                <c:pt idx="0">
                  <c:v>52</c:v>
                </c:pt>
                <c:pt idx="1">
                  <c:v>52</c:v>
                </c:pt>
                <c:pt idx="2">
                  <c:v>52</c:v>
                </c:pt>
                <c:pt idx="3">
                  <c:v>52</c:v>
                </c:pt>
                <c:pt idx="4">
                  <c:v>52</c:v>
                </c:pt>
                <c:pt idx="5">
                  <c:v>52</c:v>
                </c:pt>
                <c:pt idx="6">
                  <c:v>52</c:v>
                </c:pt>
                <c:pt idx="7">
                  <c:v>52</c:v>
                </c:pt>
                <c:pt idx="8">
                  <c:v>52</c:v>
                </c:pt>
                <c:pt idx="9">
                  <c:v>52</c:v>
                </c:pt>
                <c:pt idx="10">
                  <c:v>52</c:v>
                </c:pt>
                <c:pt idx="11">
                  <c:v>52</c:v>
                </c:pt>
                <c:pt idx="12">
                  <c:v>52</c:v>
                </c:pt>
                <c:pt idx="13">
                  <c:v>52</c:v>
                </c:pt>
                <c:pt idx="14">
                  <c:v>52</c:v>
                </c:pt>
                <c:pt idx="15">
                  <c:v>52</c:v>
                </c:pt>
                <c:pt idx="16">
                  <c:v>52</c:v>
                </c:pt>
                <c:pt idx="17">
                  <c:v>52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HDL!$P$2</c:f>
              <c:strCache>
                <c:ptCount val="1"/>
                <c:pt idx="0">
                  <c:v>積水平均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HDL!$P$3:$P$17</c:f>
              <c:numCache>
                <c:formatCode>0.0</c:formatCode>
                <c:ptCount val="15"/>
                <c:pt idx="0">
                  <c:v>51.2</c:v>
                </c:pt>
                <c:pt idx="1">
                  <c:v>51.2978773761714</c:v>
                </c:pt>
                <c:pt idx="2">
                  <c:v>51.1984514500537</c:v>
                </c:pt>
                <c:pt idx="3">
                  <c:v>51.3891042350908</c:v>
                </c:pt>
                <c:pt idx="4">
                  <c:v>51.3791814241486</c:v>
                </c:pt>
                <c:pt idx="5">
                  <c:v>51.2190629148629</c:v>
                </c:pt>
                <c:pt idx="6">
                  <c:v>51.0880421574023</c:v>
                </c:pt>
                <c:pt idx="7">
                  <c:v>51.2971775225595</c:v>
                </c:pt>
                <c:pt idx="8">
                  <c:v>51.2515302080444</c:v>
                </c:pt>
                <c:pt idx="9">
                  <c:v>51.1222985031033</c:v>
                </c:pt>
                <c:pt idx="10">
                  <c:v>50.9338106060606</c:v>
                </c:pt>
                <c:pt idx="11">
                  <c:v>50.9960555555556</c:v>
                </c:pt>
                <c:pt idx="12">
                  <c:v>50.6998494397759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HDL!$T$2</c:f>
              <c:strCache>
                <c:ptCount val="1"/>
                <c:pt idx="0">
                  <c:v>積水下限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HDL!$T$3:$T$20</c:f>
              <c:numCache>
                <c:formatCode>General</c:formatCode>
                <c:ptCount val="18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49</c:v>
                </c:pt>
                <c:pt idx="4">
                  <c:v>49</c:v>
                </c:pt>
                <c:pt idx="5">
                  <c:v>49</c:v>
                </c:pt>
                <c:pt idx="6">
                  <c:v>49</c:v>
                </c:pt>
                <c:pt idx="7">
                  <c:v>49</c:v>
                </c:pt>
                <c:pt idx="8">
                  <c:v>49</c:v>
                </c:pt>
                <c:pt idx="9">
                  <c:v>49</c:v>
                </c:pt>
                <c:pt idx="10">
                  <c:v>49</c:v>
                </c:pt>
                <c:pt idx="11">
                  <c:v>49</c:v>
                </c:pt>
                <c:pt idx="12">
                  <c:v>49</c:v>
                </c:pt>
                <c:pt idx="13">
                  <c:v>49</c:v>
                </c:pt>
                <c:pt idx="14">
                  <c:v>49</c:v>
                </c:pt>
                <c:pt idx="15">
                  <c:v>49</c:v>
                </c:pt>
                <c:pt idx="16">
                  <c:v>49</c:v>
                </c:pt>
                <c:pt idx="17">
                  <c:v>49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HDL!$U$2</c:f>
              <c:strCache>
                <c:ptCount val="1"/>
                <c:pt idx="0">
                  <c:v>積水上限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HDL!$U$3:$U$20</c:f>
              <c:numCache>
                <c:formatCode>General</c:formatCode>
                <c:ptCount val="18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55</c:v>
                </c:pt>
                <c:pt idx="13">
                  <c:v>55</c:v>
                </c:pt>
                <c:pt idx="14">
                  <c:v>55</c:v>
                </c:pt>
                <c:pt idx="15">
                  <c:v>55</c:v>
                </c:pt>
                <c:pt idx="16">
                  <c:v>55</c:v>
                </c:pt>
                <c:pt idx="17">
                  <c:v>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514048"/>
        <c:axId val="208532608"/>
      </c:lineChart>
      <c:catAx>
        <c:axId val="208514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05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08532608"/>
        <c:crosses val="autoZero"/>
        <c:auto val="0"/>
        <c:lblAlgn val="ctr"/>
        <c:lblOffset val="100"/>
        <c:tickLblSkip val="1"/>
        <c:noMultiLvlLbl val="0"/>
      </c:catAx>
      <c:valAx>
        <c:axId val="208532608"/>
        <c:scaling>
          <c:orientation val="minMax"/>
          <c:max val="58"/>
          <c:min val="4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08514048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2644904782609"/>
          <c:y val="0.182099161419414"/>
          <c:w val="0.225131256498697"/>
          <c:h val="0.7685208497873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0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25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664278736567893"/>
          <c:y val="0.0839632283697317"/>
          <c:w val="0.717164256164417"/>
          <c:h val="0.805763065356023"/>
        </c:manualLayout>
      </c:layout>
      <c:lineChart>
        <c:grouping val="standard"/>
        <c:varyColors val="0"/>
        <c:ser>
          <c:idx val="0"/>
          <c:order val="0"/>
          <c:tx>
            <c:strRef>
              <c:f>TP!$B$2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TP!$B$3:$B$20</c:f>
              <c:numCache>
                <c:formatCode>0.00</c:formatCode>
                <c:ptCount val="18"/>
                <c:pt idx="1">
                  <c:v>6.698</c:v>
                </c:pt>
                <c:pt idx="2">
                  <c:v>6.7225</c:v>
                </c:pt>
                <c:pt idx="3">
                  <c:v>6.70857142857143</c:v>
                </c:pt>
                <c:pt idx="4">
                  <c:v>6.718</c:v>
                </c:pt>
                <c:pt idx="5">
                  <c:v>6.70863636363636</c:v>
                </c:pt>
                <c:pt idx="6">
                  <c:v>6.71</c:v>
                </c:pt>
                <c:pt idx="7">
                  <c:v>6.723125</c:v>
                </c:pt>
                <c:pt idx="8">
                  <c:v>6.7175</c:v>
                </c:pt>
                <c:pt idx="9">
                  <c:v>6.74111111111111</c:v>
                </c:pt>
                <c:pt idx="10">
                  <c:v>6.731875</c:v>
                </c:pt>
                <c:pt idx="11">
                  <c:v>6.71727272727273</c:v>
                </c:pt>
                <c:pt idx="12">
                  <c:v>6.7115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TP!$C$3:$C$20</c:f>
              <c:numCache>
                <c:formatCode>0.00</c:formatCode>
                <c:ptCount val="18"/>
                <c:pt idx="1">
                  <c:v>6.70102564102564</c:v>
                </c:pt>
                <c:pt idx="2">
                  <c:v>6.71179775280899</c:v>
                </c:pt>
                <c:pt idx="3">
                  <c:v>6.72965517241379</c:v>
                </c:pt>
                <c:pt idx="4">
                  <c:v>6.71627906976744</c:v>
                </c:pt>
                <c:pt idx="5">
                  <c:v>6.69578947368421</c:v>
                </c:pt>
                <c:pt idx="6">
                  <c:v>6.69764705882353</c:v>
                </c:pt>
                <c:pt idx="7">
                  <c:v>6.73613861386138</c:v>
                </c:pt>
                <c:pt idx="8">
                  <c:v>6.7274</c:v>
                </c:pt>
                <c:pt idx="9">
                  <c:v>6.70851851851852</c:v>
                </c:pt>
                <c:pt idx="10">
                  <c:v>6.72</c:v>
                </c:pt>
                <c:pt idx="11">
                  <c:v>6.75920454545455</c:v>
                </c:pt>
                <c:pt idx="12">
                  <c:v>6.75245098039216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TP!$D$3:$D$20</c:f>
              <c:numCache>
                <c:formatCode>0.00</c:formatCode>
                <c:ptCount val="18"/>
                <c:pt idx="1">
                  <c:v>6.714375</c:v>
                </c:pt>
                <c:pt idx="2">
                  <c:v>6.77333333333333</c:v>
                </c:pt>
                <c:pt idx="3">
                  <c:v>6.741</c:v>
                </c:pt>
                <c:pt idx="4">
                  <c:v>6.73411764705882</c:v>
                </c:pt>
                <c:pt idx="5">
                  <c:v>6.74952380952381</c:v>
                </c:pt>
                <c:pt idx="6">
                  <c:v>6.70623529411765</c:v>
                </c:pt>
                <c:pt idx="7">
                  <c:v>6.71882352941176</c:v>
                </c:pt>
                <c:pt idx="8">
                  <c:v>6.69866666666667</c:v>
                </c:pt>
                <c:pt idx="9">
                  <c:v>6.66</c:v>
                </c:pt>
                <c:pt idx="10">
                  <c:v>6.72294117647059</c:v>
                </c:pt>
                <c:pt idx="11">
                  <c:v>6.74</c:v>
                </c:pt>
                <c:pt idx="12">
                  <c:v>6.74411764705882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TP!$E$2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TP!$E$3:$E$20</c:f>
              <c:numCache>
                <c:formatCode>0.00</c:formatCode>
                <c:ptCount val="18"/>
                <c:pt idx="0">
                  <c:v>6.71</c:v>
                </c:pt>
                <c:pt idx="1">
                  <c:v>6.691</c:v>
                </c:pt>
                <c:pt idx="2">
                  <c:v>6.679</c:v>
                </c:pt>
                <c:pt idx="3">
                  <c:v>6.693</c:v>
                </c:pt>
                <c:pt idx="4">
                  <c:v>6.687</c:v>
                </c:pt>
                <c:pt idx="5">
                  <c:v>6.695</c:v>
                </c:pt>
                <c:pt idx="6">
                  <c:v>6.692</c:v>
                </c:pt>
                <c:pt idx="7">
                  <c:v>6.752</c:v>
                </c:pt>
                <c:pt idx="8">
                  <c:v>6.75</c:v>
                </c:pt>
                <c:pt idx="9">
                  <c:v>6.744</c:v>
                </c:pt>
                <c:pt idx="10">
                  <c:v>6.735</c:v>
                </c:pt>
                <c:pt idx="11">
                  <c:v>6.73</c:v>
                </c:pt>
                <c:pt idx="12">
                  <c:v>6.733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TP!$F$2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TP!$F$3:$F$20</c:f>
              <c:numCache>
                <c:formatCode>0.00</c:formatCode>
                <c:ptCount val="18"/>
                <c:pt idx="1">
                  <c:v>6.76666666666667</c:v>
                </c:pt>
                <c:pt idx="2">
                  <c:v>6.69375</c:v>
                </c:pt>
                <c:pt idx="3">
                  <c:v>6.695</c:v>
                </c:pt>
                <c:pt idx="4">
                  <c:v>6.74</c:v>
                </c:pt>
                <c:pt idx="5">
                  <c:v>6.72727272727273</c:v>
                </c:pt>
                <c:pt idx="6">
                  <c:v>6.715</c:v>
                </c:pt>
                <c:pt idx="7">
                  <c:v>6.70526315789474</c:v>
                </c:pt>
                <c:pt idx="8">
                  <c:v>6.72631578947369</c:v>
                </c:pt>
                <c:pt idx="9">
                  <c:v>6.78235294117647</c:v>
                </c:pt>
                <c:pt idx="10">
                  <c:v>6.76666666666666</c:v>
                </c:pt>
                <c:pt idx="11">
                  <c:v>6.72380952380952</c:v>
                </c:pt>
                <c:pt idx="12">
                  <c:v>6.715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TP!$G$2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TP!$G$3:$G$20</c:f>
              <c:numCache>
                <c:formatCode>0.00</c:formatCode>
                <c:ptCount val="18"/>
                <c:pt idx="1">
                  <c:v>6.76</c:v>
                </c:pt>
                <c:pt idx="2">
                  <c:v>6.71633333333333</c:v>
                </c:pt>
                <c:pt idx="3">
                  <c:v>6.70657692307692</c:v>
                </c:pt>
                <c:pt idx="4">
                  <c:v>6.71063157894737</c:v>
                </c:pt>
                <c:pt idx="5">
                  <c:v>6.70314814814815</c:v>
                </c:pt>
                <c:pt idx="6">
                  <c:v>6.72865217391304</c:v>
                </c:pt>
                <c:pt idx="7">
                  <c:v>6.71539130434783</c:v>
                </c:pt>
                <c:pt idx="8">
                  <c:v>6.7134</c:v>
                </c:pt>
                <c:pt idx="9">
                  <c:v>6.69968181818182</c:v>
                </c:pt>
                <c:pt idx="10">
                  <c:v>6.69736363636364</c:v>
                </c:pt>
                <c:pt idx="11">
                  <c:v>6.70644</c:v>
                </c:pt>
                <c:pt idx="12">
                  <c:v>6.71157142857143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TP!$H$2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TP!$H$3:$H$20</c:f>
              <c:numCache>
                <c:formatCode>0.00</c:formatCode>
                <c:ptCount val="18"/>
                <c:pt idx="1">
                  <c:v>6.752</c:v>
                </c:pt>
                <c:pt idx="2">
                  <c:v>6.732</c:v>
                </c:pt>
                <c:pt idx="3">
                  <c:v>6.698</c:v>
                </c:pt>
                <c:pt idx="4">
                  <c:v>6.706</c:v>
                </c:pt>
                <c:pt idx="5">
                  <c:v>6.698</c:v>
                </c:pt>
                <c:pt idx="6">
                  <c:v>6.719</c:v>
                </c:pt>
                <c:pt idx="7">
                  <c:v>6.721</c:v>
                </c:pt>
                <c:pt idx="8">
                  <c:v>6.713</c:v>
                </c:pt>
                <c:pt idx="9">
                  <c:v>6.708</c:v>
                </c:pt>
                <c:pt idx="10">
                  <c:v>6.696</c:v>
                </c:pt>
                <c:pt idx="11">
                  <c:v>6.689</c:v>
                </c:pt>
                <c:pt idx="12">
                  <c:v>6.665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TP!$I$2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TP!$I$3:$I$20</c:f>
              <c:numCache>
                <c:formatCode>0.00</c:formatCode>
                <c:ptCount val="18"/>
                <c:pt idx="1">
                  <c:v>6.8</c:v>
                </c:pt>
                <c:pt idx="2">
                  <c:v>6.8</c:v>
                </c:pt>
                <c:pt idx="3">
                  <c:v>6.8</c:v>
                </c:pt>
                <c:pt idx="4">
                  <c:v>6.8</c:v>
                </c:pt>
                <c:pt idx="5">
                  <c:v>6.8</c:v>
                </c:pt>
                <c:pt idx="6">
                  <c:v>6.8</c:v>
                </c:pt>
                <c:pt idx="7">
                  <c:v>6.8</c:v>
                </c:pt>
                <c:pt idx="8">
                  <c:v>6.82</c:v>
                </c:pt>
                <c:pt idx="9">
                  <c:v>6.81</c:v>
                </c:pt>
                <c:pt idx="10">
                  <c:v>6.81</c:v>
                </c:pt>
                <c:pt idx="11">
                  <c:v>6.81</c:v>
                </c:pt>
                <c:pt idx="12">
                  <c:v>6.79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TP!$J$2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TP!$J$3:$J$20</c:f>
              <c:numCache>
                <c:formatCode>0.00</c:formatCode>
                <c:ptCount val="18"/>
                <c:pt idx="0">
                  <c:v>6.75</c:v>
                </c:pt>
                <c:pt idx="1">
                  <c:v>6.70102564102564</c:v>
                </c:pt>
                <c:pt idx="2">
                  <c:v>6.76</c:v>
                </c:pt>
                <c:pt idx="3">
                  <c:v>6.81</c:v>
                </c:pt>
                <c:pt idx="4">
                  <c:v>6.79</c:v>
                </c:pt>
                <c:pt idx="5">
                  <c:v>6.82</c:v>
                </c:pt>
                <c:pt idx="6">
                  <c:v>6.83</c:v>
                </c:pt>
                <c:pt idx="7">
                  <c:v>6.82</c:v>
                </c:pt>
                <c:pt idx="8">
                  <c:v>6.82</c:v>
                </c:pt>
                <c:pt idx="9">
                  <c:v>6.78</c:v>
                </c:pt>
                <c:pt idx="10">
                  <c:v>6.76</c:v>
                </c:pt>
                <c:pt idx="11">
                  <c:v>6.76</c:v>
                </c:pt>
                <c:pt idx="12">
                  <c:v>6.8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TP!$K$2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TP!$K$3:$K$20</c:f>
              <c:numCache>
                <c:formatCode>0.00</c:formatCode>
                <c:ptCount val="18"/>
                <c:pt idx="1">
                  <c:v>6.78333333333333</c:v>
                </c:pt>
                <c:pt idx="2">
                  <c:v>6.76</c:v>
                </c:pt>
                <c:pt idx="3">
                  <c:v>6.75</c:v>
                </c:pt>
                <c:pt idx="4">
                  <c:v>6.84</c:v>
                </c:pt>
                <c:pt idx="5">
                  <c:v>6.83157894736842</c:v>
                </c:pt>
                <c:pt idx="6">
                  <c:v>6.81</c:v>
                </c:pt>
                <c:pt idx="7">
                  <c:v>6.8</c:v>
                </c:pt>
                <c:pt idx="8">
                  <c:v>6.77142857142857</c:v>
                </c:pt>
                <c:pt idx="9">
                  <c:v>6.76666666666667</c:v>
                </c:pt>
                <c:pt idx="10">
                  <c:v>6.76</c:v>
                </c:pt>
                <c:pt idx="11">
                  <c:v>6.78888888888889</c:v>
                </c:pt>
                <c:pt idx="12">
                  <c:v>6.80555555555556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TP!$L$2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TP!$L$3:$L$20</c:f>
              <c:numCache>
                <c:formatCode>0.0</c:formatCode>
                <c:ptCount val="18"/>
                <c:pt idx="0">
                  <c:v>6.7</c:v>
                </c:pt>
                <c:pt idx="1">
                  <c:v>6.7</c:v>
                </c:pt>
                <c:pt idx="2">
                  <c:v>6.7</c:v>
                </c:pt>
                <c:pt idx="3">
                  <c:v>6.7</c:v>
                </c:pt>
                <c:pt idx="4">
                  <c:v>6.7</c:v>
                </c:pt>
                <c:pt idx="5">
                  <c:v>6.7</c:v>
                </c:pt>
                <c:pt idx="6">
                  <c:v>6.7</c:v>
                </c:pt>
                <c:pt idx="7">
                  <c:v>6.7</c:v>
                </c:pt>
                <c:pt idx="8">
                  <c:v>6.7</c:v>
                </c:pt>
                <c:pt idx="9">
                  <c:v>6.7</c:v>
                </c:pt>
                <c:pt idx="10">
                  <c:v>6.7</c:v>
                </c:pt>
                <c:pt idx="11">
                  <c:v>6.7</c:v>
                </c:pt>
                <c:pt idx="12">
                  <c:v>6.7</c:v>
                </c:pt>
                <c:pt idx="13">
                  <c:v>6.7</c:v>
                </c:pt>
                <c:pt idx="14">
                  <c:v>6.7</c:v>
                </c:pt>
                <c:pt idx="15">
                  <c:v>6.7</c:v>
                </c:pt>
                <c:pt idx="16">
                  <c:v>6.7</c:v>
                </c:pt>
                <c:pt idx="17">
                  <c:v>6.7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TP!$M$2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TP!$M$3:$M$20</c:f>
              <c:numCache>
                <c:formatCode>0.00</c:formatCode>
                <c:ptCount val="18"/>
                <c:pt idx="0">
                  <c:v>6.73</c:v>
                </c:pt>
                <c:pt idx="1">
                  <c:v>6.73674262820513</c:v>
                </c:pt>
                <c:pt idx="2">
                  <c:v>6.73487144194757</c:v>
                </c:pt>
                <c:pt idx="3">
                  <c:v>6.73318035240621</c:v>
                </c:pt>
                <c:pt idx="4">
                  <c:v>6.74420282957736</c:v>
                </c:pt>
                <c:pt idx="5">
                  <c:v>6.74289494696337</c:v>
                </c:pt>
                <c:pt idx="6">
                  <c:v>6.74085345268542</c:v>
                </c:pt>
                <c:pt idx="7">
                  <c:v>6.74917416055157</c:v>
                </c:pt>
                <c:pt idx="8">
                  <c:v>6.74577110275689</c:v>
                </c:pt>
                <c:pt idx="9">
                  <c:v>6.74003310556546</c:v>
                </c:pt>
                <c:pt idx="10">
                  <c:v>6.73998464795009</c:v>
                </c:pt>
                <c:pt idx="11">
                  <c:v>6.74246156854257</c:v>
                </c:pt>
                <c:pt idx="12">
                  <c:v>6.7428195611578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TP!$N$2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TP!$N$3:$N$20</c:f>
              <c:numCache>
                <c:formatCode>0.00</c:formatCode>
                <c:ptCount val="18"/>
                <c:pt idx="0">
                  <c:v>0.04</c:v>
                </c:pt>
                <c:pt idx="1">
                  <c:v>0.109</c:v>
                </c:pt>
                <c:pt idx="2">
                  <c:v>0.121</c:v>
                </c:pt>
                <c:pt idx="3">
                  <c:v>0.117</c:v>
                </c:pt>
                <c:pt idx="4">
                  <c:v>0.153</c:v>
                </c:pt>
                <c:pt idx="5">
                  <c:v>0.136578947368419</c:v>
                </c:pt>
                <c:pt idx="6">
                  <c:v>0.138</c:v>
                </c:pt>
                <c:pt idx="7">
                  <c:v>0.11473684210526</c:v>
                </c:pt>
                <c:pt idx="8">
                  <c:v>0.121333333333331</c:v>
                </c:pt>
                <c:pt idx="9">
                  <c:v>0.149999999999999</c:v>
                </c:pt>
                <c:pt idx="10">
                  <c:v>0.114</c:v>
                </c:pt>
                <c:pt idx="11">
                  <c:v>0.121</c:v>
                </c:pt>
                <c:pt idx="12">
                  <c:v>0.14055555555556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TP!$O$2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TP!$O$3:$O$20</c:f>
              <c:numCache>
                <c:formatCode>0.0</c:formatCode>
                <c:ptCount val="18"/>
                <c:pt idx="0">
                  <c:v>6.5</c:v>
                </c:pt>
                <c:pt idx="1">
                  <c:v>6.5</c:v>
                </c:pt>
                <c:pt idx="2">
                  <c:v>6.5</c:v>
                </c:pt>
                <c:pt idx="3">
                  <c:v>6.5</c:v>
                </c:pt>
                <c:pt idx="4">
                  <c:v>6.5</c:v>
                </c:pt>
                <c:pt idx="5">
                  <c:v>6.5</c:v>
                </c:pt>
                <c:pt idx="6">
                  <c:v>6.5</c:v>
                </c:pt>
                <c:pt idx="7">
                  <c:v>6.5</c:v>
                </c:pt>
                <c:pt idx="8">
                  <c:v>6.5</c:v>
                </c:pt>
                <c:pt idx="9">
                  <c:v>6.5</c:v>
                </c:pt>
                <c:pt idx="10">
                  <c:v>6.5</c:v>
                </c:pt>
                <c:pt idx="11">
                  <c:v>6.5</c:v>
                </c:pt>
                <c:pt idx="12">
                  <c:v>6.5</c:v>
                </c:pt>
                <c:pt idx="13">
                  <c:v>6.5</c:v>
                </c:pt>
                <c:pt idx="14">
                  <c:v>6.5</c:v>
                </c:pt>
                <c:pt idx="15">
                  <c:v>6.5</c:v>
                </c:pt>
                <c:pt idx="16">
                  <c:v>6.5</c:v>
                </c:pt>
                <c:pt idx="17">
                  <c:v>6.5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TP!$P$2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TP!$P$3:$P$20</c:f>
              <c:numCache>
                <c:formatCode>0.0</c:formatCode>
                <c:ptCount val="18"/>
                <c:pt idx="0">
                  <c:v>6.9</c:v>
                </c:pt>
                <c:pt idx="1">
                  <c:v>6.9</c:v>
                </c:pt>
                <c:pt idx="2">
                  <c:v>6.9</c:v>
                </c:pt>
                <c:pt idx="3">
                  <c:v>6.9</c:v>
                </c:pt>
                <c:pt idx="4">
                  <c:v>6.9</c:v>
                </c:pt>
                <c:pt idx="5">
                  <c:v>6.9</c:v>
                </c:pt>
                <c:pt idx="6">
                  <c:v>6.9</c:v>
                </c:pt>
                <c:pt idx="7">
                  <c:v>6.9</c:v>
                </c:pt>
                <c:pt idx="8">
                  <c:v>6.9</c:v>
                </c:pt>
                <c:pt idx="9">
                  <c:v>6.9</c:v>
                </c:pt>
                <c:pt idx="10">
                  <c:v>6.9</c:v>
                </c:pt>
                <c:pt idx="11">
                  <c:v>6.9</c:v>
                </c:pt>
                <c:pt idx="12">
                  <c:v>6.9</c:v>
                </c:pt>
                <c:pt idx="13">
                  <c:v>6.9</c:v>
                </c:pt>
                <c:pt idx="14">
                  <c:v>6.9</c:v>
                </c:pt>
                <c:pt idx="15">
                  <c:v>6.9</c:v>
                </c:pt>
                <c:pt idx="16">
                  <c:v>6.9</c:v>
                </c:pt>
                <c:pt idx="17">
                  <c:v>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209792"/>
        <c:axId val="208228352"/>
      </c:lineChart>
      <c:catAx>
        <c:axId val="208209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08228352"/>
        <c:crosses val="autoZero"/>
        <c:auto val="0"/>
        <c:lblAlgn val="ctr"/>
        <c:lblOffset val="100"/>
        <c:tickLblSkip val="1"/>
        <c:noMultiLvlLbl val="0"/>
      </c:catAx>
      <c:valAx>
        <c:axId val="208228352"/>
        <c:scaling>
          <c:orientation val="minMax"/>
          <c:max val="7.1"/>
          <c:min val="6.3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08209792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ja-JP" sz="12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ja-JP" sz="12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</c:legendEntry>
      <c:legendEntry>
        <c:idx val="12"/>
        <c:delete val="1"/>
      </c:legendEntry>
      <c:layout>
        <c:manualLayout>
          <c:xMode val="edge"/>
          <c:yMode val="edge"/>
          <c:x val="0.818774503664243"/>
          <c:y val="0.130719160104987"/>
          <c:w val="0.160365060411987"/>
          <c:h val="0.8431401844000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664278736567893"/>
          <c:y val="0.0839632283697317"/>
          <c:w val="0.717164256164417"/>
          <c:h val="0.805763065356023"/>
        </c:manualLayout>
      </c:layout>
      <c:lineChart>
        <c:grouping val="standard"/>
        <c:varyColors val="0"/>
        <c:ser>
          <c:idx val="0"/>
          <c:order val="0"/>
          <c:tx>
            <c:strRef>
              <c:f>ALB!$B$2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ALB!$A$3:$A$20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ALB!$B$3:$B$20</c:f>
              <c:numCache>
                <c:formatCode>0.00</c:formatCode>
                <c:ptCount val="18"/>
                <c:pt idx="1">
                  <c:v>4.2195</c:v>
                </c:pt>
                <c:pt idx="2">
                  <c:v>4.21</c:v>
                </c:pt>
                <c:pt idx="3">
                  <c:v>4.22571428571429</c:v>
                </c:pt>
                <c:pt idx="4">
                  <c:v>4.229</c:v>
                </c:pt>
                <c:pt idx="5">
                  <c:v>4.22227272727273</c:v>
                </c:pt>
                <c:pt idx="6">
                  <c:v>4.207</c:v>
                </c:pt>
                <c:pt idx="7">
                  <c:v>4.205625</c:v>
                </c:pt>
                <c:pt idx="8">
                  <c:v>4.2205</c:v>
                </c:pt>
                <c:pt idx="9">
                  <c:v>4.23388888888889</c:v>
                </c:pt>
                <c:pt idx="10">
                  <c:v>4.235625</c:v>
                </c:pt>
                <c:pt idx="11">
                  <c:v>4.22590909090909</c:v>
                </c:pt>
                <c:pt idx="12">
                  <c:v>4.2205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ALB!$C$2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ALB!$A$3:$A$20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ALB!$C$3:$C$20</c:f>
              <c:numCache>
                <c:formatCode>0.00</c:formatCode>
                <c:ptCount val="18"/>
                <c:pt idx="1">
                  <c:v>4.18253164556962</c:v>
                </c:pt>
                <c:pt idx="2">
                  <c:v>4.17404494382022</c:v>
                </c:pt>
                <c:pt idx="3">
                  <c:v>4.19988505747127</c:v>
                </c:pt>
                <c:pt idx="4">
                  <c:v>4.1905</c:v>
                </c:pt>
                <c:pt idx="5">
                  <c:v>4.19623655913978</c:v>
                </c:pt>
                <c:pt idx="6">
                  <c:v>4.2072131147541</c:v>
                </c:pt>
                <c:pt idx="7">
                  <c:v>4.19915789473684</c:v>
                </c:pt>
                <c:pt idx="8">
                  <c:v>4.18090909090909</c:v>
                </c:pt>
                <c:pt idx="9">
                  <c:v>4.174375</c:v>
                </c:pt>
                <c:pt idx="10">
                  <c:v>4.18133333333333</c:v>
                </c:pt>
                <c:pt idx="11">
                  <c:v>4.19779069767442</c:v>
                </c:pt>
                <c:pt idx="12">
                  <c:v>4.21584269662921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ALB!$D$2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ALB!$A$3:$A$20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ALB!$D$3:$D$20</c:f>
              <c:numCache>
                <c:formatCode>0.00</c:formatCode>
                <c:ptCount val="18"/>
                <c:pt idx="1">
                  <c:v>4.14125</c:v>
                </c:pt>
                <c:pt idx="2">
                  <c:v>4.1645</c:v>
                </c:pt>
                <c:pt idx="3">
                  <c:v>4.17368421052632</c:v>
                </c:pt>
                <c:pt idx="4">
                  <c:v>4.15823529411765</c:v>
                </c:pt>
                <c:pt idx="5">
                  <c:v>4.15045454545454</c:v>
                </c:pt>
                <c:pt idx="6">
                  <c:v>4.20277777777778</c:v>
                </c:pt>
                <c:pt idx="7">
                  <c:v>4.19352941176471</c:v>
                </c:pt>
                <c:pt idx="8">
                  <c:v>4.14</c:v>
                </c:pt>
                <c:pt idx="9">
                  <c:v>4.1025</c:v>
                </c:pt>
                <c:pt idx="10">
                  <c:v>4.14352941176471</c:v>
                </c:pt>
                <c:pt idx="11">
                  <c:v>4.1215</c:v>
                </c:pt>
                <c:pt idx="12">
                  <c:v>4.14684210526316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ALB!$E$2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ALB!$A$3:$A$20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ALB!$E$3:$E$20</c:f>
              <c:numCache>
                <c:formatCode>0.00</c:formatCode>
                <c:ptCount val="18"/>
                <c:pt idx="0">
                  <c:v>4.19</c:v>
                </c:pt>
                <c:pt idx="1">
                  <c:v>4.134</c:v>
                </c:pt>
                <c:pt idx="2">
                  <c:v>4.119</c:v>
                </c:pt>
                <c:pt idx="3">
                  <c:v>4.146</c:v>
                </c:pt>
                <c:pt idx="4">
                  <c:v>4.125</c:v>
                </c:pt>
                <c:pt idx="5">
                  <c:v>4.115</c:v>
                </c:pt>
                <c:pt idx="6">
                  <c:v>4.095</c:v>
                </c:pt>
                <c:pt idx="7">
                  <c:v>4.216</c:v>
                </c:pt>
                <c:pt idx="8">
                  <c:v>4.241</c:v>
                </c:pt>
                <c:pt idx="9">
                  <c:v>4.325</c:v>
                </c:pt>
                <c:pt idx="10">
                  <c:v>4.299</c:v>
                </c:pt>
                <c:pt idx="11">
                  <c:v>4.27</c:v>
                </c:pt>
                <c:pt idx="12">
                  <c:v>4.253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ALB!$F$2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ALB!$A$3:$A$20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ALB!$F$3:$F$20</c:f>
              <c:numCache>
                <c:formatCode>0.00</c:formatCode>
                <c:ptCount val="18"/>
                <c:pt idx="1">
                  <c:v>4.20555555555556</c:v>
                </c:pt>
                <c:pt idx="2">
                  <c:v>4.2</c:v>
                </c:pt>
                <c:pt idx="3">
                  <c:v>4.18</c:v>
                </c:pt>
                <c:pt idx="4">
                  <c:v>4.2</c:v>
                </c:pt>
                <c:pt idx="5">
                  <c:v>4.13636363636364</c:v>
                </c:pt>
                <c:pt idx="6">
                  <c:v>4.175</c:v>
                </c:pt>
                <c:pt idx="7">
                  <c:v>4.18947368421053</c:v>
                </c:pt>
                <c:pt idx="8">
                  <c:v>4.16842105263158</c:v>
                </c:pt>
                <c:pt idx="9">
                  <c:v>4.14705882352941</c:v>
                </c:pt>
                <c:pt idx="10">
                  <c:v>4.19047619047619</c:v>
                </c:pt>
                <c:pt idx="11">
                  <c:v>4.19047619047619</c:v>
                </c:pt>
                <c:pt idx="12">
                  <c:v>4.165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ALB!$G$2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ALB!$A$3:$A$20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ALB!$G$3:$G$20</c:f>
              <c:numCache>
                <c:formatCode>0.00</c:formatCode>
                <c:ptCount val="18"/>
                <c:pt idx="1">
                  <c:v>4.16</c:v>
                </c:pt>
                <c:pt idx="2">
                  <c:v>4.2275</c:v>
                </c:pt>
                <c:pt idx="3">
                  <c:v>4.18415384615385</c:v>
                </c:pt>
                <c:pt idx="4">
                  <c:v>4.1811052631579</c:v>
                </c:pt>
                <c:pt idx="5">
                  <c:v>4.16222222222222</c:v>
                </c:pt>
                <c:pt idx="6">
                  <c:v>4.17304347826087</c:v>
                </c:pt>
                <c:pt idx="7">
                  <c:v>4.17334782608696</c:v>
                </c:pt>
                <c:pt idx="8">
                  <c:v>4.18556</c:v>
                </c:pt>
                <c:pt idx="9">
                  <c:v>4.20159090909091</c:v>
                </c:pt>
                <c:pt idx="10">
                  <c:v>4.20722727272727</c:v>
                </c:pt>
                <c:pt idx="11">
                  <c:v>4.22044</c:v>
                </c:pt>
                <c:pt idx="12">
                  <c:v>4.20295238095238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ALB!$H$2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ALB!$A$3:$A$20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ALB!$H$3:$H$20</c:f>
              <c:numCache>
                <c:formatCode>0.00</c:formatCode>
                <c:ptCount val="18"/>
                <c:pt idx="1">
                  <c:v>4.128</c:v>
                </c:pt>
                <c:pt idx="2">
                  <c:v>4.126</c:v>
                </c:pt>
                <c:pt idx="3">
                  <c:v>4.175</c:v>
                </c:pt>
                <c:pt idx="4">
                  <c:v>4.186</c:v>
                </c:pt>
                <c:pt idx="5">
                  <c:v>4.194</c:v>
                </c:pt>
                <c:pt idx="6">
                  <c:v>4.228</c:v>
                </c:pt>
                <c:pt idx="7">
                  <c:v>4.228</c:v>
                </c:pt>
                <c:pt idx="8">
                  <c:v>4.208</c:v>
                </c:pt>
                <c:pt idx="9">
                  <c:v>4.214</c:v>
                </c:pt>
                <c:pt idx="10">
                  <c:v>4.206</c:v>
                </c:pt>
                <c:pt idx="11">
                  <c:v>4.207</c:v>
                </c:pt>
                <c:pt idx="12">
                  <c:v>4.237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ALB!$I$2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ALB!$A$3:$A$20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ALB!$I$3:$I$20</c:f>
              <c:numCache>
                <c:formatCode>0.00</c:formatCode>
                <c:ptCount val="18"/>
                <c:pt idx="1">
                  <c:v>4.26</c:v>
                </c:pt>
                <c:pt idx="2">
                  <c:v>4.25</c:v>
                </c:pt>
                <c:pt idx="3">
                  <c:v>4.27</c:v>
                </c:pt>
                <c:pt idx="4">
                  <c:v>4.28</c:v>
                </c:pt>
                <c:pt idx="5">
                  <c:v>4.25</c:v>
                </c:pt>
                <c:pt idx="6">
                  <c:v>4.26</c:v>
                </c:pt>
                <c:pt idx="7">
                  <c:v>4.25</c:v>
                </c:pt>
                <c:pt idx="8">
                  <c:v>4.27</c:v>
                </c:pt>
                <c:pt idx="9">
                  <c:v>4.27</c:v>
                </c:pt>
                <c:pt idx="10">
                  <c:v>4.24</c:v>
                </c:pt>
                <c:pt idx="11">
                  <c:v>4.26</c:v>
                </c:pt>
                <c:pt idx="12">
                  <c:v>4.28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ALB!$J$2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ALB!$A$3:$A$20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ALB!$J$3:$J$20</c:f>
              <c:numCache>
                <c:formatCode>0.00</c:formatCode>
                <c:ptCount val="18"/>
                <c:pt idx="0">
                  <c:v>4.25</c:v>
                </c:pt>
                <c:pt idx="1">
                  <c:v>4.18253164556962</c:v>
                </c:pt>
                <c:pt idx="2">
                  <c:v>4.24</c:v>
                </c:pt>
                <c:pt idx="3">
                  <c:v>4.23</c:v>
                </c:pt>
                <c:pt idx="4">
                  <c:v>4.2</c:v>
                </c:pt>
                <c:pt idx="5">
                  <c:v>4.25</c:v>
                </c:pt>
                <c:pt idx="6">
                  <c:v>4.29</c:v>
                </c:pt>
                <c:pt idx="7">
                  <c:v>4.29</c:v>
                </c:pt>
                <c:pt idx="8">
                  <c:v>4.3</c:v>
                </c:pt>
                <c:pt idx="9">
                  <c:v>4.28</c:v>
                </c:pt>
                <c:pt idx="10">
                  <c:v>4.25</c:v>
                </c:pt>
                <c:pt idx="11">
                  <c:v>4.24</c:v>
                </c:pt>
                <c:pt idx="12">
                  <c:v>4.26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ALB!$K$2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ALB!$A$3:$A$20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ALB!$K$3:$K$20</c:f>
              <c:numCache>
                <c:formatCode>0.00</c:formatCode>
                <c:ptCount val="18"/>
                <c:pt idx="1">
                  <c:v>4.2</c:v>
                </c:pt>
                <c:pt idx="2">
                  <c:v>4.205</c:v>
                </c:pt>
                <c:pt idx="3">
                  <c:v>4.205</c:v>
                </c:pt>
                <c:pt idx="4">
                  <c:v>4.19</c:v>
                </c:pt>
                <c:pt idx="5">
                  <c:v>4.2</c:v>
                </c:pt>
                <c:pt idx="6">
                  <c:v>4.22</c:v>
                </c:pt>
                <c:pt idx="7">
                  <c:v>4.215</c:v>
                </c:pt>
                <c:pt idx="8">
                  <c:v>4.24285714285714</c:v>
                </c:pt>
                <c:pt idx="9">
                  <c:v>4.24</c:v>
                </c:pt>
                <c:pt idx="10">
                  <c:v>4.22</c:v>
                </c:pt>
                <c:pt idx="11">
                  <c:v>4.20555555555556</c:v>
                </c:pt>
                <c:pt idx="12">
                  <c:v>4.2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ALB!$L$2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ALB!$A$3:$A$20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ALB!$L$3:$L$20</c:f>
              <c:numCache>
                <c:formatCode>0.0</c:formatCode>
                <c:ptCount val="18"/>
                <c:pt idx="0">
                  <c:v>4.2</c:v>
                </c:pt>
                <c:pt idx="1">
                  <c:v>4.2</c:v>
                </c:pt>
                <c:pt idx="2">
                  <c:v>4.2</c:v>
                </c:pt>
                <c:pt idx="3">
                  <c:v>4.2</c:v>
                </c:pt>
                <c:pt idx="4">
                  <c:v>4.2</c:v>
                </c:pt>
                <c:pt idx="5">
                  <c:v>4.2</c:v>
                </c:pt>
                <c:pt idx="6">
                  <c:v>4.2</c:v>
                </c:pt>
                <c:pt idx="7">
                  <c:v>4.2</c:v>
                </c:pt>
                <c:pt idx="8">
                  <c:v>4.2</c:v>
                </c:pt>
                <c:pt idx="9">
                  <c:v>4.2</c:v>
                </c:pt>
                <c:pt idx="10">
                  <c:v>4.2</c:v>
                </c:pt>
                <c:pt idx="11">
                  <c:v>4.2</c:v>
                </c:pt>
                <c:pt idx="12">
                  <c:v>4.2</c:v>
                </c:pt>
                <c:pt idx="13">
                  <c:v>4.2</c:v>
                </c:pt>
                <c:pt idx="14">
                  <c:v>4.2</c:v>
                </c:pt>
                <c:pt idx="15">
                  <c:v>4.2</c:v>
                </c:pt>
                <c:pt idx="16">
                  <c:v>4.2</c:v>
                </c:pt>
                <c:pt idx="17">
                  <c:v>4.2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ALB!$M$2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ALB!$A$3:$A$20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ALB!$M$3:$M$20</c:f>
              <c:numCache>
                <c:formatCode>0.00</c:formatCode>
                <c:ptCount val="18"/>
                <c:pt idx="0">
                  <c:v>4.22</c:v>
                </c:pt>
                <c:pt idx="1">
                  <c:v>4.18133688466948</c:v>
                </c:pt>
                <c:pt idx="2">
                  <c:v>4.19160449438202</c:v>
                </c:pt>
                <c:pt idx="3">
                  <c:v>4.19894373998657</c:v>
                </c:pt>
                <c:pt idx="4">
                  <c:v>4.19398405572755</c:v>
                </c:pt>
                <c:pt idx="5">
                  <c:v>4.18765496904529</c:v>
                </c:pt>
                <c:pt idx="6">
                  <c:v>4.20580343707927</c:v>
                </c:pt>
                <c:pt idx="7">
                  <c:v>4.2160133816799</c:v>
                </c:pt>
                <c:pt idx="8">
                  <c:v>4.21572472863978</c:v>
                </c:pt>
                <c:pt idx="9">
                  <c:v>4.21884136215092</c:v>
                </c:pt>
                <c:pt idx="10">
                  <c:v>4.21731912083015</c:v>
                </c:pt>
                <c:pt idx="11">
                  <c:v>4.21386715346153</c:v>
                </c:pt>
                <c:pt idx="12">
                  <c:v>4.21811371828448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ALB!$N$2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ALB!$A$3:$A$20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ALB!$N$3:$N$20</c:f>
              <c:numCache>
                <c:formatCode>0.00</c:formatCode>
                <c:ptCount val="18"/>
                <c:pt idx="0">
                  <c:v>0.0599999999999996</c:v>
                </c:pt>
                <c:pt idx="1">
                  <c:v>0.132</c:v>
                </c:pt>
                <c:pt idx="2">
                  <c:v>0.131</c:v>
                </c:pt>
                <c:pt idx="3">
                  <c:v>0.124</c:v>
                </c:pt>
                <c:pt idx="4">
                  <c:v>0.155</c:v>
                </c:pt>
                <c:pt idx="5">
                  <c:v>0.135</c:v>
                </c:pt>
                <c:pt idx="6">
                  <c:v>0.195</c:v>
                </c:pt>
                <c:pt idx="7">
                  <c:v>0.11665217391304</c:v>
                </c:pt>
                <c:pt idx="8">
                  <c:v>0.16</c:v>
                </c:pt>
                <c:pt idx="9">
                  <c:v>0.2225</c:v>
                </c:pt>
                <c:pt idx="10">
                  <c:v>0.15547058823529</c:v>
                </c:pt>
                <c:pt idx="11">
                  <c:v>0.148499999999999</c:v>
                </c:pt>
                <c:pt idx="12">
                  <c:v>0.13315789473684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ALB!$O$2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ALB!$A$3:$A$20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ALB!$O$3:$O$20</c:f>
              <c:numCache>
                <c:formatCode>0.0</c:formatCode>
                <c:ptCount val="18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ALB!$P$2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ALB!$A$3:$A$20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ALB!$P$3:$P$20</c:f>
              <c:numCache>
                <c:formatCode>0.0</c:formatCode>
                <c:ptCount val="18"/>
                <c:pt idx="0">
                  <c:v>4.4</c:v>
                </c:pt>
                <c:pt idx="1">
                  <c:v>4.4</c:v>
                </c:pt>
                <c:pt idx="2">
                  <c:v>4.4</c:v>
                </c:pt>
                <c:pt idx="3">
                  <c:v>4.4</c:v>
                </c:pt>
                <c:pt idx="4">
                  <c:v>4.4</c:v>
                </c:pt>
                <c:pt idx="5">
                  <c:v>4.4</c:v>
                </c:pt>
                <c:pt idx="6">
                  <c:v>4.4</c:v>
                </c:pt>
                <c:pt idx="7">
                  <c:v>4.4</c:v>
                </c:pt>
                <c:pt idx="8">
                  <c:v>4.4</c:v>
                </c:pt>
                <c:pt idx="9">
                  <c:v>4.4</c:v>
                </c:pt>
                <c:pt idx="10">
                  <c:v>4.4</c:v>
                </c:pt>
                <c:pt idx="11">
                  <c:v>4.4</c:v>
                </c:pt>
                <c:pt idx="12">
                  <c:v>4.4</c:v>
                </c:pt>
                <c:pt idx="13">
                  <c:v>4.4</c:v>
                </c:pt>
                <c:pt idx="14">
                  <c:v>4.4</c:v>
                </c:pt>
                <c:pt idx="15">
                  <c:v>4.4</c:v>
                </c:pt>
                <c:pt idx="16">
                  <c:v>4.4</c:v>
                </c:pt>
                <c:pt idx="17">
                  <c:v>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622720"/>
        <c:axId val="208624640"/>
      </c:lineChart>
      <c:catAx>
        <c:axId val="208622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08624640"/>
        <c:crosses val="autoZero"/>
        <c:auto val="0"/>
        <c:lblAlgn val="ctr"/>
        <c:lblOffset val="100"/>
        <c:tickLblSkip val="1"/>
        <c:noMultiLvlLbl val="0"/>
      </c:catAx>
      <c:valAx>
        <c:axId val="208624640"/>
        <c:scaling>
          <c:orientation val="minMax"/>
          <c:max val="4.6"/>
          <c:min val="3.8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08622720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ja-JP" sz="12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ja-JP" sz="12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</c:legendEntry>
      <c:legendEntry>
        <c:idx val="12"/>
        <c:delete val="1"/>
      </c:legendEntry>
      <c:layout>
        <c:manualLayout>
          <c:xMode val="edge"/>
          <c:yMode val="edge"/>
          <c:x val="0.818774503664243"/>
          <c:y val="0.130719160104987"/>
          <c:w val="0.160365060411987"/>
          <c:h val="0.8431401844000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51782242384969"/>
          <c:y val="0.0843173791787128"/>
          <c:w val="0.698639014906028"/>
          <c:h val="0.735247546438396"/>
        </c:manualLayout>
      </c:layout>
      <c:lineChart>
        <c:grouping val="standard"/>
        <c:varyColors val="0"/>
        <c:ser>
          <c:idx val="0"/>
          <c:order val="0"/>
          <c:tx>
            <c:strRef>
              <c:f>TBIL!$B$2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TBIL!$B$3:$B$20</c:f>
              <c:numCache>
                <c:formatCode>0.00</c:formatCode>
                <c:ptCount val="18"/>
                <c:pt idx="1">
                  <c:v>1.9755</c:v>
                </c:pt>
                <c:pt idx="2">
                  <c:v>1.976</c:v>
                </c:pt>
                <c:pt idx="3">
                  <c:v>1.98428571428571</c:v>
                </c:pt>
                <c:pt idx="4">
                  <c:v>1.9925</c:v>
                </c:pt>
                <c:pt idx="5">
                  <c:v>1.99227272727273</c:v>
                </c:pt>
                <c:pt idx="6">
                  <c:v>1.9935</c:v>
                </c:pt>
                <c:pt idx="7">
                  <c:v>1.986875</c:v>
                </c:pt>
                <c:pt idx="8">
                  <c:v>1.9855</c:v>
                </c:pt>
                <c:pt idx="9">
                  <c:v>1.99055555555556</c:v>
                </c:pt>
                <c:pt idx="10">
                  <c:v>1.990625</c:v>
                </c:pt>
                <c:pt idx="11">
                  <c:v>1.99636363636364</c:v>
                </c:pt>
                <c:pt idx="12">
                  <c:v>1.991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TBIL!$C$2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TBIL!$C$3:$C$20</c:f>
              <c:numCache>
                <c:formatCode>0.00</c:formatCode>
                <c:ptCount val="18"/>
                <c:pt idx="1">
                  <c:v>1.94779220779221</c:v>
                </c:pt>
                <c:pt idx="2">
                  <c:v>1.94411764705882</c:v>
                </c:pt>
                <c:pt idx="3">
                  <c:v>1.96733333333333</c:v>
                </c:pt>
                <c:pt idx="4">
                  <c:v>1.96294117647059</c:v>
                </c:pt>
                <c:pt idx="5">
                  <c:v>1.95948717948718</c:v>
                </c:pt>
                <c:pt idx="6">
                  <c:v>1.93797752808989</c:v>
                </c:pt>
                <c:pt idx="7">
                  <c:v>1.92048076923077</c:v>
                </c:pt>
                <c:pt idx="8">
                  <c:v>1.95473684210526</c:v>
                </c:pt>
                <c:pt idx="9">
                  <c:v>1.962</c:v>
                </c:pt>
                <c:pt idx="10">
                  <c:v>1.943</c:v>
                </c:pt>
                <c:pt idx="11">
                  <c:v>1.9510843373494</c:v>
                </c:pt>
                <c:pt idx="12">
                  <c:v>1.93103448275862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TBIL!$D$2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TBIL!$D$3:$D$20</c:f>
              <c:numCache>
                <c:formatCode>0.00</c:formatCode>
                <c:ptCount val="18"/>
                <c:pt idx="1">
                  <c:v>1.95</c:v>
                </c:pt>
                <c:pt idx="2">
                  <c:v>1.98470588235294</c:v>
                </c:pt>
                <c:pt idx="3">
                  <c:v>1.96947368421053</c:v>
                </c:pt>
                <c:pt idx="4">
                  <c:v>1.94214285714286</c:v>
                </c:pt>
                <c:pt idx="5">
                  <c:v>1.87888888888889</c:v>
                </c:pt>
                <c:pt idx="6">
                  <c:v>1.86666666666667</c:v>
                </c:pt>
                <c:pt idx="7">
                  <c:v>1.865</c:v>
                </c:pt>
                <c:pt idx="8">
                  <c:v>1.87</c:v>
                </c:pt>
                <c:pt idx="9">
                  <c:v>1.95666666666667</c:v>
                </c:pt>
                <c:pt idx="10">
                  <c:v>1.92214285714286</c:v>
                </c:pt>
                <c:pt idx="11">
                  <c:v>1.9355</c:v>
                </c:pt>
                <c:pt idx="12">
                  <c:v>1.9275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TBIL!$E$2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TBIL!$E$3:$E$20</c:f>
              <c:numCache>
                <c:formatCode>0.00</c:formatCode>
                <c:ptCount val="18"/>
                <c:pt idx="0">
                  <c:v>2.06</c:v>
                </c:pt>
                <c:pt idx="1">
                  <c:v>2.051</c:v>
                </c:pt>
                <c:pt idx="2">
                  <c:v>2.041</c:v>
                </c:pt>
                <c:pt idx="3">
                  <c:v>2.044</c:v>
                </c:pt>
                <c:pt idx="4">
                  <c:v>2.031</c:v>
                </c:pt>
                <c:pt idx="5">
                  <c:v>2.032</c:v>
                </c:pt>
                <c:pt idx="6">
                  <c:v>2.037</c:v>
                </c:pt>
                <c:pt idx="7">
                  <c:v>2.019</c:v>
                </c:pt>
                <c:pt idx="8">
                  <c:v>2.029</c:v>
                </c:pt>
                <c:pt idx="9">
                  <c:v>2.037</c:v>
                </c:pt>
                <c:pt idx="10">
                  <c:v>2.039</c:v>
                </c:pt>
                <c:pt idx="11">
                  <c:v>1.859</c:v>
                </c:pt>
                <c:pt idx="12">
                  <c:v>1.846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TBIL!$F$2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TBIL!$F$3:$F$20</c:f>
              <c:numCache>
                <c:formatCode>0.00</c:formatCode>
                <c:ptCount val="18"/>
                <c:pt idx="1">
                  <c:v>1.91777777777778</c:v>
                </c:pt>
                <c:pt idx="2">
                  <c:v>1.96625</c:v>
                </c:pt>
                <c:pt idx="3">
                  <c:v>1.9105</c:v>
                </c:pt>
                <c:pt idx="4">
                  <c:v>1.898</c:v>
                </c:pt>
                <c:pt idx="5">
                  <c:v>1.91772727272727</c:v>
                </c:pt>
                <c:pt idx="6">
                  <c:v>1.9065</c:v>
                </c:pt>
                <c:pt idx="7">
                  <c:v>1.92263157894737</c:v>
                </c:pt>
                <c:pt idx="8">
                  <c:v>1.86315789473684</c:v>
                </c:pt>
                <c:pt idx="9">
                  <c:v>1.86470588235294</c:v>
                </c:pt>
                <c:pt idx="10">
                  <c:v>1.90952380952381</c:v>
                </c:pt>
                <c:pt idx="11">
                  <c:v>1.89495238095238</c:v>
                </c:pt>
                <c:pt idx="12">
                  <c:v>1.898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TBIL!$G$2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TBIL!$G$3:$G$20</c:f>
              <c:numCache>
                <c:formatCode>0.00</c:formatCode>
                <c:ptCount val="18"/>
                <c:pt idx="1">
                  <c:v>2.02</c:v>
                </c:pt>
                <c:pt idx="2">
                  <c:v>2.03166666666667</c:v>
                </c:pt>
                <c:pt idx="3">
                  <c:v>2.02538461538462</c:v>
                </c:pt>
                <c:pt idx="4">
                  <c:v>2.00757894736842</c:v>
                </c:pt>
                <c:pt idx="5">
                  <c:v>2.00225925925926</c:v>
                </c:pt>
                <c:pt idx="6">
                  <c:v>2.00830434782609</c:v>
                </c:pt>
                <c:pt idx="7">
                  <c:v>1.99304347826087</c:v>
                </c:pt>
                <c:pt idx="8">
                  <c:v>1.99848</c:v>
                </c:pt>
                <c:pt idx="9">
                  <c:v>1.99559090909091</c:v>
                </c:pt>
                <c:pt idx="10">
                  <c:v>1.99640909090909</c:v>
                </c:pt>
                <c:pt idx="11">
                  <c:v>1.9998</c:v>
                </c:pt>
                <c:pt idx="12">
                  <c:v>1.99819047619048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TBIL!$H$2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TBIL!$H$3:$H$20</c:f>
              <c:numCache>
                <c:formatCode>0.00</c:formatCode>
                <c:ptCount val="18"/>
                <c:pt idx="1">
                  <c:v>1.944</c:v>
                </c:pt>
                <c:pt idx="2">
                  <c:v>1.944</c:v>
                </c:pt>
                <c:pt idx="3">
                  <c:v>1.953</c:v>
                </c:pt>
                <c:pt idx="4">
                  <c:v>1.943</c:v>
                </c:pt>
                <c:pt idx="5">
                  <c:v>1.996</c:v>
                </c:pt>
                <c:pt idx="6">
                  <c:v>2.01</c:v>
                </c:pt>
                <c:pt idx="7">
                  <c:v>2</c:v>
                </c:pt>
                <c:pt idx="8">
                  <c:v>2.007</c:v>
                </c:pt>
                <c:pt idx="9">
                  <c:v>2.007</c:v>
                </c:pt>
                <c:pt idx="10">
                  <c:v>1.998</c:v>
                </c:pt>
                <c:pt idx="11">
                  <c:v>2.007</c:v>
                </c:pt>
                <c:pt idx="12">
                  <c:v>2.017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TBIL!$I$2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TBIL!$I$3:$I$20</c:f>
              <c:numCache>
                <c:formatCode>0.00</c:formatCode>
                <c:ptCount val="18"/>
                <c:pt idx="1">
                  <c:v>2.05</c:v>
                </c:pt>
                <c:pt idx="2">
                  <c:v>2.08</c:v>
                </c:pt>
                <c:pt idx="3">
                  <c:v>2.09</c:v>
                </c:pt>
                <c:pt idx="4">
                  <c:v>2.09</c:v>
                </c:pt>
                <c:pt idx="5">
                  <c:v>2.09</c:v>
                </c:pt>
                <c:pt idx="6">
                  <c:v>2.08</c:v>
                </c:pt>
                <c:pt idx="7">
                  <c:v>2.09</c:v>
                </c:pt>
                <c:pt idx="8">
                  <c:v>2.09</c:v>
                </c:pt>
                <c:pt idx="9">
                  <c:v>2.1</c:v>
                </c:pt>
                <c:pt idx="10">
                  <c:v>2.09</c:v>
                </c:pt>
                <c:pt idx="11">
                  <c:v>2.1</c:v>
                </c:pt>
                <c:pt idx="12">
                  <c:v>2.1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TBIL!$J$2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TBIL!$J$3:$J$20</c:f>
              <c:numCache>
                <c:formatCode>0.00</c:formatCode>
                <c:ptCount val="18"/>
                <c:pt idx="0">
                  <c:v>2</c:v>
                </c:pt>
                <c:pt idx="1">
                  <c:v>1.94779220779221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2.02</c:v>
                </c:pt>
                <c:pt idx="6">
                  <c:v>2.06</c:v>
                </c:pt>
                <c:pt idx="7">
                  <c:v>2.05</c:v>
                </c:pt>
                <c:pt idx="8">
                  <c:v>2.06</c:v>
                </c:pt>
                <c:pt idx="9">
                  <c:v>2.05</c:v>
                </c:pt>
                <c:pt idx="10">
                  <c:v>2.04</c:v>
                </c:pt>
                <c:pt idx="11">
                  <c:v>2.03</c:v>
                </c:pt>
                <c:pt idx="12">
                  <c:v>2.04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TBIL!$K$2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TBIL!$K$3:$K$20</c:f>
              <c:numCache>
                <c:formatCode>0.00</c:formatCode>
                <c:ptCount val="18"/>
                <c:pt idx="1">
                  <c:v>1.98333333333333</c:v>
                </c:pt>
                <c:pt idx="2">
                  <c:v>1.86315789473684</c:v>
                </c:pt>
                <c:pt idx="3">
                  <c:v>1.825</c:v>
                </c:pt>
                <c:pt idx="4">
                  <c:v>1.85294117647059</c:v>
                </c:pt>
                <c:pt idx="5">
                  <c:v>1.89411764705882</c:v>
                </c:pt>
                <c:pt idx="6">
                  <c:v>1.83</c:v>
                </c:pt>
                <c:pt idx="7">
                  <c:v>1.85625</c:v>
                </c:pt>
                <c:pt idx="8">
                  <c:v>1.85714285714286</c:v>
                </c:pt>
                <c:pt idx="9">
                  <c:v>1.84666666666667</c:v>
                </c:pt>
                <c:pt idx="10">
                  <c:v>1.88</c:v>
                </c:pt>
                <c:pt idx="11">
                  <c:v>1.86666666666667</c:v>
                </c:pt>
                <c:pt idx="12">
                  <c:v>1.88333333333333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TBIL!$L$2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TBIL!$L$3:$L$20</c:f>
              <c:numCache>
                <c:formatCode>0.0</c:formatCode>
                <c:ptCount val="18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TBIL!$M$2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TBIL!$M$3:$M$20</c:f>
              <c:numCache>
                <c:formatCode>0.00</c:formatCode>
                <c:ptCount val="18"/>
                <c:pt idx="0">
                  <c:v>2.03</c:v>
                </c:pt>
                <c:pt idx="1">
                  <c:v>1.97871955266955</c:v>
                </c:pt>
                <c:pt idx="2">
                  <c:v>1.98308980908153</c:v>
                </c:pt>
                <c:pt idx="3">
                  <c:v>1.97689773472142</c:v>
                </c:pt>
                <c:pt idx="4">
                  <c:v>1.97201041574525</c:v>
                </c:pt>
                <c:pt idx="5">
                  <c:v>1.97827529746942</c:v>
                </c:pt>
                <c:pt idx="6">
                  <c:v>1.97299485425826</c:v>
                </c:pt>
                <c:pt idx="7">
                  <c:v>1.9703280826439</c:v>
                </c:pt>
                <c:pt idx="8">
                  <c:v>1.9715017593985</c:v>
                </c:pt>
                <c:pt idx="9">
                  <c:v>1.98101856803328</c:v>
                </c:pt>
                <c:pt idx="10">
                  <c:v>1.98087007575758</c:v>
                </c:pt>
                <c:pt idx="11">
                  <c:v>1.96403670213321</c:v>
                </c:pt>
                <c:pt idx="12">
                  <c:v>1.96320582922824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TBIL!$N$2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TBIL!$N$3:$N$20</c:f>
              <c:numCache>
                <c:formatCode>0.00</c:formatCode>
                <c:ptCount val="18"/>
                <c:pt idx="0">
                  <c:v>0.0600000000000001</c:v>
                </c:pt>
                <c:pt idx="1">
                  <c:v>0.13322222222222</c:v>
                </c:pt>
                <c:pt idx="2">
                  <c:v>0.21684210526316</c:v>
                </c:pt>
                <c:pt idx="3">
                  <c:v>0.265</c:v>
                </c:pt>
                <c:pt idx="4">
                  <c:v>0.23705882352941</c:v>
                </c:pt>
                <c:pt idx="5">
                  <c:v>0.21111111111111</c:v>
                </c:pt>
                <c:pt idx="6">
                  <c:v>0.25</c:v>
                </c:pt>
                <c:pt idx="7">
                  <c:v>0.23375</c:v>
                </c:pt>
                <c:pt idx="8">
                  <c:v>0.23285714285714</c:v>
                </c:pt>
                <c:pt idx="9">
                  <c:v>0.25333333333333</c:v>
                </c:pt>
                <c:pt idx="10">
                  <c:v>0.21</c:v>
                </c:pt>
                <c:pt idx="11">
                  <c:v>0.241</c:v>
                </c:pt>
                <c:pt idx="12">
                  <c:v>0.254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TBIL!$O$2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TBIL!$O$3:$O$20</c:f>
              <c:numCache>
                <c:formatCode>0.0</c:formatCode>
                <c:ptCount val="18"/>
                <c:pt idx="0">
                  <c:v>1.7</c:v>
                </c:pt>
                <c:pt idx="1">
                  <c:v>1.7</c:v>
                </c:pt>
                <c:pt idx="2">
                  <c:v>1.7</c:v>
                </c:pt>
                <c:pt idx="3">
                  <c:v>1.7</c:v>
                </c:pt>
                <c:pt idx="4">
                  <c:v>1.7</c:v>
                </c:pt>
                <c:pt idx="5">
                  <c:v>1.7</c:v>
                </c:pt>
                <c:pt idx="6">
                  <c:v>1.7</c:v>
                </c:pt>
                <c:pt idx="7">
                  <c:v>1.7</c:v>
                </c:pt>
                <c:pt idx="8">
                  <c:v>1.7</c:v>
                </c:pt>
                <c:pt idx="9">
                  <c:v>1.7</c:v>
                </c:pt>
                <c:pt idx="10">
                  <c:v>1.7</c:v>
                </c:pt>
                <c:pt idx="11">
                  <c:v>1.7</c:v>
                </c:pt>
                <c:pt idx="12">
                  <c:v>1.7</c:v>
                </c:pt>
                <c:pt idx="13">
                  <c:v>1.7</c:v>
                </c:pt>
                <c:pt idx="14">
                  <c:v>1.7</c:v>
                </c:pt>
                <c:pt idx="15">
                  <c:v>1.7</c:v>
                </c:pt>
                <c:pt idx="16">
                  <c:v>1.7</c:v>
                </c:pt>
                <c:pt idx="17">
                  <c:v>1.7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TBIL!$P$2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TBIL!$P$3:$P$20</c:f>
              <c:numCache>
                <c:formatCode>0.0</c:formatCode>
                <c:ptCount val="18"/>
                <c:pt idx="0">
                  <c:v>2.3</c:v>
                </c:pt>
                <c:pt idx="1">
                  <c:v>2.3</c:v>
                </c:pt>
                <c:pt idx="2">
                  <c:v>2.3</c:v>
                </c:pt>
                <c:pt idx="3">
                  <c:v>2.3</c:v>
                </c:pt>
                <c:pt idx="4">
                  <c:v>2.3</c:v>
                </c:pt>
                <c:pt idx="5">
                  <c:v>2.3</c:v>
                </c:pt>
                <c:pt idx="6">
                  <c:v>2.3</c:v>
                </c:pt>
                <c:pt idx="7">
                  <c:v>2.3</c:v>
                </c:pt>
                <c:pt idx="8">
                  <c:v>2.3</c:v>
                </c:pt>
                <c:pt idx="9">
                  <c:v>2.3</c:v>
                </c:pt>
                <c:pt idx="10">
                  <c:v>2.3</c:v>
                </c:pt>
                <c:pt idx="11">
                  <c:v>2.3</c:v>
                </c:pt>
                <c:pt idx="12">
                  <c:v>2.3</c:v>
                </c:pt>
                <c:pt idx="13">
                  <c:v>2.3</c:v>
                </c:pt>
                <c:pt idx="14">
                  <c:v>2.3</c:v>
                </c:pt>
                <c:pt idx="15">
                  <c:v>2.3</c:v>
                </c:pt>
                <c:pt idx="16">
                  <c:v>2.3</c:v>
                </c:pt>
                <c:pt idx="17">
                  <c:v>2.3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145856"/>
        <c:axId val="209147776"/>
      </c:lineChart>
      <c:catAx>
        <c:axId val="209145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09147776"/>
        <c:crosses val="autoZero"/>
        <c:auto val="0"/>
        <c:lblAlgn val="ctr"/>
        <c:lblOffset val="100"/>
        <c:tickLblSkip val="1"/>
        <c:noMultiLvlLbl val="0"/>
      </c:catAx>
      <c:valAx>
        <c:axId val="209147776"/>
        <c:scaling>
          <c:orientation val="minMax"/>
          <c:max val="2.6"/>
          <c:min val="1.4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09145856"/>
        <c:crosses val="autoZero"/>
        <c:crossBetween val="between"/>
        <c:majorUnit val="0.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1243965802971"/>
          <c:y val="0.117841824533528"/>
          <c:w val="0.159326612835815"/>
          <c:h val="0.87106801157797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08729139922978"/>
          <c:y val="0.076158940397351"/>
          <c:w val="0.698331193838254"/>
          <c:h val="0.731788079470201"/>
        </c:manualLayout>
      </c:layout>
      <c:lineChart>
        <c:grouping val="standard"/>
        <c:varyColors val="0"/>
        <c:ser>
          <c:idx val="0"/>
          <c:order val="0"/>
          <c:tx>
            <c:strRef>
              <c:f>CRP!$B$2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CRP!$B$3:$B$20</c:f>
              <c:numCache>
                <c:formatCode>0.000</c:formatCode>
                <c:ptCount val="18"/>
                <c:pt idx="1">
                  <c:v>1.9255</c:v>
                </c:pt>
                <c:pt idx="2">
                  <c:v>1.9515</c:v>
                </c:pt>
                <c:pt idx="3">
                  <c:v>1.93571428571429</c:v>
                </c:pt>
                <c:pt idx="4">
                  <c:v>1.937</c:v>
                </c:pt>
                <c:pt idx="5">
                  <c:v>1.94045454545455</c:v>
                </c:pt>
                <c:pt idx="6">
                  <c:v>1.929</c:v>
                </c:pt>
                <c:pt idx="7">
                  <c:v>1.933125</c:v>
                </c:pt>
                <c:pt idx="8">
                  <c:v>1.928</c:v>
                </c:pt>
                <c:pt idx="9">
                  <c:v>1.94111111111111</c:v>
                </c:pt>
                <c:pt idx="10" c:formatCode="0.000_ ">
                  <c:v>1.940625</c:v>
                </c:pt>
                <c:pt idx="11">
                  <c:v>1.92318181818182</c:v>
                </c:pt>
                <c:pt idx="12">
                  <c:v>1.929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CRP!$C$2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CRP!$C$3:$C$20</c:f>
              <c:numCache>
                <c:formatCode>0.000</c:formatCode>
                <c:ptCount val="18"/>
                <c:pt idx="1">
                  <c:v>1.92759493670886</c:v>
                </c:pt>
                <c:pt idx="2">
                  <c:v>1.94913043478261</c:v>
                </c:pt>
                <c:pt idx="3">
                  <c:v>1.94363636363636</c:v>
                </c:pt>
                <c:pt idx="4">
                  <c:v>1.87046511627907</c:v>
                </c:pt>
                <c:pt idx="5">
                  <c:v>1.93565217391304</c:v>
                </c:pt>
                <c:pt idx="6">
                  <c:v>1.93146341463415</c:v>
                </c:pt>
                <c:pt idx="7">
                  <c:v>1.88843137254902</c:v>
                </c:pt>
                <c:pt idx="8">
                  <c:v>1.87567307692308</c:v>
                </c:pt>
                <c:pt idx="9">
                  <c:v>1.87061728395062</c:v>
                </c:pt>
                <c:pt idx="10">
                  <c:v>1.89483870967742</c:v>
                </c:pt>
                <c:pt idx="11">
                  <c:v>1.93833333333333</c:v>
                </c:pt>
                <c:pt idx="12">
                  <c:v>1.92894117647059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CRP!$D$2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CRP!$D$3:$D$20</c:f>
              <c:numCache>
                <c:formatCode>0.000</c:formatCode>
                <c:ptCount val="18"/>
                <c:pt idx="1">
                  <c:v>1.90941176470588</c:v>
                </c:pt>
                <c:pt idx="2">
                  <c:v>1.9666</c:v>
                </c:pt>
                <c:pt idx="3">
                  <c:v>1.96115</c:v>
                </c:pt>
                <c:pt idx="4">
                  <c:v>1.95033333333333</c:v>
                </c:pt>
                <c:pt idx="5">
                  <c:v>1.94435</c:v>
                </c:pt>
                <c:pt idx="6">
                  <c:v>1.92628571428571</c:v>
                </c:pt>
                <c:pt idx="7">
                  <c:v>1.89226666666667</c:v>
                </c:pt>
                <c:pt idx="8">
                  <c:v>1.88875</c:v>
                </c:pt>
                <c:pt idx="9">
                  <c:v>1.9610625</c:v>
                </c:pt>
                <c:pt idx="10">
                  <c:v>1.96494117647059</c:v>
                </c:pt>
                <c:pt idx="11">
                  <c:v>1.9450625</c:v>
                </c:pt>
                <c:pt idx="12">
                  <c:v>1.91423076923077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CRP!$E$2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CRP!$E$3:$E$20</c:f>
              <c:numCache>
                <c:formatCode>0.000</c:formatCode>
                <c:ptCount val="18"/>
                <c:pt idx="0">
                  <c:v>1.912</c:v>
                </c:pt>
                <c:pt idx="1">
                  <c:v>1.885</c:v>
                </c:pt>
                <c:pt idx="2">
                  <c:v>1.916</c:v>
                </c:pt>
                <c:pt idx="3">
                  <c:v>1.914</c:v>
                </c:pt>
                <c:pt idx="4">
                  <c:v>1.863</c:v>
                </c:pt>
                <c:pt idx="5">
                  <c:v>1.83</c:v>
                </c:pt>
                <c:pt idx="6">
                  <c:v>1.837</c:v>
                </c:pt>
                <c:pt idx="7">
                  <c:v>1.887</c:v>
                </c:pt>
                <c:pt idx="8">
                  <c:v>1.882</c:v>
                </c:pt>
                <c:pt idx="9">
                  <c:v>1.899</c:v>
                </c:pt>
                <c:pt idx="10">
                  <c:v>1.856</c:v>
                </c:pt>
                <c:pt idx="11">
                  <c:v>1.827</c:v>
                </c:pt>
                <c:pt idx="12">
                  <c:v>1.815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CRP!$F$2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CRP!$F$3:$F$20</c:f>
              <c:numCache>
                <c:formatCode>0.000</c:formatCode>
                <c:ptCount val="18"/>
                <c:pt idx="1">
                  <c:v>1.92611111111111</c:v>
                </c:pt>
                <c:pt idx="2">
                  <c:v>1.9425</c:v>
                </c:pt>
                <c:pt idx="3">
                  <c:v>1.948</c:v>
                </c:pt>
                <c:pt idx="4">
                  <c:v>1.94</c:v>
                </c:pt>
                <c:pt idx="5">
                  <c:v>1.89227272727273</c:v>
                </c:pt>
                <c:pt idx="6">
                  <c:v>1.8605</c:v>
                </c:pt>
                <c:pt idx="7">
                  <c:v>1.88473684210526</c:v>
                </c:pt>
                <c:pt idx="8">
                  <c:v>1.92473684210526</c:v>
                </c:pt>
                <c:pt idx="9">
                  <c:v>1.92647058823529</c:v>
                </c:pt>
                <c:pt idx="10">
                  <c:v>1.94095238095238</c:v>
                </c:pt>
                <c:pt idx="11">
                  <c:v>1.93238095238095</c:v>
                </c:pt>
                <c:pt idx="12">
                  <c:v>1.946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CRP!$G$2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CRP!$G$3:$G$20</c:f>
              <c:numCache>
                <c:formatCode>0.000</c:formatCode>
                <c:ptCount val="18"/>
                <c:pt idx="1">
                  <c:v>1.91</c:v>
                </c:pt>
                <c:pt idx="2">
                  <c:v>1.9125</c:v>
                </c:pt>
                <c:pt idx="3">
                  <c:v>1.91775</c:v>
                </c:pt>
                <c:pt idx="4">
                  <c:v>1.89463636363636</c:v>
                </c:pt>
                <c:pt idx="5">
                  <c:v>1.88996296296296</c:v>
                </c:pt>
                <c:pt idx="6">
                  <c:v>1.91273333333333</c:v>
                </c:pt>
                <c:pt idx="7">
                  <c:v>1.86282608695652</c:v>
                </c:pt>
                <c:pt idx="8">
                  <c:v>1.96804347826087</c:v>
                </c:pt>
                <c:pt idx="9">
                  <c:v>1.92613636363636</c:v>
                </c:pt>
                <c:pt idx="10">
                  <c:v>1.90322727272727</c:v>
                </c:pt>
                <c:pt idx="11">
                  <c:v>2.03652380952381</c:v>
                </c:pt>
                <c:pt idx="12">
                  <c:v>1.97219047619048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CRP!$H$2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CRP!$H$3:$H$20</c:f>
              <c:numCache>
                <c:formatCode>0.000</c:formatCode>
                <c:ptCount val="18"/>
                <c:pt idx="1">
                  <c:v>1.861</c:v>
                </c:pt>
                <c:pt idx="2">
                  <c:v>1.883</c:v>
                </c:pt>
                <c:pt idx="3">
                  <c:v>1.878</c:v>
                </c:pt>
                <c:pt idx="4">
                  <c:v>1.828</c:v>
                </c:pt>
                <c:pt idx="5">
                  <c:v>1.876</c:v>
                </c:pt>
                <c:pt idx="6">
                  <c:v>1.879</c:v>
                </c:pt>
                <c:pt idx="7">
                  <c:v>1.885</c:v>
                </c:pt>
                <c:pt idx="8">
                  <c:v>1.845</c:v>
                </c:pt>
                <c:pt idx="9">
                  <c:v>1.845</c:v>
                </c:pt>
                <c:pt idx="10">
                  <c:v>1.868</c:v>
                </c:pt>
                <c:pt idx="11">
                  <c:v>1.907</c:v>
                </c:pt>
                <c:pt idx="12">
                  <c:v>1.957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CRP!$I$2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CRP!$I$3:$I$20</c:f>
              <c:numCache>
                <c:formatCode>0.000</c:formatCode>
                <c:ptCount val="18"/>
                <c:pt idx="1">
                  <c:v>1.9</c:v>
                </c:pt>
                <c:pt idx="2">
                  <c:v>1.91</c:v>
                </c:pt>
                <c:pt idx="3">
                  <c:v>1.92</c:v>
                </c:pt>
                <c:pt idx="4">
                  <c:v>1.93</c:v>
                </c:pt>
                <c:pt idx="5">
                  <c:v>1.9</c:v>
                </c:pt>
                <c:pt idx="6">
                  <c:v>1.9</c:v>
                </c:pt>
                <c:pt idx="7">
                  <c:v>1.92</c:v>
                </c:pt>
                <c:pt idx="8">
                  <c:v>1.92</c:v>
                </c:pt>
                <c:pt idx="9">
                  <c:v>1.91</c:v>
                </c:pt>
                <c:pt idx="10">
                  <c:v>1.91</c:v>
                </c:pt>
                <c:pt idx="11">
                  <c:v>1.91</c:v>
                </c:pt>
                <c:pt idx="12">
                  <c:v>1.92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CRP!$J$2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CRP!$J$3:$J$20</c:f>
              <c:numCache>
                <c:formatCode>0.000</c:formatCode>
                <c:ptCount val="18"/>
                <c:pt idx="0">
                  <c:v>1.91</c:v>
                </c:pt>
                <c:pt idx="1">
                  <c:v>1.92759493670886</c:v>
                </c:pt>
                <c:pt idx="2">
                  <c:v>1.89</c:v>
                </c:pt>
                <c:pt idx="3">
                  <c:v>1.88</c:v>
                </c:pt>
                <c:pt idx="4">
                  <c:v>1.87</c:v>
                </c:pt>
                <c:pt idx="5">
                  <c:v>1.88</c:v>
                </c:pt>
                <c:pt idx="6">
                  <c:v>1.87</c:v>
                </c:pt>
                <c:pt idx="7">
                  <c:v>1.86</c:v>
                </c:pt>
                <c:pt idx="8">
                  <c:v>1.94</c:v>
                </c:pt>
                <c:pt idx="9">
                  <c:v>1.91</c:v>
                </c:pt>
                <c:pt idx="10">
                  <c:v>1.85</c:v>
                </c:pt>
                <c:pt idx="11">
                  <c:v>1.85</c:v>
                </c:pt>
                <c:pt idx="12">
                  <c:v>1.83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CRP!$K$2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CRP!$K$3:$K$20</c:f>
              <c:numCache>
                <c:formatCode>0.000</c:formatCode>
                <c:ptCount val="18"/>
                <c:pt idx="1">
                  <c:v>1.95822222222222</c:v>
                </c:pt>
                <c:pt idx="2">
                  <c:v>1.87715</c:v>
                </c:pt>
                <c:pt idx="3">
                  <c:v>1.81155</c:v>
                </c:pt>
                <c:pt idx="4">
                  <c:v>1.92855</c:v>
                </c:pt>
                <c:pt idx="5">
                  <c:v>1.89026315789474</c:v>
                </c:pt>
                <c:pt idx="6">
                  <c:v>1.94811111111111</c:v>
                </c:pt>
                <c:pt idx="7">
                  <c:v>1.94975</c:v>
                </c:pt>
                <c:pt idx="8">
                  <c:v>1.94971428571429</c:v>
                </c:pt>
                <c:pt idx="9">
                  <c:v>1.91785714285714</c:v>
                </c:pt>
                <c:pt idx="10">
                  <c:v>1.875</c:v>
                </c:pt>
                <c:pt idx="11">
                  <c:v>1.91352941176471</c:v>
                </c:pt>
                <c:pt idx="12">
                  <c:v>1.9518125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CRP!$L$2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CRP!$L$3:$L$20</c:f>
              <c:numCache>
                <c:formatCode>0.00</c:formatCode>
                <c:ptCount val="18"/>
                <c:pt idx="0">
                  <c:v>1.93</c:v>
                </c:pt>
                <c:pt idx="1">
                  <c:v>1.93</c:v>
                </c:pt>
                <c:pt idx="2">
                  <c:v>1.93</c:v>
                </c:pt>
                <c:pt idx="3">
                  <c:v>1.93</c:v>
                </c:pt>
                <c:pt idx="4">
                  <c:v>1.93</c:v>
                </c:pt>
                <c:pt idx="5">
                  <c:v>1.93</c:v>
                </c:pt>
                <c:pt idx="6">
                  <c:v>1.93</c:v>
                </c:pt>
                <c:pt idx="7">
                  <c:v>1.93</c:v>
                </c:pt>
                <c:pt idx="8">
                  <c:v>1.93</c:v>
                </c:pt>
                <c:pt idx="9">
                  <c:v>1.93</c:v>
                </c:pt>
                <c:pt idx="10">
                  <c:v>1.93</c:v>
                </c:pt>
                <c:pt idx="11">
                  <c:v>1.93</c:v>
                </c:pt>
                <c:pt idx="12">
                  <c:v>1.93</c:v>
                </c:pt>
                <c:pt idx="13">
                  <c:v>1.93</c:v>
                </c:pt>
                <c:pt idx="14">
                  <c:v>1.93</c:v>
                </c:pt>
                <c:pt idx="15">
                  <c:v>1.93</c:v>
                </c:pt>
                <c:pt idx="16">
                  <c:v>1.93</c:v>
                </c:pt>
                <c:pt idx="17">
                  <c:v>1.93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CRP!$M$2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CRP!$M$3:$M$20</c:f>
              <c:numCache>
                <c:formatCode>0.000</c:formatCode>
                <c:ptCount val="18"/>
                <c:pt idx="0">
                  <c:v>1.911</c:v>
                </c:pt>
                <c:pt idx="1">
                  <c:v>1.91304349714569</c:v>
                </c:pt>
                <c:pt idx="2">
                  <c:v>1.91983804347826</c:v>
                </c:pt>
                <c:pt idx="3">
                  <c:v>1.91098006493507</c:v>
                </c:pt>
                <c:pt idx="4">
                  <c:v>1.90119848132488</c:v>
                </c:pt>
                <c:pt idx="5">
                  <c:v>1.8978955567498</c:v>
                </c:pt>
                <c:pt idx="6">
                  <c:v>1.89940935733643</c:v>
                </c:pt>
                <c:pt idx="7">
                  <c:v>1.89631359682775</c:v>
                </c:pt>
                <c:pt idx="8">
                  <c:v>1.91219176830035</c:v>
                </c:pt>
                <c:pt idx="9">
                  <c:v>1.91072549897905</c:v>
                </c:pt>
                <c:pt idx="10">
                  <c:v>1.90035845398277</c:v>
                </c:pt>
                <c:pt idx="11">
                  <c:v>1.91830118251846</c:v>
                </c:pt>
                <c:pt idx="12">
                  <c:v>1.91641749218918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CRP!$N$2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CRP!$N$3:$N$20</c:f>
              <c:numCache>
                <c:formatCode>0.000</c:formatCode>
                <c:ptCount val="18"/>
                <c:pt idx="0">
                  <c:v>0.002</c:v>
                </c:pt>
                <c:pt idx="1">
                  <c:v>0.0972222222222201</c:v>
                </c:pt>
                <c:pt idx="2">
                  <c:v>0.0894499999999998</c:v>
                </c:pt>
                <c:pt idx="3">
                  <c:v>0.1496</c:v>
                </c:pt>
                <c:pt idx="4">
                  <c:v>0.12233333333333</c:v>
                </c:pt>
                <c:pt idx="5">
                  <c:v>0.11435</c:v>
                </c:pt>
                <c:pt idx="6">
                  <c:v>0.11111111111111</c:v>
                </c:pt>
                <c:pt idx="7">
                  <c:v>0.08975</c:v>
                </c:pt>
                <c:pt idx="8">
                  <c:v>0.12304347826087</c:v>
                </c:pt>
                <c:pt idx="9">
                  <c:v>0.1160625</c:v>
                </c:pt>
                <c:pt idx="10">
                  <c:v>0.11494117647059</c:v>
                </c:pt>
                <c:pt idx="11">
                  <c:v>0.20952380952381</c:v>
                </c:pt>
                <c:pt idx="12">
                  <c:v>0.15719047619048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CRP!$O$2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CRP!$O$3:$O$20</c:f>
              <c:numCache>
                <c:formatCode>General</c:formatCode>
                <c:ptCount val="18"/>
                <c:pt idx="0">
                  <c:v>1.73</c:v>
                </c:pt>
                <c:pt idx="1">
                  <c:v>1.73</c:v>
                </c:pt>
                <c:pt idx="2">
                  <c:v>1.73</c:v>
                </c:pt>
                <c:pt idx="3">
                  <c:v>1.73</c:v>
                </c:pt>
                <c:pt idx="4">
                  <c:v>1.73</c:v>
                </c:pt>
                <c:pt idx="5">
                  <c:v>1.73</c:v>
                </c:pt>
                <c:pt idx="6">
                  <c:v>1.73</c:v>
                </c:pt>
                <c:pt idx="7">
                  <c:v>1.73</c:v>
                </c:pt>
                <c:pt idx="8">
                  <c:v>1.73</c:v>
                </c:pt>
                <c:pt idx="9">
                  <c:v>1.73</c:v>
                </c:pt>
                <c:pt idx="10">
                  <c:v>1.73</c:v>
                </c:pt>
                <c:pt idx="11">
                  <c:v>1.73</c:v>
                </c:pt>
                <c:pt idx="12">
                  <c:v>1.73</c:v>
                </c:pt>
                <c:pt idx="13">
                  <c:v>1.73</c:v>
                </c:pt>
                <c:pt idx="14">
                  <c:v>1.73</c:v>
                </c:pt>
                <c:pt idx="15">
                  <c:v>1.73</c:v>
                </c:pt>
                <c:pt idx="16">
                  <c:v>1.73</c:v>
                </c:pt>
                <c:pt idx="17">
                  <c:v>1.73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CRP!$P$2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CRP!$P$3:$P$20</c:f>
              <c:numCache>
                <c:formatCode>General</c:formatCode>
                <c:ptCount val="18"/>
                <c:pt idx="0">
                  <c:v>2.13</c:v>
                </c:pt>
                <c:pt idx="1">
                  <c:v>2.13</c:v>
                </c:pt>
                <c:pt idx="2">
                  <c:v>2.13</c:v>
                </c:pt>
                <c:pt idx="3">
                  <c:v>2.13</c:v>
                </c:pt>
                <c:pt idx="4">
                  <c:v>2.13</c:v>
                </c:pt>
                <c:pt idx="5">
                  <c:v>2.13</c:v>
                </c:pt>
                <c:pt idx="6">
                  <c:v>2.13</c:v>
                </c:pt>
                <c:pt idx="7">
                  <c:v>2.13</c:v>
                </c:pt>
                <c:pt idx="8">
                  <c:v>2.13</c:v>
                </c:pt>
                <c:pt idx="9">
                  <c:v>2.13</c:v>
                </c:pt>
                <c:pt idx="10">
                  <c:v>2.13</c:v>
                </c:pt>
                <c:pt idx="11">
                  <c:v>2.13</c:v>
                </c:pt>
                <c:pt idx="12">
                  <c:v>2.13</c:v>
                </c:pt>
                <c:pt idx="13">
                  <c:v>2.13</c:v>
                </c:pt>
                <c:pt idx="14">
                  <c:v>2.13</c:v>
                </c:pt>
                <c:pt idx="15">
                  <c:v>2.13</c:v>
                </c:pt>
                <c:pt idx="16">
                  <c:v>2.13</c:v>
                </c:pt>
                <c:pt idx="17">
                  <c:v>2.13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271424"/>
        <c:axId val="209281792"/>
      </c:lineChart>
      <c:catAx>
        <c:axId val="209271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09281792"/>
        <c:crosses val="autoZero"/>
        <c:auto val="0"/>
        <c:lblAlgn val="ctr"/>
        <c:lblOffset val="100"/>
        <c:tickLblSkip val="1"/>
        <c:noMultiLvlLbl val="0"/>
      </c:catAx>
      <c:valAx>
        <c:axId val="209281792"/>
        <c:scaling>
          <c:orientation val="minMax"/>
          <c:max val="2.33"/>
          <c:min val="1.53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0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09271424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2849822528696"/>
          <c:y val="0.135761916857172"/>
          <c:w val="0.157894713937959"/>
          <c:h val="0.8476823300313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650195471363144"/>
          <c:y val="0.0827814569536425"/>
          <c:w val="0.704811890957648"/>
          <c:h val="0.731788079470201"/>
        </c:manualLayout>
      </c:layout>
      <c:lineChart>
        <c:grouping val="standard"/>
        <c:varyColors val="0"/>
        <c:ser>
          <c:idx val="0"/>
          <c:order val="0"/>
          <c:tx>
            <c:strRef>
              <c:f>UA!$B$2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UA!$A$3:$A$20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UA!$B$3:$B$20</c:f>
              <c:numCache>
                <c:formatCode>0.00</c:formatCode>
                <c:ptCount val="18"/>
                <c:pt idx="1">
                  <c:v>6.275</c:v>
                </c:pt>
                <c:pt idx="2">
                  <c:v>6.275</c:v>
                </c:pt>
                <c:pt idx="3">
                  <c:v>6.26666666666667</c:v>
                </c:pt>
                <c:pt idx="4">
                  <c:v>6.27</c:v>
                </c:pt>
                <c:pt idx="5">
                  <c:v>6.26818181818182</c:v>
                </c:pt>
                <c:pt idx="6">
                  <c:v>6.315</c:v>
                </c:pt>
                <c:pt idx="7">
                  <c:v>6.26875</c:v>
                </c:pt>
                <c:pt idx="8">
                  <c:v>6.275</c:v>
                </c:pt>
                <c:pt idx="9">
                  <c:v>6.28888888888889</c:v>
                </c:pt>
                <c:pt idx="10">
                  <c:v>6.29375</c:v>
                </c:pt>
                <c:pt idx="11">
                  <c:v>6.27272727272727</c:v>
                </c:pt>
                <c:pt idx="12">
                  <c:v>6.27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UA!$C$2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UA!$A$3:$A$20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UA!$C$3:$C$20</c:f>
              <c:numCache>
                <c:formatCode>0.00</c:formatCode>
                <c:ptCount val="18"/>
                <c:pt idx="1">
                  <c:v>6.34723684210526</c:v>
                </c:pt>
                <c:pt idx="2">
                  <c:v>6.35021978021978</c:v>
                </c:pt>
                <c:pt idx="3">
                  <c:v>6.38149425287356</c:v>
                </c:pt>
                <c:pt idx="4">
                  <c:v>6.37674698795181</c:v>
                </c:pt>
                <c:pt idx="5">
                  <c:v>6.36677083333334</c:v>
                </c:pt>
                <c:pt idx="6">
                  <c:v>6.37819277108434</c:v>
                </c:pt>
                <c:pt idx="7">
                  <c:v>6.35806122448979</c:v>
                </c:pt>
                <c:pt idx="8">
                  <c:v>6.35090909090909</c:v>
                </c:pt>
                <c:pt idx="9">
                  <c:v>6.41827586206896</c:v>
                </c:pt>
                <c:pt idx="10">
                  <c:v>6.47776699029126</c:v>
                </c:pt>
                <c:pt idx="11">
                  <c:v>6.40122448979592</c:v>
                </c:pt>
                <c:pt idx="12">
                  <c:v>6.41631067961165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UA!$D$2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UA!$A$3:$A$20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UA!$D$3:$D$20</c:f>
              <c:numCache>
                <c:formatCode>0.00</c:formatCode>
                <c:ptCount val="18"/>
                <c:pt idx="1">
                  <c:v>6.29047619047619</c:v>
                </c:pt>
                <c:pt idx="2">
                  <c:v>6.33478260869565</c:v>
                </c:pt>
                <c:pt idx="3">
                  <c:v>6.365</c:v>
                </c:pt>
                <c:pt idx="4">
                  <c:v>6.345</c:v>
                </c:pt>
                <c:pt idx="5">
                  <c:v>6.30833333333333</c:v>
                </c:pt>
                <c:pt idx="6">
                  <c:v>6.33157894736842</c:v>
                </c:pt>
                <c:pt idx="7">
                  <c:v>6.34210526315789</c:v>
                </c:pt>
                <c:pt idx="8">
                  <c:v>6.31666666666667</c:v>
                </c:pt>
                <c:pt idx="9">
                  <c:v>6.31052631578947</c:v>
                </c:pt>
                <c:pt idx="10">
                  <c:v>6.31578947368421</c:v>
                </c:pt>
                <c:pt idx="11">
                  <c:v>6.315</c:v>
                </c:pt>
                <c:pt idx="12">
                  <c:v>6.27894736842105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UA!$E$2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UA!$A$3:$A$20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UA!$E$3:$E$20</c:f>
              <c:numCache>
                <c:formatCode>0.00</c:formatCode>
                <c:ptCount val="18"/>
                <c:pt idx="0">
                  <c:v>6.42</c:v>
                </c:pt>
                <c:pt idx="1">
                  <c:v>6.396</c:v>
                </c:pt>
                <c:pt idx="2">
                  <c:v>6.371</c:v>
                </c:pt>
                <c:pt idx="3">
                  <c:v>6.35</c:v>
                </c:pt>
                <c:pt idx="4">
                  <c:v>6.306</c:v>
                </c:pt>
                <c:pt idx="5">
                  <c:v>6.349</c:v>
                </c:pt>
                <c:pt idx="6">
                  <c:v>6.351</c:v>
                </c:pt>
                <c:pt idx="7">
                  <c:v>6.382</c:v>
                </c:pt>
                <c:pt idx="8">
                  <c:v>6.348</c:v>
                </c:pt>
                <c:pt idx="9">
                  <c:v>6.349</c:v>
                </c:pt>
                <c:pt idx="10">
                  <c:v>6.392</c:v>
                </c:pt>
                <c:pt idx="11">
                  <c:v>6.381</c:v>
                </c:pt>
                <c:pt idx="12">
                  <c:v>6.348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UA!$F$2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UA!$A$3:$A$20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UA!$F$3:$F$20</c:f>
              <c:numCache>
                <c:formatCode>0.00</c:formatCode>
                <c:ptCount val="18"/>
                <c:pt idx="1">
                  <c:v>6.35</c:v>
                </c:pt>
                <c:pt idx="2">
                  <c:v>6.325</c:v>
                </c:pt>
                <c:pt idx="3">
                  <c:v>6.29</c:v>
                </c:pt>
                <c:pt idx="4">
                  <c:v>6.315</c:v>
                </c:pt>
                <c:pt idx="5">
                  <c:v>6.30909090909091</c:v>
                </c:pt>
                <c:pt idx="6">
                  <c:v>6.305</c:v>
                </c:pt>
                <c:pt idx="7">
                  <c:v>6.31052631578947</c:v>
                </c:pt>
                <c:pt idx="8">
                  <c:v>6.27894736842105</c:v>
                </c:pt>
                <c:pt idx="9">
                  <c:v>6.29411764705882</c:v>
                </c:pt>
                <c:pt idx="10">
                  <c:v>6.3</c:v>
                </c:pt>
                <c:pt idx="11">
                  <c:v>6.29523809523809</c:v>
                </c:pt>
                <c:pt idx="12">
                  <c:v>6.305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UA!$G$2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UA!$A$3:$A$20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UA!$G$3:$G$20</c:f>
              <c:numCache>
                <c:formatCode>0.00</c:formatCode>
                <c:ptCount val="18"/>
                <c:pt idx="1">
                  <c:v>6.33</c:v>
                </c:pt>
                <c:pt idx="2">
                  <c:v>6.2725</c:v>
                </c:pt>
                <c:pt idx="3">
                  <c:v>6.27153846153846</c:v>
                </c:pt>
                <c:pt idx="4">
                  <c:v>6.26578947368421</c:v>
                </c:pt>
                <c:pt idx="5">
                  <c:v>6.31185185185185</c:v>
                </c:pt>
                <c:pt idx="6">
                  <c:v>6.38434782608696</c:v>
                </c:pt>
                <c:pt idx="7">
                  <c:v>6.41652173913044</c:v>
                </c:pt>
                <c:pt idx="8">
                  <c:v>6.3416</c:v>
                </c:pt>
                <c:pt idx="9">
                  <c:v>6.32318181818182</c:v>
                </c:pt>
                <c:pt idx="10">
                  <c:v>6.30363636363636</c:v>
                </c:pt>
                <c:pt idx="11">
                  <c:v>6.2692</c:v>
                </c:pt>
                <c:pt idx="12">
                  <c:v>6.2752380952381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UA!$H$2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UA!$A$3:$A$20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UA!$H$3:$H$20</c:f>
              <c:numCache>
                <c:formatCode>0.00</c:formatCode>
                <c:ptCount val="18"/>
                <c:pt idx="1">
                  <c:v>6.115</c:v>
                </c:pt>
                <c:pt idx="2">
                  <c:v>6.248</c:v>
                </c:pt>
                <c:pt idx="3">
                  <c:v>6.25</c:v>
                </c:pt>
                <c:pt idx="4">
                  <c:v>6.209</c:v>
                </c:pt>
                <c:pt idx="5">
                  <c:v>6.273</c:v>
                </c:pt>
                <c:pt idx="6">
                  <c:v>6.322</c:v>
                </c:pt>
                <c:pt idx="7">
                  <c:v>6.313</c:v>
                </c:pt>
                <c:pt idx="8">
                  <c:v>6.317</c:v>
                </c:pt>
                <c:pt idx="9">
                  <c:v>6.328</c:v>
                </c:pt>
                <c:pt idx="10">
                  <c:v>6.314</c:v>
                </c:pt>
                <c:pt idx="11">
                  <c:v>6.331</c:v>
                </c:pt>
                <c:pt idx="12">
                  <c:v>6.264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UA!$I$2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UA!$A$3:$A$20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UA!$I$3:$I$20</c:f>
              <c:numCache>
                <c:formatCode>0.00</c:formatCode>
                <c:ptCount val="18"/>
                <c:pt idx="1">
                  <c:v>6.34</c:v>
                </c:pt>
                <c:pt idx="2">
                  <c:v>6.28</c:v>
                </c:pt>
                <c:pt idx="3">
                  <c:v>6.24</c:v>
                </c:pt>
                <c:pt idx="4">
                  <c:v>6.31</c:v>
                </c:pt>
                <c:pt idx="5">
                  <c:v>6.28</c:v>
                </c:pt>
                <c:pt idx="6">
                  <c:v>6.3</c:v>
                </c:pt>
                <c:pt idx="7">
                  <c:v>6.29</c:v>
                </c:pt>
                <c:pt idx="8">
                  <c:v>6.29</c:v>
                </c:pt>
                <c:pt idx="9">
                  <c:v>6.29</c:v>
                </c:pt>
                <c:pt idx="10">
                  <c:v>6.29</c:v>
                </c:pt>
                <c:pt idx="11">
                  <c:v>6.31</c:v>
                </c:pt>
                <c:pt idx="12">
                  <c:v>6.29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UA!$J$2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UA!$A$3:$A$20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UA!$J$3:$J$20</c:f>
              <c:numCache>
                <c:formatCode>0.00</c:formatCode>
                <c:ptCount val="18"/>
                <c:pt idx="0">
                  <c:v>6.33</c:v>
                </c:pt>
                <c:pt idx="1">
                  <c:v>6.34723684210526</c:v>
                </c:pt>
                <c:pt idx="2">
                  <c:v>6.33</c:v>
                </c:pt>
                <c:pt idx="3">
                  <c:v>6.32</c:v>
                </c:pt>
                <c:pt idx="4">
                  <c:v>6.29</c:v>
                </c:pt>
                <c:pt idx="5">
                  <c:v>6.31</c:v>
                </c:pt>
                <c:pt idx="6">
                  <c:v>6.32</c:v>
                </c:pt>
                <c:pt idx="7">
                  <c:v>6.33</c:v>
                </c:pt>
                <c:pt idx="8">
                  <c:v>6.3</c:v>
                </c:pt>
                <c:pt idx="9">
                  <c:v>6.34</c:v>
                </c:pt>
                <c:pt idx="10">
                  <c:v>6.32</c:v>
                </c:pt>
                <c:pt idx="11">
                  <c:v>6.31</c:v>
                </c:pt>
                <c:pt idx="12">
                  <c:v>6.33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UA!$K$2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UA!$A$3:$A$20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UA!$K$3:$K$20</c:f>
              <c:numCache>
                <c:formatCode>0.00</c:formatCode>
                <c:ptCount val="18"/>
                <c:pt idx="1">
                  <c:v>6.34444444444444</c:v>
                </c:pt>
                <c:pt idx="2">
                  <c:v>6.375</c:v>
                </c:pt>
                <c:pt idx="3">
                  <c:v>6.38</c:v>
                </c:pt>
                <c:pt idx="4">
                  <c:v>6.335</c:v>
                </c:pt>
                <c:pt idx="5">
                  <c:v>6.385</c:v>
                </c:pt>
                <c:pt idx="6">
                  <c:v>6.345</c:v>
                </c:pt>
                <c:pt idx="7">
                  <c:v>6.385</c:v>
                </c:pt>
                <c:pt idx="8">
                  <c:v>6.38571428571429</c:v>
                </c:pt>
                <c:pt idx="9">
                  <c:v>6.40666666666667</c:v>
                </c:pt>
                <c:pt idx="10">
                  <c:v>6.39333333333333</c:v>
                </c:pt>
                <c:pt idx="11">
                  <c:v>6.36666666666667</c:v>
                </c:pt>
                <c:pt idx="12">
                  <c:v>6.32941176470588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UA!$L$2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UA!$A$3:$A$20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UA!$L$3:$L$20</c:f>
              <c:numCache>
                <c:formatCode>0.0</c:formatCode>
                <c:ptCount val="18"/>
                <c:pt idx="0">
                  <c:v>6.3</c:v>
                </c:pt>
                <c:pt idx="1">
                  <c:v>6.3</c:v>
                </c:pt>
                <c:pt idx="2">
                  <c:v>6.3</c:v>
                </c:pt>
                <c:pt idx="3">
                  <c:v>6.3</c:v>
                </c:pt>
                <c:pt idx="4">
                  <c:v>6.3</c:v>
                </c:pt>
                <c:pt idx="5">
                  <c:v>6.3</c:v>
                </c:pt>
                <c:pt idx="6">
                  <c:v>6.3</c:v>
                </c:pt>
                <c:pt idx="7">
                  <c:v>6.3</c:v>
                </c:pt>
                <c:pt idx="8">
                  <c:v>6.3</c:v>
                </c:pt>
                <c:pt idx="9">
                  <c:v>6.3</c:v>
                </c:pt>
                <c:pt idx="10">
                  <c:v>6.3</c:v>
                </c:pt>
                <c:pt idx="11">
                  <c:v>6.3</c:v>
                </c:pt>
                <c:pt idx="12">
                  <c:v>6.3</c:v>
                </c:pt>
                <c:pt idx="13">
                  <c:v>6.3</c:v>
                </c:pt>
                <c:pt idx="14">
                  <c:v>6.3</c:v>
                </c:pt>
                <c:pt idx="15">
                  <c:v>6.3</c:v>
                </c:pt>
                <c:pt idx="16">
                  <c:v>6.3</c:v>
                </c:pt>
                <c:pt idx="17">
                  <c:v>6.3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UA!$M$2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UA!$A$3:$A$20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UA!$M$3:$M$20</c:f>
              <c:numCache>
                <c:formatCode>0.00</c:formatCode>
                <c:ptCount val="18"/>
                <c:pt idx="0">
                  <c:v>6.375</c:v>
                </c:pt>
                <c:pt idx="1">
                  <c:v>6.31353943191312</c:v>
                </c:pt>
                <c:pt idx="2">
                  <c:v>6.31615023889154</c:v>
                </c:pt>
                <c:pt idx="3">
                  <c:v>6.31146993810787</c:v>
                </c:pt>
                <c:pt idx="4">
                  <c:v>6.3022536461636</c:v>
                </c:pt>
                <c:pt idx="5">
                  <c:v>6.31612287457913</c:v>
                </c:pt>
                <c:pt idx="6">
                  <c:v>6.33521195445397</c:v>
                </c:pt>
                <c:pt idx="7">
                  <c:v>6.33959645425676</c:v>
                </c:pt>
                <c:pt idx="8">
                  <c:v>6.32038374117111</c:v>
                </c:pt>
                <c:pt idx="9">
                  <c:v>6.33486571986546</c:v>
                </c:pt>
                <c:pt idx="10">
                  <c:v>6.34002761609452</c:v>
                </c:pt>
                <c:pt idx="11">
                  <c:v>6.3252056524428</c:v>
                </c:pt>
                <c:pt idx="12">
                  <c:v>6.31069079079767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UA!$N$2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UA!$A$3:$A$20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UA!$N$3:$N$20</c:f>
              <c:numCache>
                <c:formatCode>0.00</c:formatCode>
                <c:ptCount val="18"/>
                <c:pt idx="0">
                  <c:v>0.0899999999999999</c:v>
                </c:pt>
                <c:pt idx="1">
                  <c:v>0.281</c:v>
                </c:pt>
                <c:pt idx="2">
                  <c:v>0.127</c:v>
                </c:pt>
                <c:pt idx="3">
                  <c:v>0.14149425287356</c:v>
                </c:pt>
                <c:pt idx="4">
                  <c:v>0.16774698795181</c:v>
                </c:pt>
                <c:pt idx="5">
                  <c:v>0.116818181818179</c:v>
                </c:pt>
                <c:pt idx="6">
                  <c:v>0.0843478260869599</c:v>
                </c:pt>
                <c:pt idx="7">
                  <c:v>0.14777173913044</c:v>
                </c:pt>
                <c:pt idx="8">
                  <c:v>0.110714285714289</c:v>
                </c:pt>
                <c:pt idx="9">
                  <c:v>0.12938697318007</c:v>
                </c:pt>
                <c:pt idx="10">
                  <c:v>0.18776699029126</c:v>
                </c:pt>
                <c:pt idx="11">
                  <c:v>0.132024489795921</c:v>
                </c:pt>
                <c:pt idx="12">
                  <c:v>0.15231067961165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UA!$O$2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UA!$A$3:$A$20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UA!$O$3:$O$20</c:f>
              <c:numCache>
                <c:formatCode>0.0</c:formatCode>
                <c:ptCount val="18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UA!$P$2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UA!$A$3:$A$20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UA!$P$3:$P$20</c:f>
              <c:numCache>
                <c:formatCode>General</c:formatCode>
                <c:ptCount val="18"/>
                <c:pt idx="0">
                  <c:v>6.6</c:v>
                </c:pt>
                <c:pt idx="1">
                  <c:v>6.6</c:v>
                </c:pt>
                <c:pt idx="2">
                  <c:v>6.6</c:v>
                </c:pt>
                <c:pt idx="3">
                  <c:v>6.6</c:v>
                </c:pt>
                <c:pt idx="4">
                  <c:v>6.6</c:v>
                </c:pt>
                <c:pt idx="5">
                  <c:v>6.6</c:v>
                </c:pt>
                <c:pt idx="6">
                  <c:v>6.6</c:v>
                </c:pt>
                <c:pt idx="7">
                  <c:v>6.6</c:v>
                </c:pt>
                <c:pt idx="8">
                  <c:v>6.6</c:v>
                </c:pt>
                <c:pt idx="9">
                  <c:v>6.6</c:v>
                </c:pt>
                <c:pt idx="10">
                  <c:v>6.6</c:v>
                </c:pt>
                <c:pt idx="11">
                  <c:v>6.6</c:v>
                </c:pt>
                <c:pt idx="12">
                  <c:v>6.6</c:v>
                </c:pt>
                <c:pt idx="13">
                  <c:v>6.6</c:v>
                </c:pt>
                <c:pt idx="14">
                  <c:v>6.6</c:v>
                </c:pt>
                <c:pt idx="15">
                  <c:v>6.6</c:v>
                </c:pt>
                <c:pt idx="16">
                  <c:v>6.6</c:v>
                </c:pt>
                <c:pt idx="17">
                  <c:v>6.6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52896"/>
        <c:axId val="209554816"/>
      </c:lineChart>
      <c:catAx>
        <c:axId val="209552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09554816"/>
        <c:crosses val="autoZero"/>
        <c:auto val="0"/>
        <c:lblAlgn val="ctr"/>
        <c:lblOffset val="100"/>
        <c:tickLblSkip val="1"/>
        <c:noMultiLvlLbl val="0"/>
      </c:catAx>
      <c:valAx>
        <c:axId val="209554816"/>
        <c:scaling>
          <c:orientation val="minMax"/>
          <c:max val="6.9"/>
          <c:min val="5.7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09552896"/>
        <c:crosses val="autoZero"/>
        <c:crossBetween val="between"/>
        <c:majorUnit val="0.3"/>
        <c:minorUnit val="0.060000000000000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9246260884056"/>
          <c:y val="0.139073067479468"/>
          <c:w val="0.159948117596421"/>
          <c:h val="0.8609270332741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665362565042506"/>
          <c:y val="0.0853974525873177"/>
          <c:w val="0.705806171937228"/>
          <c:h val="0.734418092250932"/>
        </c:manualLayout>
      </c:layout>
      <c:lineChart>
        <c:grouping val="standard"/>
        <c:varyColors val="0"/>
        <c:ser>
          <c:idx val="0"/>
          <c:order val="0"/>
          <c:tx>
            <c:strRef>
              <c:f>BUN!$B$2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BUN!$A$3:$A$20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BUN!$B$3:$B$20</c:f>
              <c:numCache>
                <c:formatCode>0.0</c:formatCode>
                <c:ptCount val="18"/>
                <c:pt idx="1">
                  <c:v>32.44</c:v>
                </c:pt>
                <c:pt idx="2">
                  <c:v>32.545</c:v>
                </c:pt>
                <c:pt idx="3">
                  <c:v>32.3714285714286</c:v>
                </c:pt>
                <c:pt idx="4">
                  <c:v>32.435</c:v>
                </c:pt>
                <c:pt idx="5">
                  <c:v>32.4363636363636</c:v>
                </c:pt>
                <c:pt idx="6">
                  <c:v>32.505</c:v>
                </c:pt>
                <c:pt idx="7">
                  <c:v>32.45</c:v>
                </c:pt>
                <c:pt idx="8">
                  <c:v>32.43</c:v>
                </c:pt>
                <c:pt idx="9">
                  <c:v>32.3055555555556</c:v>
                </c:pt>
                <c:pt idx="10">
                  <c:v>32.43125</c:v>
                </c:pt>
                <c:pt idx="11">
                  <c:v>32.5227272727273</c:v>
                </c:pt>
                <c:pt idx="12">
                  <c:v>32.6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BUN!$C$2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BUN!$A$3:$A$20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BUN!$C$3:$C$20</c:f>
              <c:numCache>
                <c:formatCode>0.0</c:formatCode>
                <c:ptCount val="18"/>
                <c:pt idx="1">
                  <c:v>32.3713157894737</c:v>
                </c:pt>
                <c:pt idx="2">
                  <c:v>32.5029347826087</c:v>
                </c:pt>
                <c:pt idx="3">
                  <c:v>32.2481818181818</c:v>
                </c:pt>
                <c:pt idx="4">
                  <c:v>32.13325</c:v>
                </c:pt>
                <c:pt idx="5">
                  <c:v>32.4097894736842</c:v>
                </c:pt>
                <c:pt idx="6">
                  <c:v>32.4346987951807</c:v>
                </c:pt>
                <c:pt idx="7">
                  <c:v>32.339793814433</c:v>
                </c:pt>
                <c:pt idx="8">
                  <c:v>32.1756565656566</c:v>
                </c:pt>
                <c:pt idx="9">
                  <c:v>32.2990476190476</c:v>
                </c:pt>
                <c:pt idx="10">
                  <c:v>32.3203260869565</c:v>
                </c:pt>
                <c:pt idx="11">
                  <c:v>32.153</c:v>
                </c:pt>
                <c:pt idx="12">
                  <c:v>32.5415053763441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BUN!$D$2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BUN!$A$3:$A$20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BUN!$D$3:$D$20</c:f>
              <c:numCache>
                <c:formatCode>0.0</c:formatCode>
                <c:ptCount val="18"/>
                <c:pt idx="1">
                  <c:v>32.32</c:v>
                </c:pt>
                <c:pt idx="2">
                  <c:v>32.4045454545454</c:v>
                </c:pt>
                <c:pt idx="3">
                  <c:v>32.3411764705882</c:v>
                </c:pt>
                <c:pt idx="4">
                  <c:v>32.1666666666667</c:v>
                </c:pt>
                <c:pt idx="5">
                  <c:v>32.6666666666667</c:v>
                </c:pt>
                <c:pt idx="6">
                  <c:v>32.38125</c:v>
                </c:pt>
                <c:pt idx="7">
                  <c:v>32.1153846153846</c:v>
                </c:pt>
                <c:pt idx="8">
                  <c:v>32.75625</c:v>
                </c:pt>
                <c:pt idx="9">
                  <c:v>32.8933333333333</c:v>
                </c:pt>
                <c:pt idx="10">
                  <c:v>32.5647058823529</c:v>
                </c:pt>
                <c:pt idx="11">
                  <c:v>32.2947368421053</c:v>
                </c:pt>
                <c:pt idx="12">
                  <c:v>32.6428571428571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BUN!$E$2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BUN!$A$3:$A$20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BUN!$E$3:$E$20</c:f>
              <c:numCache>
                <c:formatCode>0.0</c:formatCode>
                <c:ptCount val="18"/>
                <c:pt idx="0">
                  <c:v>32.5</c:v>
                </c:pt>
                <c:pt idx="1">
                  <c:v>32.288</c:v>
                </c:pt>
                <c:pt idx="2">
                  <c:v>32.23</c:v>
                </c:pt>
                <c:pt idx="3">
                  <c:v>32.491</c:v>
                </c:pt>
                <c:pt idx="4">
                  <c:v>32.546</c:v>
                </c:pt>
                <c:pt idx="5">
                  <c:v>32.552</c:v>
                </c:pt>
                <c:pt idx="6" c:formatCode="0.0_ ">
                  <c:v>32.386</c:v>
                </c:pt>
                <c:pt idx="7">
                  <c:v>32.347</c:v>
                </c:pt>
                <c:pt idx="8">
                  <c:v>32.298</c:v>
                </c:pt>
                <c:pt idx="9">
                  <c:v>32.464</c:v>
                </c:pt>
                <c:pt idx="10">
                  <c:v>32.799</c:v>
                </c:pt>
                <c:pt idx="11">
                  <c:v>32.735</c:v>
                </c:pt>
                <c:pt idx="12">
                  <c:v>32.567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BUN!$F$2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BUN!$A$3:$A$20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BUN!$F$3:$F$20</c:f>
              <c:numCache>
                <c:formatCode>0.0</c:formatCode>
                <c:ptCount val="18"/>
                <c:pt idx="1">
                  <c:v>32.6666666666667</c:v>
                </c:pt>
                <c:pt idx="2">
                  <c:v>32.6875</c:v>
                </c:pt>
                <c:pt idx="3">
                  <c:v>32.4</c:v>
                </c:pt>
                <c:pt idx="4">
                  <c:v>32.65</c:v>
                </c:pt>
                <c:pt idx="5">
                  <c:v>32.7727272727273</c:v>
                </c:pt>
                <c:pt idx="6">
                  <c:v>32.65</c:v>
                </c:pt>
                <c:pt idx="7">
                  <c:v>32.5789473684211</c:v>
                </c:pt>
                <c:pt idx="8">
                  <c:v>32.4736842105263</c:v>
                </c:pt>
                <c:pt idx="9">
                  <c:v>32.5294117647059</c:v>
                </c:pt>
                <c:pt idx="10">
                  <c:v>32.7142857142857</c:v>
                </c:pt>
                <c:pt idx="11">
                  <c:v>32.5238095238095</c:v>
                </c:pt>
                <c:pt idx="12">
                  <c:v>32.7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BUN!$G$2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BUN!$A$3:$A$20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BUN!$G$3:$G$20</c:f>
              <c:numCache>
                <c:formatCode>0.0</c:formatCode>
                <c:ptCount val="18"/>
                <c:pt idx="1">
                  <c:v>33.3</c:v>
                </c:pt>
                <c:pt idx="2">
                  <c:v>32.3466666666667</c:v>
                </c:pt>
                <c:pt idx="3">
                  <c:v>32.3290909090909</c:v>
                </c:pt>
                <c:pt idx="4">
                  <c:v>32.1147368421053</c:v>
                </c:pt>
                <c:pt idx="5">
                  <c:v>32.3233333333333</c:v>
                </c:pt>
                <c:pt idx="6">
                  <c:v>32.5234782608696</c:v>
                </c:pt>
                <c:pt idx="7">
                  <c:v>32.4978260869565</c:v>
                </c:pt>
                <c:pt idx="8">
                  <c:v>32.6</c:v>
                </c:pt>
                <c:pt idx="9">
                  <c:v>32.4318181818182</c:v>
                </c:pt>
                <c:pt idx="10">
                  <c:v>32.3472727272727</c:v>
                </c:pt>
                <c:pt idx="11">
                  <c:v>32.3932</c:v>
                </c:pt>
                <c:pt idx="12">
                  <c:v>32.2942857142857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BUN!$H$2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BUN!$A$3:$A$20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BUN!$H$3:$H$20</c:f>
              <c:numCache>
                <c:formatCode>0.0</c:formatCode>
                <c:ptCount val="18"/>
                <c:pt idx="1">
                  <c:v>31.966</c:v>
                </c:pt>
                <c:pt idx="2">
                  <c:v>32.394</c:v>
                </c:pt>
                <c:pt idx="3">
                  <c:v>32.457</c:v>
                </c:pt>
                <c:pt idx="4">
                  <c:v>32.393</c:v>
                </c:pt>
                <c:pt idx="5">
                  <c:v>32.413</c:v>
                </c:pt>
                <c:pt idx="6">
                  <c:v>32.634</c:v>
                </c:pt>
                <c:pt idx="7">
                  <c:v>32.642</c:v>
                </c:pt>
                <c:pt idx="8">
                  <c:v>32.265</c:v>
                </c:pt>
                <c:pt idx="9">
                  <c:v>32.364</c:v>
                </c:pt>
                <c:pt idx="10">
                  <c:v>32.384</c:v>
                </c:pt>
                <c:pt idx="11">
                  <c:v>32.348</c:v>
                </c:pt>
                <c:pt idx="12">
                  <c:v>32.167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BUN!$I$2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BUN!$A$3:$A$20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BUN!$I$3:$I$20</c:f>
              <c:numCache>
                <c:formatCode>0.0</c:formatCode>
                <c:ptCount val="18"/>
                <c:pt idx="1">
                  <c:v>32.62</c:v>
                </c:pt>
                <c:pt idx="2">
                  <c:v>32.55</c:v>
                </c:pt>
                <c:pt idx="3">
                  <c:v>32.39</c:v>
                </c:pt>
                <c:pt idx="4">
                  <c:v>32.49</c:v>
                </c:pt>
                <c:pt idx="5">
                  <c:v>32.54</c:v>
                </c:pt>
                <c:pt idx="6">
                  <c:v>32.54</c:v>
                </c:pt>
                <c:pt idx="7">
                  <c:v>32.5</c:v>
                </c:pt>
                <c:pt idx="8">
                  <c:v>32.5</c:v>
                </c:pt>
                <c:pt idx="9">
                  <c:v>32.54</c:v>
                </c:pt>
                <c:pt idx="10">
                  <c:v>32.48</c:v>
                </c:pt>
                <c:pt idx="11">
                  <c:v>32.49</c:v>
                </c:pt>
                <c:pt idx="12">
                  <c:v>32.49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BUN!$J$2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BUN!$A$3:$A$20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BUN!$J$3:$J$20</c:f>
              <c:numCache>
                <c:formatCode>0.0</c:formatCode>
                <c:ptCount val="18"/>
                <c:pt idx="0">
                  <c:v>32.9</c:v>
                </c:pt>
                <c:pt idx="1">
                  <c:v>32.3713157894737</c:v>
                </c:pt>
                <c:pt idx="2">
                  <c:v>32.53</c:v>
                </c:pt>
                <c:pt idx="3">
                  <c:v>32.26</c:v>
                </c:pt>
                <c:pt idx="4">
                  <c:v>31.77</c:v>
                </c:pt>
                <c:pt idx="5">
                  <c:v>32.3</c:v>
                </c:pt>
                <c:pt idx="6">
                  <c:v>32.3</c:v>
                </c:pt>
                <c:pt idx="7">
                  <c:v>32.95</c:v>
                </c:pt>
                <c:pt idx="8">
                  <c:v>32.85</c:v>
                </c:pt>
                <c:pt idx="9">
                  <c:v>32.68</c:v>
                </c:pt>
                <c:pt idx="10">
                  <c:v>32.65</c:v>
                </c:pt>
                <c:pt idx="11">
                  <c:v>32.87</c:v>
                </c:pt>
                <c:pt idx="12">
                  <c:v>32.55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BUN!$K$2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BUN!$A$3:$A$20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BUN!$K$3:$K$20</c:f>
              <c:numCache>
                <c:formatCode>0.0</c:formatCode>
                <c:ptCount val="18"/>
                <c:pt idx="1">
                  <c:v>32.0388888888889</c:v>
                </c:pt>
                <c:pt idx="2">
                  <c:v>32.1052631578947</c:v>
                </c:pt>
                <c:pt idx="3">
                  <c:v>32.41</c:v>
                </c:pt>
                <c:pt idx="4">
                  <c:v>32.6947368421053</c:v>
                </c:pt>
                <c:pt idx="5">
                  <c:v>32.8166666666667</c:v>
                </c:pt>
                <c:pt idx="6">
                  <c:v>31.615</c:v>
                </c:pt>
                <c:pt idx="7">
                  <c:v>32.7333333333333</c:v>
                </c:pt>
                <c:pt idx="8">
                  <c:v>33.1071428571429</c:v>
                </c:pt>
                <c:pt idx="9">
                  <c:v>32.58</c:v>
                </c:pt>
                <c:pt idx="10">
                  <c:v>32.08</c:v>
                </c:pt>
                <c:pt idx="11">
                  <c:v>32.7055555555555</c:v>
                </c:pt>
                <c:pt idx="12">
                  <c:v>32.95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BUN!$L$2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BUN!$A$3:$A$20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BUN!$L$3:$L$20</c:f>
              <c:numCache>
                <c:formatCode>0.0</c:formatCode>
                <c:ptCount val="18"/>
                <c:pt idx="0">
                  <c:v>32.5</c:v>
                </c:pt>
                <c:pt idx="1">
                  <c:v>32.5</c:v>
                </c:pt>
                <c:pt idx="2">
                  <c:v>32.5</c:v>
                </c:pt>
                <c:pt idx="3">
                  <c:v>32.5</c:v>
                </c:pt>
                <c:pt idx="4">
                  <c:v>32.5</c:v>
                </c:pt>
                <c:pt idx="5">
                  <c:v>32.5</c:v>
                </c:pt>
                <c:pt idx="6">
                  <c:v>32.5</c:v>
                </c:pt>
                <c:pt idx="7">
                  <c:v>32.5</c:v>
                </c:pt>
                <c:pt idx="8">
                  <c:v>32.5</c:v>
                </c:pt>
                <c:pt idx="9">
                  <c:v>32.5</c:v>
                </c:pt>
                <c:pt idx="10">
                  <c:v>32.5</c:v>
                </c:pt>
                <c:pt idx="11">
                  <c:v>32.5</c:v>
                </c:pt>
                <c:pt idx="12">
                  <c:v>32.5</c:v>
                </c:pt>
                <c:pt idx="13">
                  <c:v>32.5</c:v>
                </c:pt>
                <c:pt idx="14">
                  <c:v>32.5</c:v>
                </c:pt>
                <c:pt idx="15">
                  <c:v>32.5</c:v>
                </c:pt>
                <c:pt idx="16">
                  <c:v>32.5</c:v>
                </c:pt>
                <c:pt idx="17">
                  <c:v>32.5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BUN!$M$2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BUN!$A$3:$A$20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BUN!$M$3:$M$20</c:f>
              <c:numCache>
                <c:formatCode>0.0</c:formatCode>
                <c:ptCount val="18"/>
                <c:pt idx="0">
                  <c:v>32.7</c:v>
                </c:pt>
                <c:pt idx="1">
                  <c:v>32.4382187134503</c:v>
                </c:pt>
                <c:pt idx="2">
                  <c:v>32.4295910061715</c:v>
                </c:pt>
                <c:pt idx="3">
                  <c:v>32.3697877769289</c:v>
                </c:pt>
                <c:pt idx="4">
                  <c:v>32.3393390350877</c:v>
                </c:pt>
                <c:pt idx="5">
                  <c:v>32.5230547049442</c:v>
                </c:pt>
                <c:pt idx="6">
                  <c:v>32.396942705605</c:v>
                </c:pt>
                <c:pt idx="7">
                  <c:v>32.5154285218528</c:v>
                </c:pt>
                <c:pt idx="8">
                  <c:v>32.5455733633326</c:v>
                </c:pt>
                <c:pt idx="9">
                  <c:v>32.5087166454461</c:v>
                </c:pt>
                <c:pt idx="10">
                  <c:v>32.4770840410868</c:v>
                </c:pt>
                <c:pt idx="11">
                  <c:v>32.5036029194198</c:v>
                </c:pt>
                <c:pt idx="12">
                  <c:v>32.5502648233487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BUN!$N$2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BUN!$A$3:$A$20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BUN!$N$3:$N$20</c:f>
              <c:numCache>
                <c:formatCode>0.0</c:formatCode>
                <c:ptCount val="18"/>
                <c:pt idx="0">
                  <c:v>0.399999999999999</c:v>
                </c:pt>
                <c:pt idx="1">
                  <c:v>1.334</c:v>
                </c:pt>
                <c:pt idx="2">
                  <c:v>0.582236842105303</c:v>
                </c:pt>
                <c:pt idx="3">
                  <c:v>0.242818181818201</c:v>
                </c:pt>
                <c:pt idx="4">
                  <c:v>0.9247368421053</c:v>
                </c:pt>
                <c:pt idx="5">
                  <c:v>0.516666666666701</c:v>
                </c:pt>
                <c:pt idx="6">
                  <c:v>1.035</c:v>
                </c:pt>
                <c:pt idx="7">
                  <c:v>0.834615384615404</c:v>
                </c:pt>
                <c:pt idx="8">
                  <c:v>0.931486291486294</c:v>
                </c:pt>
                <c:pt idx="9">
                  <c:v>0.594285714285704</c:v>
                </c:pt>
                <c:pt idx="10">
                  <c:v>0.719000000000001</c:v>
                </c:pt>
                <c:pt idx="11">
                  <c:v>0.716999999999999</c:v>
                </c:pt>
                <c:pt idx="12">
                  <c:v>0.783000000000001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BUN!$O$2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BUN!$A$3:$A$20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BUN!$O$3:$O$20</c:f>
              <c:numCache>
                <c:formatCode>General</c:formatCode>
                <c:ptCount val="18"/>
                <c:pt idx="0">
                  <c:v>30.5</c:v>
                </c:pt>
                <c:pt idx="1">
                  <c:v>30.5</c:v>
                </c:pt>
                <c:pt idx="2">
                  <c:v>30.5</c:v>
                </c:pt>
                <c:pt idx="3">
                  <c:v>30.5</c:v>
                </c:pt>
                <c:pt idx="4">
                  <c:v>30.5</c:v>
                </c:pt>
                <c:pt idx="5">
                  <c:v>30.5</c:v>
                </c:pt>
                <c:pt idx="6">
                  <c:v>30.5</c:v>
                </c:pt>
                <c:pt idx="7">
                  <c:v>30.5</c:v>
                </c:pt>
                <c:pt idx="8">
                  <c:v>30.5</c:v>
                </c:pt>
                <c:pt idx="9">
                  <c:v>30.5</c:v>
                </c:pt>
                <c:pt idx="10">
                  <c:v>30.5</c:v>
                </c:pt>
                <c:pt idx="11">
                  <c:v>30.5</c:v>
                </c:pt>
                <c:pt idx="12">
                  <c:v>30.5</c:v>
                </c:pt>
                <c:pt idx="13">
                  <c:v>30.5</c:v>
                </c:pt>
                <c:pt idx="14">
                  <c:v>30.5</c:v>
                </c:pt>
                <c:pt idx="15">
                  <c:v>30.5</c:v>
                </c:pt>
                <c:pt idx="16">
                  <c:v>30.5</c:v>
                </c:pt>
                <c:pt idx="17">
                  <c:v>30.5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BUN!$P$2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BUN!$A$3:$A$20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BUN!$P$3:$P$20</c:f>
              <c:numCache>
                <c:formatCode>General</c:formatCode>
                <c:ptCount val="18"/>
                <c:pt idx="0">
                  <c:v>34.5</c:v>
                </c:pt>
                <c:pt idx="1">
                  <c:v>34.5</c:v>
                </c:pt>
                <c:pt idx="2">
                  <c:v>34.5</c:v>
                </c:pt>
                <c:pt idx="3">
                  <c:v>34.5</c:v>
                </c:pt>
                <c:pt idx="4">
                  <c:v>34.5</c:v>
                </c:pt>
                <c:pt idx="5">
                  <c:v>34.5</c:v>
                </c:pt>
                <c:pt idx="6">
                  <c:v>34.5</c:v>
                </c:pt>
                <c:pt idx="7">
                  <c:v>34.5</c:v>
                </c:pt>
                <c:pt idx="8">
                  <c:v>34.5</c:v>
                </c:pt>
                <c:pt idx="9">
                  <c:v>34.5</c:v>
                </c:pt>
                <c:pt idx="10">
                  <c:v>34.5</c:v>
                </c:pt>
                <c:pt idx="11">
                  <c:v>34.5</c:v>
                </c:pt>
                <c:pt idx="12">
                  <c:v>34.5</c:v>
                </c:pt>
                <c:pt idx="13">
                  <c:v>34.5</c:v>
                </c:pt>
                <c:pt idx="14">
                  <c:v>34.5</c:v>
                </c:pt>
                <c:pt idx="15">
                  <c:v>34.5</c:v>
                </c:pt>
                <c:pt idx="16">
                  <c:v>34.5</c:v>
                </c:pt>
                <c:pt idx="17">
                  <c:v>34.5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046976"/>
        <c:axId val="126048896"/>
      </c:lineChart>
      <c:catAx>
        <c:axId val="126046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6048896"/>
        <c:crosses val="autoZero"/>
        <c:auto val="0"/>
        <c:lblAlgn val="ctr"/>
        <c:lblOffset val="100"/>
        <c:tickLblSkip val="1"/>
        <c:noMultiLvlLbl val="0"/>
      </c:catAx>
      <c:valAx>
        <c:axId val="126048896"/>
        <c:scaling>
          <c:orientation val="minMax"/>
          <c:max val="36.5"/>
          <c:min val="28.5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6046976"/>
        <c:crosses val="autoZero"/>
        <c:crossBetween val="between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798956201138669"/>
          <c:y val="0.139535058117739"/>
          <c:w val="0.178851439073332"/>
          <c:h val="0.840532808398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1979479622404"/>
          <c:y val="0.0730898195627523"/>
          <c:w val="0.697943882767238"/>
          <c:h val="0.730898195627537"/>
        </c:manualLayout>
      </c:layout>
      <c:lineChart>
        <c:grouping val="standard"/>
        <c:varyColors val="0"/>
        <c:ser>
          <c:idx val="0"/>
          <c:order val="0"/>
          <c:tx>
            <c:strRef>
              <c:f>CRE!$B$2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CRE!$B$3:$B$20</c:f>
              <c:numCache>
                <c:formatCode>0.000</c:formatCode>
                <c:ptCount val="18"/>
                <c:pt idx="1">
                  <c:v>2.908</c:v>
                </c:pt>
                <c:pt idx="2">
                  <c:v>2.9105</c:v>
                </c:pt>
                <c:pt idx="3">
                  <c:v>2.91238095238095</c:v>
                </c:pt>
                <c:pt idx="4">
                  <c:v>2.9165</c:v>
                </c:pt>
                <c:pt idx="5">
                  <c:v>2.91704545454545</c:v>
                </c:pt>
                <c:pt idx="6">
                  <c:v>2.915</c:v>
                </c:pt>
                <c:pt idx="7">
                  <c:v>2.911875</c:v>
                </c:pt>
                <c:pt idx="8">
                  <c:v>2.926</c:v>
                </c:pt>
                <c:pt idx="9">
                  <c:v>2.90555555555556</c:v>
                </c:pt>
                <c:pt idx="10">
                  <c:v>2.903125</c:v>
                </c:pt>
                <c:pt idx="11">
                  <c:v>2.90772727272727</c:v>
                </c:pt>
                <c:pt idx="12">
                  <c:v>2.8935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CRE!$C$2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CRE!$C$3:$C$20</c:f>
              <c:numCache>
                <c:formatCode>0.000</c:formatCode>
                <c:ptCount val="18"/>
                <c:pt idx="1">
                  <c:v>2.93289473684211</c:v>
                </c:pt>
                <c:pt idx="2">
                  <c:v>2.93696629213483</c:v>
                </c:pt>
                <c:pt idx="3">
                  <c:v>2.94287356321839</c:v>
                </c:pt>
                <c:pt idx="4">
                  <c:v>2.93987654320988</c:v>
                </c:pt>
                <c:pt idx="5">
                  <c:v>2.9396875</c:v>
                </c:pt>
                <c:pt idx="6">
                  <c:v>2.91807228915662</c:v>
                </c:pt>
                <c:pt idx="7">
                  <c:v>2.90418367346939</c:v>
                </c:pt>
                <c:pt idx="8">
                  <c:v>2.90959183673469</c:v>
                </c:pt>
                <c:pt idx="9">
                  <c:v>2.90475</c:v>
                </c:pt>
                <c:pt idx="10">
                  <c:v>2.9014606741573</c:v>
                </c:pt>
                <c:pt idx="11">
                  <c:v>2.89892857142857</c:v>
                </c:pt>
                <c:pt idx="12">
                  <c:v>2.89953488372093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CRE!$D$2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CRE!$D$3:$D$20</c:f>
              <c:numCache>
                <c:formatCode>0.000</c:formatCode>
                <c:ptCount val="18"/>
                <c:pt idx="1">
                  <c:v>2.98055555555556</c:v>
                </c:pt>
                <c:pt idx="2">
                  <c:v>3.0125</c:v>
                </c:pt>
                <c:pt idx="3">
                  <c:v>3.00473684210526</c:v>
                </c:pt>
                <c:pt idx="4">
                  <c:v>2.97</c:v>
                </c:pt>
                <c:pt idx="5">
                  <c:v>2.94909090909091</c:v>
                </c:pt>
                <c:pt idx="6">
                  <c:v>2.95823529411765</c:v>
                </c:pt>
                <c:pt idx="7">
                  <c:v>2.97733333333333</c:v>
                </c:pt>
                <c:pt idx="8">
                  <c:v>2.9725</c:v>
                </c:pt>
                <c:pt idx="9">
                  <c:v>2.98</c:v>
                </c:pt>
                <c:pt idx="10">
                  <c:v>2.96470588235294</c:v>
                </c:pt>
                <c:pt idx="11">
                  <c:v>2.96105263157895</c:v>
                </c:pt>
                <c:pt idx="12">
                  <c:v>2.9625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CRE!$E$2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CRE!$E$3:$E$20</c:f>
              <c:numCache>
                <c:formatCode>0.000</c:formatCode>
                <c:ptCount val="18"/>
                <c:pt idx="0">
                  <c:v>2.99</c:v>
                </c:pt>
                <c:pt idx="1">
                  <c:v>2.969</c:v>
                </c:pt>
                <c:pt idx="2">
                  <c:v>2.955</c:v>
                </c:pt>
                <c:pt idx="3">
                  <c:v>2.962</c:v>
                </c:pt>
                <c:pt idx="4">
                  <c:v>2.947</c:v>
                </c:pt>
                <c:pt idx="5">
                  <c:v>2.952</c:v>
                </c:pt>
                <c:pt idx="6">
                  <c:v>2.945</c:v>
                </c:pt>
                <c:pt idx="7">
                  <c:v>2.951</c:v>
                </c:pt>
                <c:pt idx="8">
                  <c:v>2.946</c:v>
                </c:pt>
                <c:pt idx="9">
                  <c:v>2.957</c:v>
                </c:pt>
                <c:pt idx="10">
                  <c:v>2.984</c:v>
                </c:pt>
                <c:pt idx="11">
                  <c:v>2.99</c:v>
                </c:pt>
                <c:pt idx="12">
                  <c:v>2.959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CRE!$F$2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CRE!$F$3:$F$20</c:f>
              <c:numCache>
                <c:formatCode>0.000</c:formatCode>
                <c:ptCount val="18"/>
                <c:pt idx="1">
                  <c:v>2.91444444444444</c:v>
                </c:pt>
                <c:pt idx="2">
                  <c:v>2.905</c:v>
                </c:pt>
                <c:pt idx="3">
                  <c:v>2.9</c:v>
                </c:pt>
                <c:pt idx="4">
                  <c:v>2.915</c:v>
                </c:pt>
                <c:pt idx="5">
                  <c:v>2.91272727272727</c:v>
                </c:pt>
                <c:pt idx="6">
                  <c:v>2.918</c:v>
                </c:pt>
                <c:pt idx="7">
                  <c:v>2.93</c:v>
                </c:pt>
                <c:pt idx="8">
                  <c:v>2.90684210526316</c:v>
                </c:pt>
                <c:pt idx="9">
                  <c:v>2.92352941176471</c:v>
                </c:pt>
                <c:pt idx="10">
                  <c:v>2.92571428571429</c:v>
                </c:pt>
                <c:pt idx="11">
                  <c:v>2.92666666666667</c:v>
                </c:pt>
                <c:pt idx="12">
                  <c:v>2.921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CRE!$G$2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CRE!$G$3:$G$20</c:f>
              <c:numCache>
                <c:formatCode>0.000</c:formatCode>
                <c:ptCount val="18"/>
                <c:pt idx="1">
                  <c:v>2.92</c:v>
                </c:pt>
                <c:pt idx="2">
                  <c:v>2.90166666666667</c:v>
                </c:pt>
                <c:pt idx="3">
                  <c:v>2.91473333333333</c:v>
                </c:pt>
                <c:pt idx="4">
                  <c:v>2.904</c:v>
                </c:pt>
                <c:pt idx="5">
                  <c:v>2.86839130434783</c:v>
                </c:pt>
                <c:pt idx="6">
                  <c:v>2.88117391304348</c:v>
                </c:pt>
                <c:pt idx="7">
                  <c:v>2.89026086956522</c:v>
                </c:pt>
                <c:pt idx="8">
                  <c:v>2.90856</c:v>
                </c:pt>
                <c:pt idx="9">
                  <c:v>2.89777272727273</c:v>
                </c:pt>
                <c:pt idx="10">
                  <c:v>2.88263636363636</c:v>
                </c:pt>
                <c:pt idx="11">
                  <c:v>2.87152</c:v>
                </c:pt>
                <c:pt idx="12">
                  <c:v>2.86223809523809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CRE!$H$2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CRE!$H$3:$H$20</c:f>
              <c:numCache>
                <c:formatCode>0.000</c:formatCode>
                <c:ptCount val="18"/>
                <c:pt idx="1">
                  <c:v>2.802</c:v>
                </c:pt>
                <c:pt idx="2">
                  <c:v>2.922</c:v>
                </c:pt>
                <c:pt idx="3">
                  <c:v>2.923</c:v>
                </c:pt>
                <c:pt idx="4">
                  <c:v>2.892</c:v>
                </c:pt>
                <c:pt idx="5">
                  <c:v>2.865</c:v>
                </c:pt>
                <c:pt idx="6">
                  <c:v>2.866</c:v>
                </c:pt>
                <c:pt idx="7">
                  <c:v>2.856</c:v>
                </c:pt>
                <c:pt idx="8">
                  <c:v>2.883</c:v>
                </c:pt>
                <c:pt idx="9">
                  <c:v>2.925</c:v>
                </c:pt>
                <c:pt idx="10">
                  <c:v>2.891</c:v>
                </c:pt>
                <c:pt idx="11">
                  <c:v>2.883</c:v>
                </c:pt>
                <c:pt idx="12">
                  <c:v>2.853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CRE!$I$2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CRE!$I$3:$I$20</c:f>
              <c:numCache>
                <c:formatCode>0.000</c:formatCode>
                <c:ptCount val="18"/>
                <c:pt idx="1">
                  <c:v>2.95</c:v>
                </c:pt>
                <c:pt idx="2">
                  <c:v>2.92</c:v>
                </c:pt>
                <c:pt idx="3">
                  <c:v>2.92</c:v>
                </c:pt>
                <c:pt idx="4">
                  <c:v>2.91</c:v>
                </c:pt>
                <c:pt idx="5">
                  <c:v>2.92</c:v>
                </c:pt>
                <c:pt idx="6">
                  <c:v>2.92</c:v>
                </c:pt>
                <c:pt idx="7">
                  <c:v>2.92</c:v>
                </c:pt>
                <c:pt idx="8">
                  <c:v>2.91</c:v>
                </c:pt>
                <c:pt idx="9">
                  <c:v>2.9</c:v>
                </c:pt>
                <c:pt idx="10">
                  <c:v>2.91</c:v>
                </c:pt>
                <c:pt idx="11">
                  <c:v>2.92</c:v>
                </c:pt>
                <c:pt idx="12">
                  <c:v>2.92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CRE!$J$2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CRE!$J$3:$J$20</c:f>
              <c:numCache>
                <c:formatCode>0.000</c:formatCode>
                <c:ptCount val="18"/>
                <c:pt idx="0">
                  <c:v>2.89</c:v>
                </c:pt>
                <c:pt idx="1">
                  <c:v>2.93289473684211</c:v>
                </c:pt>
                <c:pt idx="2">
                  <c:v>2.87</c:v>
                </c:pt>
                <c:pt idx="3">
                  <c:v>2.86</c:v>
                </c:pt>
                <c:pt idx="4">
                  <c:v>2.86</c:v>
                </c:pt>
                <c:pt idx="5">
                  <c:v>2.88</c:v>
                </c:pt>
                <c:pt idx="6">
                  <c:v>2.88</c:v>
                </c:pt>
                <c:pt idx="7">
                  <c:v>2.88</c:v>
                </c:pt>
                <c:pt idx="8">
                  <c:v>2.89</c:v>
                </c:pt>
                <c:pt idx="9">
                  <c:v>2.89</c:v>
                </c:pt>
                <c:pt idx="10">
                  <c:v>2.88</c:v>
                </c:pt>
                <c:pt idx="11">
                  <c:v>2.88</c:v>
                </c:pt>
                <c:pt idx="12">
                  <c:v>2.92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CRE!$K$2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CRE!$K$3:$K$20</c:f>
              <c:numCache>
                <c:formatCode>0.000</c:formatCode>
                <c:ptCount val="18"/>
                <c:pt idx="1">
                  <c:v>2.90222222222222</c:v>
                </c:pt>
                <c:pt idx="2">
                  <c:v>2.9</c:v>
                </c:pt>
                <c:pt idx="3">
                  <c:v>2.9075</c:v>
                </c:pt>
                <c:pt idx="4">
                  <c:v>2.92</c:v>
                </c:pt>
                <c:pt idx="5">
                  <c:v>2.91947368421053</c:v>
                </c:pt>
                <c:pt idx="6">
                  <c:v>2.9105</c:v>
                </c:pt>
                <c:pt idx="7">
                  <c:v>2.912</c:v>
                </c:pt>
                <c:pt idx="8">
                  <c:v>2.915</c:v>
                </c:pt>
                <c:pt idx="9">
                  <c:v>2.91133333333333</c:v>
                </c:pt>
                <c:pt idx="10">
                  <c:v>2.89571428571429</c:v>
                </c:pt>
                <c:pt idx="11">
                  <c:v>2.91222222222222</c:v>
                </c:pt>
                <c:pt idx="12">
                  <c:v>2.92235294117647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CRE!$L$2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CRE!$L$3:$L$20</c:f>
              <c:numCache>
                <c:formatCode>0.00</c:formatCode>
                <c:ptCount val="18"/>
                <c:pt idx="0">
                  <c:v>2.91</c:v>
                </c:pt>
                <c:pt idx="1">
                  <c:v>2.91</c:v>
                </c:pt>
                <c:pt idx="2">
                  <c:v>2.91</c:v>
                </c:pt>
                <c:pt idx="3">
                  <c:v>2.91</c:v>
                </c:pt>
                <c:pt idx="4">
                  <c:v>2.91</c:v>
                </c:pt>
                <c:pt idx="5">
                  <c:v>2.91</c:v>
                </c:pt>
                <c:pt idx="6">
                  <c:v>2.91</c:v>
                </c:pt>
                <c:pt idx="7">
                  <c:v>2.91</c:v>
                </c:pt>
                <c:pt idx="8">
                  <c:v>2.91</c:v>
                </c:pt>
                <c:pt idx="9">
                  <c:v>2.91</c:v>
                </c:pt>
                <c:pt idx="10">
                  <c:v>2.91</c:v>
                </c:pt>
                <c:pt idx="11">
                  <c:v>2.91</c:v>
                </c:pt>
                <c:pt idx="12">
                  <c:v>2.91</c:v>
                </c:pt>
                <c:pt idx="13">
                  <c:v>2.91</c:v>
                </c:pt>
                <c:pt idx="14">
                  <c:v>2.91</c:v>
                </c:pt>
                <c:pt idx="15">
                  <c:v>2.91</c:v>
                </c:pt>
                <c:pt idx="16">
                  <c:v>2.91</c:v>
                </c:pt>
                <c:pt idx="17">
                  <c:v>2.91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CRE!$M$2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CRE!$M$3:$M$20</c:f>
              <c:numCache>
                <c:formatCode>0.000</c:formatCode>
                <c:ptCount val="18"/>
                <c:pt idx="0">
                  <c:v>2.94</c:v>
                </c:pt>
                <c:pt idx="1">
                  <c:v>2.92120116959064</c:v>
                </c:pt>
                <c:pt idx="2">
                  <c:v>2.92336329588015</c:v>
                </c:pt>
                <c:pt idx="3">
                  <c:v>2.92472246910379</c:v>
                </c:pt>
                <c:pt idx="4">
                  <c:v>2.91743765432099</c:v>
                </c:pt>
                <c:pt idx="5">
                  <c:v>2.9123416124922</c:v>
                </c:pt>
                <c:pt idx="6">
                  <c:v>2.91119814963177</c:v>
                </c:pt>
                <c:pt idx="7">
                  <c:v>2.91326528763679</c:v>
                </c:pt>
                <c:pt idx="8">
                  <c:v>2.91674939419978</c:v>
                </c:pt>
                <c:pt idx="9">
                  <c:v>2.91949410279263</c:v>
                </c:pt>
                <c:pt idx="10">
                  <c:v>2.91383564915752</c:v>
                </c:pt>
                <c:pt idx="11">
                  <c:v>2.91511173646237</c:v>
                </c:pt>
                <c:pt idx="12">
                  <c:v>2.91131259201355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CRE!$N$2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CRE!$N$3:$N$20</c:f>
              <c:numCache>
                <c:formatCode>0.000</c:formatCode>
                <c:ptCount val="18"/>
                <c:pt idx="0">
                  <c:v>0.1</c:v>
                </c:pt>
                <c:pt idx="1">
                  <c:v>0.17855555555556</c:v>
                </c:pt>
                <c:pt idx="2">
                  <c:v>0.1425</c:v>
                </c:pt>
                <c:pt idx="3">
                  <c:v>0.14473684210526</c:v>
                </c:pt>
                <c:pt idx="4">
                  <c:v>0.11</c:v>
                </c:pt>
                <c:pt idx="5">
                  <c:v>0.0869999999999997</c:v>
                </c:pt>
                <c:pt idx="6">
                  <c:v>0.0922352941176499</c:v>
                </c:pt>
                <c:pt idx="7">
                  <c:v>0.12133333333333</c:v>
                </c:pt>
                <c:pt idx="8">
                  <c:v>0.0895000000000001</c:v>
                </c:pt>
                <c:pt idx="9">
                  <c:v>0.0899999999999999</c:v>
                </c:pt>
                <c:pt idx="10">
                  <c:v>0.104</c:v>
                </c:pt>
                <c:pt idx="11">
                  <c:v>0.11848</c:v>
                </c:pt>
                <c:pt idx="12">
                  <c:v>0.1095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CRE!$O$2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CRE!$O$3:$O$20</c:f>
              <c:numCache>
                <c:formatCode>General</c:formatCode>
                <c:ptCount val="18"/>
                <c:pt idx="0">
                  <c:v>2.71</c:v>
                </c:pt>
                <c:pt idx="1">
                  <c:v>2.71</c:v>
                </c:pt>
                <c:pt idx="2">
                  <c:v>2.71</c:v>
                </c:pt>
                <c:pt idx="3">
                  <c:v>2.71</c:v>
                </c:pt>
                <c:pt idx="4">
                  <c:v>2.71</c:v>
                </c:pt>
                <c:pt idx="5">
                  <c:v>2.71</c:v>
                </c:pt>
                <c:pt idx="6">
                  <c:v>2.71</c:v>
                </c:pt>
                <c:pt idx="7">
                  <c:v>2.71</c:v>
                </c:pt>
                <c:pt idx="8">
                  <c:v>2.71</c:v>
                </c:pt>
                <c:pt idx="9">
                  <c:v>2.71</c:v>
                </c:pt>
                <c:pt idx="10">
                  <c:v>2.71</c:v>
                </c:pt>
                <c:pt idx="11">
                  <c:v>2.71</c:v>
                </c:pt>
                <c:pt idx="12">
                  <c:v>2.71</c:v>
                </c:pt>
                <c:pt idx="13">
                  <c:v>2.71</c:v>
                </c:pt>
                <c:pt idx="14">
                  <c:v>2.71</c:v>
                </c:pt>
                <c:pt idx="15">
                  <c:v>2.71</c:v>
                </c:pt>
                <c:pt idx="16">
                  <c:v>2.71</c:v>
                </c:pt>
                <c:pt idx="17">
                  <c:v>2.71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CRE!$P$2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CRE!$P$3:$P$20</c:f>
              <c:numCache>
                <c:formatCode>General</c:formatCode>
                <c:ptCount val="18"/>
                <c:pt idx="0">
                  <c:v>3.11</c:v>
                </c:pt>
                <c:pt idx="1">
                  <c:v>3.11</c:v>
                </c:pt>
                <c:pt idx="2">
                  <c:v>3.11</c:v>
                </c:pt>
                <c:pt idx="3">
                  <c:v>3.11</c:v>
                </c:pt>
                <c:pt idx="4">
                  <c:v>3.11</c:v>
                </c:pt>
                <c:pt idx="5">
                  <c:v>3.11</c:v>
                </c:pt>
                <c:pt idx="6">
                  <c:v>3.11</c:v>
                </c:pt>
                <c:pt idx="7">
                  <c:v>3.11</c:v>
                </c:pt>
                <c:pt idx="8">
                  <c:v>3.11</c:v>
                </c:pt>
                <c:pt idx="9">
                  <c:v>3.11</c:v>
                </c:pt>
                <c:pt idx="10">
                  <c:v>3.11</c:v>
                </c:pt>
                <c:pt idx="11">
                  <c:v>3.11</c:v>
                </c:pt>
                <c:pt idx="12">
                  <c:v>3.11</c:v>
                </c:pt>
                <c:pt idx="13">
                  <c:v>3.11</c:v>
                </c:pt>
                <c:pt idx="14">
                  <c:v>3.11</c:v>
                </c:pt>
                <c:pt idx="15">
                  <c:v>3.11</c:v>
                </c:pt>
                <c:pt idx="16">
                  <c:v>3.11</c:v>
                </c:pt>
                <c:pt idx="17">
                  <c:v>3.11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9312"/>
        <c:axId val="126779776"/>
      </c:lineChart>
      <c:catAx>
        <c:axId val="126749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ＭＳ Ｐゴシック" panose="020B0600070205080204" charset="-128"/>
              </a:defRPr>
            </a:pPr>
          </a:p>
        </c:txPr>
        <c:crossAx val="126779776"/>
        <c:crosses val="autoZero"/>
        <c:auto val="0"/>
        <c:lblAlgn val="ctr"/>
        <c:lblOffset val="100"/>
        <c:tickLblSkip val="1"/>
        <c:noMultiLvlLbl val="0"/>
      </c:catAx>
      <c:valAx>
        <c:axId val="126779776"/>
        <c:scaling>
          <c:orientation val="minMax"/>
          <c:max val="3.31"/>
          <c:min val="2.51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ＭＳ Ｐゴシック" panose="020B0600070205080204" charset="-128"/>
              </a:defRPr>
            </a:pPr>
          </a:p>
        </c:txPr>
        <c:crossAx val="126749312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07763032052819"/>
          <c:y val="0.119980596955985"/>
          <c:w val="0.169665950847054"/>
          <c:h val="0.83721050602940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ＭＳ Ｐゴシック" panose="020B0600070205080204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400" b="0" i="0" u="none" strike="noStrike" baseline="0">
          <a:solidFill>
            <a:srgbClr val="000000"/>
          </a:solidFill>
          <a:latin typeface="Meiryo UI" panose="020B0604030504040204" pitchFamily="50" charset="-128"/>
          <a:ea typeface="Meiryo UI" panose="020B0604030504040204" pitchFamily="50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40447834454758"/>
          <c:y val="0.0891938250428853"/>
          <c:w val="0.731452255923906"/>
          <c:h val="0.76843910806175"/>
        </c:manualLayout>
      </c:layout>
      <c:lineChart>
        <c:grouping val="standard"/>
        <c:varyColors val="0"/>
        <c:ser>
          <c:idx val="0"/>
          <c:order val="0"/>
          <c:tx>
            <c:strRef>
              <c:f>AST!$B$2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AST!$A$3:$A$20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AST!$B$3:$B$20</c:f>
              <c:numCache>
                <c:formatCode>0.0</c:formatCode>
                <c:ptCount val="18"/>
                <c:pt idx="1">
                  <c:v>90.2</c:v>
                </c:pt>
                <c:pt idx="2">
                  <c:v>89.85</c:v>
                </c:pt>
                <c:pt idx="3">
                  <c:v>90.1428571428571</c:v>
                </c:pt>
                <c:pt idx="4">
                  <c:v>90.4</c:v>
                </c:pt>
                <c:pt idx="5">
                  <c:v>90.5454545454545</c:v>
                </c:pt>
                <c:pt idx="6">
                  <c:v>90.45</c:v>
                </c:pt>
                <c:pt idx="7">
                  <c:v>90.1875</c:v>
                </c:pt>
                <c:pt idx="8">
                  <c:v>90.2</c:v>
                </c:pt>
                <c:pt idx="9">
                  <c:v>90.2222222222222</c:v>
                </c:pt>
                <c:pt idx="10">
                  <c:v>89.75</c:v>
                </c:pt>
                <c:pt idx="11">
                  <c:v>90.0454545454545</c:v>
                </c:pt>
                <c:pt idx="12">
                  <c:v>90.15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AST!$C$2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AST!$A$3:$A$20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AST!$C$3:$C$20</c:f>
              <c:numCache>
                <c:formatCode>0.0</c:formatCode>
                <c:ptCount val="18"/>
                <c:pt idx="1">
                  <c:v>90.225</c:v>
                </c:pt>
                <c:pt idx="2">
                  <c:v>91.0971962616822</c:v>
                </c:pt>
                <c:pt idx="3">
                  <c:v>90.3788888888889</c:v>
                </c:pt>
                <c:pt idx="4">
                  <c:v>90.2407407407407</c:v>
                </c:pt>
                <c:pt idx="5">
                  <c:v>90.2673684210527</c:v>
                </c:pt>
                <c:pt idx="6">
                  <c:v>89.9915662650603</c:v>
                </c:pt>
                <c:pt idx="7">
                  <c:v>89.2268041237114</c:v>
                </c:pt>
                <c:pt idx="8">
                  <c:v>89.1808080808081</c:v>
                </c:pt>
                <c:pt idx="9">
                  <c:v>89.7931034482758</c:v>
                </c:pt>
                <c:pt idx="10">
                  <c:v>90.5444444444444</c:v>
                </c:pt>
                <c:pt idx="11">
                  <c:v>89.2953488372093</c:v>
                </c:pt>
                <c:pt idx="12">
                  <c:v>89.6378947368421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AST!$D$2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AST!$A$3:$A$20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AST!$D$3:$D$20</c:f>
              <c:numCache>
                <c:formatCode>0.0</c:formatCode>
                <c:ptCount val="18"/>
                <c:pt idx="1">
                  <c:v>91.4761904761905</c:v>
                </c:pt>
                <c:pt idx="2">
                  <c:v>90.9545454545455</c:v>
                </c:pt>
                <c:pt idx="3">
                  <c:v>90.2727272727273</c:v>
                </c:pt>
                <c:pt idx="4">
                  <c:v>91.6923076923077</c:v>
                </c:pt>
                <c:pt idx="5">
                  <c:v>91.3913043478261</c:v>
                </c:pt>
                <c:pt idx="6">
                  <c:v>91.5238095238095</c:v>
                </c:pt>
                <c:pt idx="7">
                  <c:v>91.3888888888889</c:v>
                </c:pt>
                <c:pt idx="8">
                  <c:v>91.2352941176471</c:v>
                </c:pt>
                <c:pt idx="9">
                  <c:v>91.3</c:v>
                </c:pt>
                <c:pt idx="10">
                  <c:v>91.7894736842105</c:v>
                </c:pt>
                <c:pt idx="11">
                  <c:v>91.695652173913</c:v>
                </c:pt>
                <c:pt idx="12">
                  <c:v>91.35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AST!$E$2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AST!$A$3:$A$20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AST!$E$3:$E$20</c:f>
              <c:numCache>
                <c:formatCode>0.0</c:formatCode>
                <c:ptCount val="18"/>
                <c:pt idx="0">
                  <c:v>89.7</c:v>
                </c:pt>
                <c:pt idx="1">
                  <c:v>88.939</c:v>
                </c:pt>
                <c:pt idx="2">
                  <c:v>88.5</c:v>
                </c:pt>
                <c:pt idx="3">
                  <c:v>88.72</c:v>
                </c:pt>
                <c:pt idx="4">
                  <c:v>88.772</c:v>
                </c:pt>
                <c:pt idx="5">
                  <c:v>88.903</c:v>
                </c:pt>
                <c:pt idx="6">
                  <c:v>88.992</c:v>
                </c:pt>
                <c:pt idx="7">
                  <c:v>88.962</c:v>
                </c:pt>
                <c:pt idx="8">
                  <c:v>88.782</c:v>
                </c:pt>
                <c:pt idx="9">
                  <c:v>88.848</c:v>
                </c:pt>
                <c:pt idx="10">
                  <c:v>89.258</c:v>
                </c:pt>
                <c:pt idx="11">
                  <c:v>89.139</c:v>
                </c:pt>
                <c:pt idx="12">
                  <c:v>88.532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AST!$F$2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AST!$A$3:$A$20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AST!$F$3:$F$20</c:f>
              <c:numCache>
                <c:formatCode>0.0</c:formatCode>
                <c:ptCount val="18"/>
                <c:pt idx="1">
                  <c:v>90.9444444444444</c:v>
                </c:pt>
                <c:pt idx="2">
                  <c:v>90.75</c:v>
                </c:pt>
                <c:pt idx="3">
                  <c:v>90.9</c:v>
                </c:pt>
                <c:pt idx="4">
                  <c:v>91.4</c:v>
                </c:pt>
                <c:pt idx="5">
                  <c:v>90.9545454545455</c:v>
                </c:pt>
                <c:pt idx="6">
                  <c:v>90.65</c:v>
                </c:pt>
                <c:pt idx="7">
                  <c:v>90.8947368421053</c:v>
                </c:pt>
                <c:pt idx="8">
                  <c:v>90.6315789473684</c:v>
                </c:pt>
                <c:pt idx="9">
                  <c:v>91.2352941176471</c:v>
                </c:pt>
                <c:pt idx="10">
                  <c:v>91.2380952380952</c:v>
                </c:pt>
                <c:pt idx="11">
                  <c:v>91.6666666666667</c:v>
                </c:pt>
                <c:pt idx="12">
                  <c:v>91.55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AST!$G$2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AST!$A$3:$A$20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AST!$G$3:$G$20</c:f>
              <c:numCache>
                <c:formatCode>0.0</c:formatCode>
                <c:ptCount val="18"/>
                <c:pt idx="1">
                  <c:v>91.5</c:v>
                </c:pt>
                <c:pt idx="2">
                  <c:v>90.9</c:v>
                </c:pt>
                <c:pt idx="3">
                  <c:v>90.165</c:v>
                </c:pt>
                <c:pt idx="4">
                  <c:v>90.5</c:v>
                </c:pt>
                <c:pt idx="5">
                  <c:v>90.5666666666667</c:v>
                </c:pt>
                <c:pt idx="6">
                  <c:v>90.9434782608696</c:v>
                </c:pt>
                <c:pt idx="7">
                  <c:v>90.4826086956522</c:v>
                </c:pt>
                <c:pt idx="8">
                  <c:v>90.532</c:v>
                </c:pt>
                <c:pt idx="9">
                  <c:v>90.6636363636364</c:v>
                </c:pt>
                <c:pt idx="10">
                  <c:v>90.8136363636364</c:v>
                </c:pt>
                <c:pt idx="11">
                  <c:v>90.616</c:v>
                </c:pt>
                <c:pt idx="12">
                  <c:v>90.9476190476191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AST!$H$2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AST!$A$3:$A$20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AST!$H$3:$H$20</c:f>
              <c:numCache>
                <c:formatCode>0.0</c:formatCode>
                <c:ptCount val="18"/>
                <c:pt idx="1">
                  <c:v>89.767</c:v>
                </c:pt>
                <c:pt idx="2">
                  <c:v>89.779</c:v>
                </c:pt>
                <c:pt idx="3">
                  <c:v>89.848</c:v>
                </c:pt>
                <c:pt idx="4">
                  <c:v>89.762</c:v>
                </c:pt>
                <c:pt idx="5">
                  <c:v>89.94</c:v>
                </c:pt>
                <c:pt idx="6">
                  <c:v>90.079</c:v>
                </c:pt>
                <c:pt idx="7">
                  <c:v>89.868</c:v>
                </c:pt>
                <c:pt idx="8">
                  <c:v>89.413</c:v>
                </c:pt>
                <c:pt idx="9">
                  <c:v>89.469</c:v>
                </c:pt>
                <c:pt idx="10">
                  <c:v>89.355</c:v>
                </c:pt>
                <c:pt idx="11">
                  <c:v>89.308</c:v>
                </c:pt>
                <c:pt idx="12">
                  <c:v>88.647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AST!$I$2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AST!$A$3:$A$20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AST!$I$3:$I$20</c:f>
              <c:numCache>
                <c:formatCode>0.0</c:formatCode>
                <c:ptCount val="18"/>
                <c:pt idx="1">
                  <c:v>91.1</c:v>
                </c:pt>
                <c:pt idx="2">
                  <c:v>90.7</c:v>
                </c:pt>
                <c:pt idx="3">
                  <c:v>90.5</c:v>
                </c:pt>
                <c:pt idx="4">
                  <c:v>90.9</c:v>
                </c:pt>
                <c:pt idx="5">
                  <c:v>90.95</c:v>
                </c:pt>
                <c:pt idx="6">
                  <c:v>91.25</c:v>
                </c:pt>
                <c:pt idx="7">
                  <c:v>91.38</c:v>
                </c:pt>
                <c:pt idx="8">
                  <c:v>91.74</c:v>
                </c:pt>
                <c:pt idx="9">
                  <c:v>91.4</c:v>
                </c:pt>
                <c:pt idx="10">
                  <c:v>90.68</c:v>
                </c:pt>
                <c:pt idx="11">
                  <c:v>90.74</c:v>
                </c:pt>
                <c:pt idx="12">
                  <c:v>90.92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AST!$J$2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AST!$A$3:$A$20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AST!$J$3:$J$20</c:f>
              <c:numCache>
                <c:formatCode>0.0</c:formatCode>
                <c:ptCount val="18"/>
                <c:pt idx="0">
                  <c:v>92.2</c:v>
                </c:pt>
                <c:pt idx="1">
                  <c:v>90.225</c:v>
                </c:pt>
                <c:pt idx="2">
                  <c:v>91.58</c:v>
                </c:pt>
                <c:pt idx="3">
                  <c:v>91.89</c:v>
                </c:pt>
                <c:pt idx="4">
                  <c:v>91.44</c:v>
                </c:pt>
                <c:pt idx="5">
                  <c:v>91.95</c:v>
                </c:pt>
                <c:pt idx="6">
                  <c:v>91.96</c:v>
                </c:pt>
                <c:pt idx="7">
                  <c:v>91.33</c:v>
                </c:pt>
                <c:pt idx="8">
                  <c:v>91.9</c:v>
                </c:pt>
                <c:pt idx="9">
                  <c:v>91.98</c:v>
                </c:pt>
                <c:pt idx="10">
                  <c:v>92.27</c:v>
                </c:pt>
                <c:pt idx="11">
                  <c:v>92.33</c:v>
                </c:pt>
                <c:pt idx="12">
                  <c:v>92.2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AST!$K$2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AST!$A$3:$A$20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AST!$K$3:$K$20</c:f>
              <c:numCache>
                <c:formatCode>0.0</c:formatCode>
                <c:ptCount val="18"/>
                <c:pt idx="1">
                  <c:v>91.5</c:v>
                </c:pt>
                <c:pt idx="2">
                  <c:v>91.1578947368421</c:v>
                </c:pt>
                <c:pt idx="3">
                  <c:v>91.6</c:v>
                </c:pt>
                <c:pt idx="4">
                  <c:v>91.5</c:v>
                </c:pt>
                <c:pt idx="5">
                  <c:v>91.75</c:v>
                </c:pt>
                <c:pt idx="6">
                  <c:v>91.5</c:v>
                </c:pt>
                <c:pt idx="7">
                  <c:v>91.65</c:v>
                </c:pt>
                <c:pt idx="8">
                  <c:v>91.2142857142857</c:v>
                </c:pt>
                <c:pt idx="9">
                  <c:v>90.9333333333333</c:v>
                </c:pt>
                <c:pt idx="10">
                  <c:v>90.6</c:v>
                </c:pt>
                <c:pt idx="11">
                  <c:v>91.2222222222222</c:v>
                </c:pt>
                <c:pt idx="12">
                  <c:v>90.8888888888889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AST!$L$2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AST!$A$3:$A$20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AST!$L$3:$L$20</c:f>
              <c:numCache>
                <c:formatCode>General</c:formatCode>
                <c:ptCount val="18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AST!$M$2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AST!$A$3:$A$20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AST!$M$3:$M$20</c:f>
              <c:numCache>
                <c:formatCode>0.0</c:formatCode>
                <c:ptCount val="18"/>
                <c:pt idx="0">
                  <c:v>90.95</c:v>
                </c:pt>
                <c:pt idx="1">
                  <c:v>90.5876634920635</c:v>
                </c:pt>
                <c:pt idx="2">
                  <c:v>90.526863645307</c:v>
                </c:pt>
                <c:pt idx="3">
                  <c:v>90.4417473304473</c:v>
                </c:pt>
                <c:pt idx="4">
                  <c:v>90.6607048433048</c:v>
                </c:pt>
                <c:pt idx="5">
                  <c:v>90.7218339435546</c:v>
                </c:pt>
                <c:pt idx="6">
                  <c:v>90.7339854049739</c:v>
                </c:pt>
                <c:pt idx="7">
                  <c:v>90.5370538550358</c:v>
                </c:pt>
                <c:pt idx="8">
                  <c:v>90.4828966860109</c:v>
                </c:pt>
                <c:pt idx="9">
                  <c:v>90.5844589485115</c:v>
                </c:pt>
                <c:pt idx="10">
                  <c:v>90.6298649730386</c:v>
                </c:pt>
                <c:pt idx="11">
                  <c:v>90.6058344445466</c:v>
                </c:pt>
                <c:pt idx="12">
                  <c:v>90.482340267335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AST!$N$2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AST!$A$3:$A$20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AST!$N$3:$N$20</c:f>
              <c:numCache>
                <c:formatCode>0.0</c:formatCode>
                <c:ptCount val="18"/>
                <c:pt idx="0">
                  <c:v>2.5</c:v>
                </c:pt>
                <c:pt idx="1">
                  <c:v>2.56100000000001</c:v>
                </c:pt>
                <c:pt idx="2">
                  <c:v>3.08</c:v>
                </c:pt>
                <c:pt idx="3">
                  <c:v>3.17</c:v>
                </c:pt>
                <c:pt idx="4">
                  <c:v>3.08</c:v>
                </c:pt>
                <c:pt idx="5">
                  <c:v>3.047</c:v>
                </c:pt>
                <c:pt idx="6">
                  <c:v>2.96799999999999</c:v>
                </c:pt>
                <c:pt idx="7">
                  <c:v>2.688</c:v>
                </c:pt>
                <c:pt idx="8">
                  <c:v>3.11800000000001</c:v>
                </c:pt>
                <c:pt idx="9">
                  <c:v>3.132</c:v>
                </c:pt>
                <c:pt idx="10">
                  <c:v>3.012</c:v>
                </c:pt>
                <c:pt idx="11">
                  <c:v>3.191</c:v>
                </c:pt>
                <c:pt idx="12">
                  <c:v>3.66800000000001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AST!$O$2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AST!$A$3:$A$20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AST!$O$3:$O$20</c:f>
              <c:numCache>
                <c:formatCode>General</c:formatCode>
                <c:ptCount val="18"/>
                <c:pt idx="0">
                  <c:v>85</c:v>
                </c:pt>
                <c:pt idx="1">
                  <c:v>85</c:v>
                </c:pt>
                <c:pt idx="2">
                  <c:v>85</c:v>
                </c:pt>
                <c:pt idx="3">
                  <c:v>85</c:v>
                </c:pt>
                <c:pt idx="4">
                  <c:v>85</c:v>
                </c:pt>
                <c:pt idx="5">
                  <c:v>85</c:v>
                </c:pt>
                <c:pt idx="6">
                  <c:v>85</c:v>
                </c:pt>
                <c:pt idx="7">
                  <c:v>85</c:v>
                </c:pt>
                <c:pt idx="8">
                  <c:v>85</c:v>
                </c:pt>
                <c:pt idx="9">
                  <c:v>85</c:v>
                </c:pt>
                <c:pt idx="10">
                  <c:v>85</c:v>
                </c:pt>
                <c:pt idx="11">
                  <c:v>85</c:v>
                </c:pt>
                <c:pt idx="12">
                  <c:v>85</c:v>
                </c:pt>
                <c:pt idx="13">
                  <c:v>85</c:v>
                </c:pt>
                <c:pt idx="14">
                  <c:v>85</c:v>
                </c:pt>
                <c:pt idx="15">
                  <c:v>85</c:v>
                </c:pt>
                <c:pt idx="16">
                  <c:v>85</c:v>
                </c:pt>
                <c:pt idx="17">
                  <c:v>85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AST!$P$2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AST!$A$3:$A$20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AST!$P$3:$P$20</c:f>
              <c:numCache>
                <c:formatCode>General</c:formatCode>
                <c:ptCount val="18"/>
                <c:pt idx="0">
                  <c:v>95</c:v>
                </c:pt>
                <c:pt idx="1">
                  <c:v>95</c:v>
                </c:pt>
                <c:pt idx="2">
                  <c:v>95</c:v>
                </c:pt>
                <c:pt idx="3">
                  <c:v>95</c:v>
                </c:pt>
                <c:pt idx="4">
                  <c:v>95</c:v>
                </c:pt>
                <c:pt idx="5">
                  <c:v>95</c:v>
                </c:pt>
                <c:pt idx="6">
                  <c:v>95</c:v>
                </c:pt>
                <c:pt idx="7">
                  <c:v>95</c:v>
                </c:pt>
                <c:pt idx="8">
                  <c:v>95</c:v>
                </c:pt>
                <c:pt idx="9">
                  <c:v>95</c:v>
                </c:pt>
                <c:pt idx="10">
                  <c:v>95</c:v>
                </c:pt>
                <c:pt idx="11">
                  <c:v>95</c:v>
                </c:pt>
                <c:pt idx="12">
                  <c:v>95</c:v>
                </c:pt>
                <c:pt idx="13">
                  <c:v>95</c:v>
                </c:pt>
                <c:pt idx="14">
                  <c:v>95</c:v>
                </c:pt>
                <c:pt idx="15">
                  <c:v>95</c:v>
                </c:pt>
                <c:pt idx="16">
                  <c:v>95</c:v>
                </c:pt>
                <c:pt idx="17">
                  <c:v>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923904"/>
        <c:axId val="126925824"/>
      </c:lineChart>
      <c:catAx>
        <c:axId val="126923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6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6925824"/>
        <c:crosses val="autoZero"/>
        <c:auto val="0"/>
        <c:lblAlgn val="ctr"/>
        <c:lblOffset val="100"/>
        <c:tickLblSkip val="1"/>
        <c:noMultiLvlLbl val="0"/>
      </c:catAx>
      <c:valAx>
        <c:axId val="126925824"/>
        <c:scaling>
          <c:orientation val="minMax"/>
          <c:max val="100"/>
          <c:min val="8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6923904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5460489064797"/>
          <c:y val="0.113333916593759"/>
          <c:w val="0.158792818272849"/>
          <c:h val="0.840002916302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600" b="0" i="0" u="none" strike="noStrike" baseline="0">
          <a:solidFill>
            <a:srgbClr val="000000"/>
          </a:solidFill>
          <a:latin typeface="Meiryo UI" panose="020B0604030504040204" pitchFamily="50" charset="-128"/>
          <a:ea typeface="Meiryo UI" panose="020B0604030504040204" pitchFamily="50" charset="-128"/>
          <a:cs typeface="Meiryo UI" panose="020B0604030504040204" pitchFamily="50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40447834454758"/>
          <c:y val="0.0891938250428853"/>
          <c:w val="0.731452255923906"/>
          <c:h val="0.76843910806175"/>
        </c:manualLayout>
      </c:layout>
      <c:lineChart>
        <c:grouping val="standard"/>
        <c:varyColors val="0"/>
        <c:ser>
          <c:idx val="0"/>
          <c:order val="0"/>
          <c:tx>
            <c:strRef>
              <c:f>ALT!$B$2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ALT!$B$3:$B$20</c:f>
              <c:numCache>
                <c:formatCode>0.0</c:formatCode>
                <c:ptCount val="18"/>
                <c:pt idx="1">
                  <c:v>71.55</c:v>
                </c:pt>
                <c:pt idx="2">
                  <c:v>71.45</c:v>
                </c:pt>
                <c:pt idx="3">
                  <c:v>71.9047619047619</c:v>
                </c:pt>
                <c:pt idx="4">
                  <c:v>71.3</c:v>
                </c:pt>
                <c:pt idx="5">
                  <c:v>71.5</c:v>
                </c:pt>
                <c:pt idx="6">
                  <c:v>71.65</c:v>
                </c:pt>
                <c:pt idx="7">
                  <c:v>71.5</c:v>
                </c:pt>
                <c:pt idx="8">
                  <c:v>71.45</c:v>
                </c:pt>
                <c:pt idx="9">
                  <c:v>71.4444444444444</c:v>
                </c:pt>
                <c:pt idx="10">
                  <c:v>71.3125</c:v>
                </c:pt>
                <c:pt idx="11">
                  <c:v>71.5909090909091</c:v>
                </c:pt>
                <c:pt idx="12">
                  <c:v>71.7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ALT!$C$2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ALT!$C$3:$C$20</c:f>
              <c:numCache>
                <c:formatCode>0.0</c:formatCode>
                <c:ptCount val="18"/>
                <c:pt idx="1">
                  <c:v>72.477108433735</c:v>
                </c:pt>
                <c:pt idx="2">
                  <c:v>72.7586956521739</c:v>
                </c:pt>
                <c:pt idx="3">
                  <c:v>72.9724137931035</c:v>
                </c:pt>
                <c:pt idx="4">
                  <c:v>73.1049382716049</c:v>
                </c:pt>
                <c:pt idx="5">
                  <c:v>72.9670212765957</c:v>
                </c:pt>
                <c:pt idx="6">
                  <c:v>72.6987951807229</c:v>
                </c:pt>
                <c:pt idx="7">
                  <c:v>72.5237623762376</c:v>
                </c:pt>
                <c:pt idx="8">
                  <c:v>72.9446601941748</c:v>
                </c:pt>
                <c:pt idx="9">
                  <c:v>72.7560975609756</c:v>
                </c:pt>
                <c:pt idx="10">
                  <c:v>72.3706521739131</c:v>
                </c:pt>
                <c:pt idx="11">
                  <c:v>72.1271739130435</c:v>
                </c:pt>
                <c:pt idx="12">
                  <c:v>71.7181818181818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ALT!$D$2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ALT!$D$3:$D$20</c:f>
              <c:numCache>
                <c:formatCode>0.0</c:formatCode>
                <c:ptCount val="18"/>
                <c:pt idx="1">
                  <c:v>72.7894736842105</c:v>
                </c:pt>
                <c:pt idx="2">
                  <c:v>72.0952380952381</c:v>
                </c:pt>
                <c:pt idx="3">
                  <c:v>72.2666666666667</c:v>
                </c:pt>
                <c:pt idx="4">
                  <c:v>71.6666666666667</c:v>
                </c:pt>
                <c:pt idx="5">
                  <c:v>71.8636363636364</c:v>
                </c:pt>
                <c:pt idx="6">
                  <c:v>72.1764705882353</c:v>
                </c:pt>
                <c:pt idx="7">
                  <c:v>72.3333333333333</c:v>
                </c:pt>
                <c:pt idx="8">
                  <c:v>70.9333333333333</c:v>
                </c:pt>
                <c:pt idx="9">
                  <c:v>71.5</c:v>
                </c:pt>
                <c:pt idx="10">
                  <c:v>71.625</c:v>
                </c:pt>
                <c:pt idx="11">
                  <c:v>71.5263157894737</c:v>
                </c:pt>
                <c:pt idx="12">
                  <c:v>71.4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ALT!$E$2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ALT!$E$3:$E$20</c:f>
              <c:numCache>
                <c:formatCode>0.0</c:formatCode>
                <c:ptCount val="18"/>
                <c:pt idx="0">
                  <c:v>72.7</c:v>
                </c:pt>
                <c:pt idx="1">
                  <c:v>73.106</c:v>
                </c:pt>
                <c:pt idx="2">
                  <c:v>73.253</c:v>
                </c:pt>
                <c:pt idx="3">
                  <c:v>73.253</c:v>
                </c:pt>
                <c:pt idx="4">
                  <c:v>73.111</c:v>
                </c:pt>
                <c:pt idx="5">
                  <c:v>73.263</c:v>
                </c:pt>
                <c:pt idx="6">
                  <c:v>73.292</c:v>
                </c:pt>
                <c:pt idx="7">
                  <c:v>73.14</c:v>
                </c:pt>
                <c:pt idx="8">
                  <c:v>73</c:v>
                </c:pt>
                <c:pt idx="9">
                  <c:v>73.28</c:v>
                </c:pt>
                <c:pt idx="10">
                  <c:v>73.715</c:v>
                </c:pt>
                <c:pt idx="11">
                  <c:v>73.731</c:v>
                </c:pt>
                <c:pt idx="12">
                  <c:v>73.091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ALT!$F$2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ALT!$F$3:$F$20</c:f>
              <c:numCache>
                <c:formatCode>0.0</c:formatCode>
                <c:ptCount val="18"/>
                <c:pt idx="1">
                  <c:v>71.1111111111111</c:v>
                </c:pt>
                <c:pt idx="2">
                  <c:v>71.6875</c:v>
                </c:pt>
                <c:pt idx="3">
                  <c:v>71.2</c:v>
                </c:pt>
                <c:pt idx="4">
                  <c:v>71.6</c:v>
                </c:pt>
                <c:pt idx="5">
                  <c:v>71.6363636363636</c:v>
                </c:pt>
                <c:pt idx="6">
                  <c:v>71.4</c:v>
                </c:pt>
                <c:pt idx="7">
                  <c:v>71.4736842105263</c:v>
                </c:pt>
                <c:pt idx="8">
                  <c:v>71.3157894736842</c:v>
                </c:pt>
                <c:pt idx="9">
                  <c:v>71.3529411764706</c:v>
                </c:pt>
                <c:pt idx="10">
                  <c:v>71.7619047619048</c:v>
                </c:pt>
                <c:pt idx="11">
                  <c:v>71.7619047619048</c:v>
                </c:pt>
                <c:pt idx="12">
                  <c:v>71.9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ALT!$G$2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ALT!$G$3:$G$20</c:f>
              <c:numCache>
                <c:formatCode>0.0</c:formatCode>
                <c:ptCount val="18"/>
                <c:pt idx="1">
                  <c:v>69.9826086956522</c:v>
                </c:pt>
                <c:pt idx="2">
                  <c:v>70.7083333333333</c:v>
                </c:pt>
                <c:pt idx="3">
                  <c:v>70.7346153846154</c:v>
                </c:pt>
                <c:pt idx="4">
                  <c:v>70.0789473684211</c:v>
                </c:pt>
                <c:pt idx="5">
                  <c:v>70.2</c:v>
                </c:pt>
                <c:pt idx="6">
                  <c:v>70.4086956521739</c:v>
                </c:pt>
                <c:pt idx="7">
                  <c:v>70.4173913043478</c:v>
                </c:pt>
                <c:pt idx="8">
                  <c:v>70.368</c:v>
                </c:pt>
                <c:pt idx="9">
                  <c:v>70.0409090909091</c:v>
                </c:pt>
                <c:pt idx="10">
                  <c:v>69.8863636363636</c:v>
                </c:pt>
                <c:pt idx="11">
                  <c:v>69.688</c:v>
                </c:pt>
                <c:pt idx="12">
                  <c:v>70.2857142857143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ALT!$H$2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ALT!$H$3:$H$20</c:f>
              <c:numCache>
                <c:formatCode>0.0</c:formatCode>
                <c:ptCount val="18"/>
                <c:pt idx="1">
                  <c:v>71.956</c:v>
                </c:pt>
                <c:pt idx="2">
                  <c:v>72.119</c:v>
                </c:pt>
                <c:pt idx="3">
                  <c:v>72.187</c:v>
                </c:pt>
                <c:pt idx="4">
                  <c:v>72.235</c:v>
                </c:pt>
                <c:pt idx="5">
                  <c:v>72.219</c:v>
                </c:pt>
                <c:pt idx="6">
                  <c:v>72.259</c:v>
                </c:pt>
                <c:pt idx="7">
                  <c:v>72.33</c:v>
                </c:pt>
                <c:pt idx="8">
                  <c:v>71.99</c:v>
                </c:pt>
                <c:pt idx="9">
                  <c:v>71.924</c:v>
                </c:pt>
                <c:pt idx="10">
                  <c:v>71.771</c:v>
                </c:pt>
                <c:pt idx="11">
                  <c:v>72.009</c:v>
                </c:pt>
                <c:pt idx="12">
                  <c:v>71.283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ALT!$I$2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ALT!$I$3:$I$20</c:f>
              <c:numCache>
                <c:formatCode>0.0</c:formatCode>
                <c:ptCount val="18"/>
                <c:pt idx="1">
                  <c:v>71.8</c:v>
                </c:pt>
                <c:pt idx="2">
                  <c:v>71.58</c:v>
                </c:pt>
                <c:pt idx="3">
                  <c:v>71.48</c:v>
                </c:pt>
                <c:pt idx="4">
                  <c:v>71.2</c:v>
                </c:pt>
                <c:pt idx="5">
                  <c:v>71.13</c:v>
                </c:pt>
                <c:pt idx="6">
                  <c:v>70.67</c:v>
                </c:pt>
                <c:pt idx="7">
                  <c:v>71.45</c:v>
                </c:pt>
                <c:pt idx="8">
                  <c:v>71</c:v>
                </c:pt>
                <c:pt idx="9">
                  <c:v>71.59</c:v>
                </c:pt>
                <c:pt idx="10">
                  <c:v>71.16</c:v>
                </c:pt>
                <c:pt idx="11">
                  <c:v>71.48</c:v>
                </c:pt>
                <c:pt idx="12">
                  <c:v>71.74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ALT!$J$2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ALT!$J$3:$J$20</c:f>
              <c:numCache>
                <c:formatCode>0.0</c:formatCode>
                <c:ptCount val="18"/>
                <c:pt idx="0">
                  <c:v>71.7</c:v>
                </c:pt>
                <c:pt idx="1">
                  <c:v>72.477108433735</c:v>
                </c:pt>
                <c:pt idx="2">
                  <c:v>71.98</c:v>
                </c:pt>
                <c:pt idx="3">
                  <c:v>72.1</c:v>
                </c:pt>
                <c:pt idx="4">
                  <c:v>71.76</c:v>
                </c:pt>
                <c:pt idx="5">
                  <c:v>71.53</c:v>
                </c:pt>
                <c:pt idx="6">
                  <c:v>71.42</c:v>
                </c:pt>
                <c:pt idx="7">
                  <c:v>71.35</c:v>
                </c:pt>
                <c:pt idx="8">
                  <c:v>71.46</c:v>
                </c:pt>
                <c:pt idx="9">
                  <c:v>71.46</c:v>
                </c:pt>
                <c:pt idx="10">
                  <c:v>71.25</c:v>
                </c:pt>
                <c:pt idx="11">
                  <c:v>71.6</c:v>
                </c:pt>
                <c:pt idx="12">
                  <c:v>71.41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ALT!$K$2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ALT!$K$3:$K$20</c:f>
              <c:numCache>
                <c:formatCode>0.0</c:formatCode>
                <c:ptCount val="18"/>
                <c:pt idx="1">
                  <c:v>70.5555555555556</c:v>
                </c:pt>
                <c:pt idx="2">
                  <c:v>71.2105263157895</c:v>
                </c:pt>
                <c:pt idx="3">
                  <c:v>70.95</c:v>
                </c:pt>
                <c:pt idx="4">
                  <c:v>71.15</c:v>
                </c:pt>
                <c:pt idx="5">
                  <c:v>70.9473684210526</c:v>
                </c:pt>
                <c:pt idx="6">
                  <c:v>69.85</c:v>
                </c:pt>
                <c:pt idx="7">
                  <c:v>70.6</c:v>
                </c:pt>
                <c:pt idx="8">
                  <c:v>70.8571428571429</c:v>
                </c:pt>
                <c:pt idx="9">
                  <c:v>70.6</c:v>
                </c:pt>
                <c:pt idx="10">
                  <c:v>71</c:v>
                </c:pt>
                <c:pt idx="11">
                  <c:v>70.5555555555556</c:v>
                </c:pt>
                <c:pt idx="12">
                  <c:v>70.6111111111111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ALT!$L$2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ALT!$L$3:$L$20</c:f>
              <c:numCache>
                <c:formatCode>0</c:formatCode>
                <c:ptCount val="18"/>
                <c:pt idx="0">
                  <c:v>72</c:v>
                </c:pt>
                <c:pt idx="1">
                  <c:v>72</c:v>
                </c:pt>
                <c:pt idx="2">
                  <c:v>72</c:v>
                </c:pt>
                <c:pt idx="3">
                  <c:v>72</c:v>
                </c:pt>
                <c:pt idx="4">
                  <c:v>72</c:v>
                </c:pt>
                <c:pt idx="5">
                  <c:v>72</c:v>
                </c:pt>
                <c:pt idx="6">
                  <c:v>72</c:v>
                </c:pt>
                <c:pt idx="7">
                  <c:v>72</c:v>
                </c:pt>
                <c:pt idx="8">
                  <c:v>72</c:v>
                </c:pt>
                <c:pt idx="9">
                  <c:v>72</c:v>
                </c:pt>
                <c:pt idx="10">
                  <c:v>72</c:v>
                </c:pt>
                <c:pt idx="11">
                  <c:v>72</c:v>
                </c:pt>
                <c:pt idx="12">
                  <c:v>72</c:v>
                </c:pt>
                <c:pt idx="13">
                  <c:v>72</c:v>
                </c:pt>
                <c:pt idx="14">
                  <c:v>72</c:v>
                </c:pt>
                <c:pt idx="15">
                  <c:v>72</c:v>
                </c:pt>
                <c:pt idx="16">
                  <c:v>72</c:v>
                </c:pt>
                <c:pt idx="17">
                  <c:v>72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ALT!$M$2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ALT!$M$3:$M$20</c:f>
              <c:numCache>
                <c:formatCode>0.0</c:formatCode>
                <c:ptCount val="18"/>
                <c:pt idx="0">
                  <c:v>72.2</c:v>
                </c:pt>
                <c:pt idx="1">
                  <c:v>71.7804965914</c:v>
                </c:pt>
                <c:pt idx="2">
                  <c:v>71.8842293396535</c:v>
                </c:pt>
                <c:pt idx="3">
                  <c:v>71.9048457749147</c:v>
                </c:pt>
                <c:pt idx="4">
                  <c:v>71.7206552306693</c:v>
                </c:pt>
                <c:pt idx="5">
                  <c:v>71.7256389697648</c:v>
                </c:pt>
                <c:pt idx="6">
                  <c:v>71.5824961421132</c:v>
                </c:pt>
                <c:pt idx="7">
                  <c:v>71.7118171224445</c:v>
                </c:pt>
                <c:pt idx="8">
                  <c:v>71.5318925858335</c:v>
                </c:pt>
                <c:pt idx="9">
                  <c:v>71.59483922728</c:v>
                </c:pt>
                <c:pt idx="10">
                  <c:v>71.5852420572182</c:v>
                </c:pt>
                <c:pt idx="11">
                  <c:v>71.6069859110887</c:v>
                </c:pt>
                <c:pt idx="12">
                  <c:v>71.5139007215007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ALT!$N$2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ALT!$N$3:$N$20</c:f>
              <c:numCache>
                <c:formatCode>0.0</c:formatCode>
                <c:ptCount val="18"/>
                <c:pt idx="0">
                  <c:v>1</c:v>
                </c:pt>
                <c:pt idx="1">
                  <c:v>3.12339130434779</c:v>
                </c:pt>
                <c:pt idx="2">
                  <c:v>2.5446666666667</c:v>
                </c:pt>
                <c:pt idx="3">
                  <c:v>2.5183846153846</c:v>
                </c:pt>
                <c:pt idx="4">
                  <c:v>3.03205263157891</c:v>
                </c:pt>
                <c:pt idx="5">
                  <c:v>3.063</c:v>
                </c:pt>
                <c:pt idx="6">
                  <c:v>3.44200000000001</c:v>
                </c:pt>
                <c:pt idx="7">
                  <c:v>2.7226086956522</c:v>
                </c:pt>
                <c:pt idx="8">
                  <c:v>2.632</c:v>
                </c:pt>
                <c:pt idx="9">
                  <c:v>3.2390909090909</c:v>
                </c:pt>
                <c:pt idx="10">
                  <c:v>3.82863636363641</c:v>
                </c:pt>
                <c:pt idx="11">
                  <c:v>4.04299999999999</c:v>
                </c:pt>
                <c:pt idx="12">
                  <c:v>2.80528571428569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ALT!$O$2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ALT!$O$3:$O$20</c:f>
              <c:numCache>
                <c:formatCode>General</c:formatCode>
                <c:ptCount val="18"/>
                <c:pt idx="0">
                  <c:v>68</c:v>
                </c:pt>
                <c:pt idx="1">
                  <c:v>68</c:v>
                </c:pt>
                <c:pt idx="2">
                  <c:v>68</c:v>
                </c:pt>
                <c:pt idx="3">
                  <c:v>68</c:v>
                </c:pt>
                <c:pt idx="4">
                  <c:v>68</c:v>
                </c:pt>
                <c:pt idx="5">
                  <c:v>68</c:v>
                </c:pt>
                <c:pt idx="6">
                  <c:v>68</c:v>
                </c:pt>
                <c:pt idx="7">
                  <c:v>68</c:v>
                </c:pt>
                <c:pt idx="8">
                  <c:v>68</c:v>
                </c:pt>
                <c:pt idx="9">
                  <c:v>68</c:v>
                </c:pt>
                <c:pt idx="10">
                  <c:v>68</c:v>
                </c:pt>
                <c:pt idx="11">
                  <c:v>68</c:v>
                </c:pt>
                <c:pt idx="12">
                  <c:v>68</c:v>
                </c:pt>
                <c:pt idx="13">
                  <c:v>68</c:v>
                </c:pt>
                <c:pt idx="14">
                  <c:v>68</c:v>
                </c:pt>
                <c:pt idx="15">
                  <c:v>68</c:v>
                </c:pt>
                <c:pt idx="16">
                  <c:v>68</c:v>
                </c:pt>
                <c:pt idx="17">
                  <c:v>68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ALT!$P$2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ALT!$P$3:$P$20</c:f>
              <c:numCache>
                <c:formatCode>General</c:formatCode>
                <c:ptCount val="18"/>
                <c:pt idx="0">
                  <c:v>76</c:v>
                </c:pt>
                <c:pt idx="1">
                  <c:v>76</c:v>
                </c:pt>
                <c:pt idx="2">
                  <c:v>76</c:v>
                </c:pt>
                <c:pt idx="3">
                  <c:v>76</c:v>
                </c:pt>
                <c:pt idx="4">
                  <c:v>76</c:v>
                </c:pt>
                <c:pt idx="5">
                  <c:v>76</c:v>
                </c:pt>
                <c:pt idx="6">
                  <c:v>76</c:v>
                </c:pt>
                <c:pt idx="7">
                  <c:v>76</c:v>
                </c:pt>
                <c:pt idx="8">
                  <c:v>76</c:v>
                </c:pt>
                <c:pt idx="9">
                  <c:v>76</c:v>
                </c:pt>
                <c:pt idx="10">
                  <c:v>76</c:v>
                </c:pt>
                <c:pt idx="11">
                  <c:v>76</c:v>
                </c:pt>
                <c:pt idx="12">
                  <c:v>76</c:v>
                </c:pt>
                <c:pt idx="13">
                  <c:v>76</c:v>
                </c:pt>
                <c:pt idx="14">
                  <c:v>76</c:v>
                </c:pt>
                <c:pt idx="15">
                  <c:v>76</c:v>
                </c:pt>
                <c:pt idx="16">
                  <c:v>76</c:v>
                </c:pt>
                <c:pt idx="17">
                  <c:v>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025920"/>
        <c:axId val="127027456"/>
      </c:lineChart>
      <c:catAx>
        <c:axId val="127025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6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7027456"/>
        <c:crosses val="autoZero"/>
        <c:auto val="0"/>
        <c:lblAlgn val="ctr"/>
        <c:lblOffset val="100"/>
        <c:tickLblSkip val="1"/>
        <c:noMultiLvlLbl val="0"/>
      </c:catAx>
      <c:valAx>
        <c:axId val="127027456"/>
        <c:scaling>
          <c:orientation val="minMax"/>
          <c:max val="80"/>
          <c:min val="64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7025920"/>
        <c:crosses val="autoZero"/>
        <c:crossBetween val="between"/>
        <c:majorUnit val="4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546043209567"/>
          <c:y val="0.113333789798014"/>
          <c:w val="0.158792762369672"/>
          <c:h val="0.8678219710186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600" b="0" i="0" u="none" strike="noStrike" baseline="0">
          <a:solidFill>
            <a:srgbClr val="000000"/>
          </a:solidFill>
          <a:latin typeface="Meiryo UI" panose="020B0604030504040204" pitchFamily="50" charset="-128"/>
          <a:ea typeface="Meiryo UI" panose="020B0604030504040204" pitchFamily="50" charset="-128"/>
          <a:cs typeface="Meiryo UI" panose="020B0604030504040204" pitchFamily="50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86627964758581"/>
          <c:y val="0.0850341901386116"/>
          <c:w val="0.693543655595498"/>
          <c:h val="0.734695402797603"/>
        </c:manualLayout>
      </c:layout>
      <c:lineChart>
        <c:grouping val="standard"/>
        <c:varyColors val="0"/>
        <c:ser>
          <c:idx val="0"/>
          <c:order val="0"/>
          <c:tx>
            <c:strRef>
              <c:f>K!$B$2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K!$B$3:$B$20</c:f>
              <c:numCache>
                <c:formatCode>0.00</c:formatCode>
                <c:ptCount val="18"/>
                <c:pt idx="1">
                  <c:v>5.1925</c:v>
                </c:pt>
                <c:pt idx="2">
                  <c:v>5.1925</c:v>
                </c:pt>
                <c:pt idx="3">
                  <c:v>5.19285714285714</c:v>
                </c:pt>
                <c:pt idx="4">
                  <c:v>5.194</c:v>
                </c:pt>
                <c:pt idx="5">
                  <c:v>5.19772727272727</c:v>
                </c:pt>
                <c:pt idx="6">
                  <c:v>5.2035</c:v>
                </c:pt>
                <c:pt idx="7">
                  <c:v>5.200625</c:v>
                </c:pt>
                <c:pt idx="8">
                  <c:v>5.2005</c:v>
                </c:pt>
                <c:pt idx="9">
                  <c:v>5.19611111111111</c:v>
                </c:pt>
                <c:pt idx="10">
                  <c:v>5.195</c:v>
                </c:pt>
                <c:pt idx="11">
                  <c:v>5.195</c:v>
                </c:pt>
                <c:pt idx="12">
                  <c:v>5.198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K!$C$2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K!$C$3:$C$20</c:f>
              <c:numCache>
                <c:formatCode>0.00</c:formatCode>
                <c:ptCount val="18"/>
                <c:pt idx="1">
                  <c:v>5.22805194805195</c:v>
                </c:pt>
                <c:pt idx="2">
                  <c:v>5.22855555555556</c:v>
                </c:pt>
                <c:pt idx="3">
                  <c:v>5.23438202247192</c:v>
                </c:pt>
                <c:pt idx="4">
                  <c:v>5.23471264367816</c:v>
                </c:pt>
                <c:pt idx="5">
                  <c:v>5.2389</c:v>
                </c:pt>
                <c:pt idx="6">
                  <c:v>5.22729411764706</c:v>
                </c:pt>
                <c:pt idx="7">
                  <c:v>5.22201923076923</c:v>
                </c:pt>
                <c:pt idx="8">
                  <c:v>5.22843137254902</c:v>
                </c:pt>
                <c:pt idx="9">
                  <c:v>5.23790697674419</c:v>
                </c:pt>
                <c:pt idx="10">
                  <c:v>5.23430107526882</c:v>
                </c:pt>
                <c:pt idx="11">
                  <c:v>5.2409375</c:v>
                </c:pt>
                <c:pt idx="12">
                  <c:v>5.23347368421053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K!$D$2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K!$D$3:$D$20</c:f>
              <c:numCache>
                <c:formatCode>0.00</c:formatCode>
                <c:ptCount val="18"/>
                <c:pt idx="1">
                  <c:v>5.21052631578947</c:v>
                </c:pt>
                <c:pt idx="2">
                  <c:v>5.209</c:v>
                </c:pt>
                <c:pt idx="3">
                  <c:v>5.20315789473684</c:v>
                </c:pt>
                <c:pt idx="4">
                  <c:v>5.23111111111111</c:v>
                </c:pt>
                <c:pt idx="5">
                  <c:v>5.22952380952381</c:v>
                </c:pt>
                <c:pt idx="6">
                  <c:v>5.23</c:v>
                </c:pt>
                <c:pt idx="7">
                  <c:v>5.25058823529412</c:v>
                </c:pt>
                <c:pt idx="8">
                  <c:v>5.25</c:v>
                </c:pt>
                <c:pt idx="9">
                  <c:v>5.21214285714286</c:v>
                </c:pt>
                <c:pt idx="10">
                  <c:v>5.236</c:v>
                </c:pt>
                <c:pt idx="11">
                  <c:v>5.21411764705882</c:v>
                </c:pt>
                <c:pt idx="12">
                  <c:v>5.22384615384615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K!$E$2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K!$E$3:$E$20</c:f>
              <c:numCache>
                <c:formatCode>0.00</c:formatCode>
                <c:ptCount val="18"/>
                <c:pt idx="0">
                  <c:v>5.25</c:v>
                </c:pt>
                <c:pt idx="1">
                  <c:v>5.253</c:v>
                </c:pt>
                <c:pt idx="2">
                  <c:v>5.251</c:v>
                </c:pt>
                <c:pt idx="3">
                  <c:v>5.262</c:v>
                </c:pt>
                <c:pt idx="4">
                  <c:v>5.227</c:v>
                </c:pt>
                <c:pt idx="5">
                  <c:v>5.227</c:v>
                </c:pt>
                <c:pt idx="6">
                  <c:v>5.219</c:v>
                </c:pt>
                <c:pt idx="7">
                  <c:v>5.225</c:v>
                </c:pt>
                <c:pt idx="8">
                  <c:v>5.23</c:v>
                </c:pt>
                <c:pt idx="9">
                  <c:v>5.231</c:v>
                </c:pt>
                <c:pt idx="10">
                  <c:v>5.24</c:v>
                </c:pt>
                <c:pt idx="11">
                  <c:v>5.238</c:v>
                </c:pt>
                <c:pt idx="12">
                  <c:v>5.231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K!$F$2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K!$F$3:$F$20</c:f>
              <c:numCache>
                <c:formatCode>0.00</c:formatCode>
                <c:ptCount val="18"/>
                <c:pt idx="1">
                  <c:v>5.28333333333333</c:v>
                </c:pt>
                <c:pt idx="2">
                  <c:v>5.2625</c:v>
                </c:pt>
                <c:pt idx="3">
                  <c:v>5.235</c:v>
                </c:pt>
                <c:pt idx="4">
                  <c:v>5.28</c:v>
                </c:pt>
                <c:pt idx="5">
                  <c:v>5.26363636363636</c:v>
                </c:pt>
                <c:pt idx="6">
                  <c:v>5.265</c:v>
                </c:pt>
                <c:pt idx="7">
                  <c:v>5.27368421052631</c:v>
                </c:pt>
                <c:pt idx="8">
                  <c:v>5.25789473684211</c:v>
                </c:pt>
                <c:pt idx="9">
                  <c:v>5.28823529411765</c:v>
                </c:pt>
                <c:pt idx="10">
                  <c:v>5.27142857142857</c:v>
                </c:pt>
                <c:pt idx="11">
                  <c:v>5.25714285714286</c:v>
                </c:pt>
                <c:pt idx="12">
                  <c:v>5.26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K!$G$2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K!$G$3:$G$20</c:f>
              <c:numCache>
                <c:formatCode>0.00</c:formatCode>
                <c:ptCount val="18"/>
                <c:pt idx="1">
                  <c:v>5.22</c:v>
                </c:pt>
                <c:pt idx="2">
                  <c:v>5.23891666666667</c:v>
                </c:pt>
                <c:pt idx="3">
                  <c:v>5.2325</c:v>
                </c:pt>
                <c:pt idx="4">
                  <c:v>5.23063157894737</c:v>
                </c:pt>
                <c:pt idx="5">
                  <c:v>5.21614814814815</c:v>
                </c:pt>
                <c:pt idx="6">
                  <c:v>5.21281818181818</c:v>
                </c:pt>
                <c:pt idx="7">
                  <c:v>5.21991304347826</c:v>
                </c:pt>
                <c:pt idx="8">
                  <c:v>5.19264</c:v>
                </c:pt>
                <c:pt idx="9">
                  <c:v>5.18704545454545</c:v>
                </c:pt>
                <c:pt idx="10">
                  <c:v>5.19704545454546</c:v>
                </c:pt>
                <c:pt idx="11">
                  <c:v>5.18286363636364</c:v>
                </c:pt>
                <c:pt idx="12">
                  <c:v>5.17033333333333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K!$H$2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K!$H$3:$H$20</c:f>
              <c:numCache>
                <c:formatCode>0.00</c:formatCode>
                <c:ptCount val="18"/>
                <c:pt idx="1">
                  <c:v>5.259</c:v>
                </c:pt>
                <c:pt idx="2">
                  <c:v>5.271</c:v>
                </c:pt>
                <c:pt idx="3">
                  <c:v>5.262</c:v>
                </c:pt>
                <c:pt idx="4">
                  <c:v>5.258</c:v>
                </c:pt>
                <c:pt idx="5">
                  <c:v>5.252</c:v>
                </c:pt>
                <c:pt idx="6">
                  <c:v>5.264</c:v>
                </c:pt>
                <c:pt idx="7">
                  <c:v>5.265</c:v>
                </c:pt>
                <c:pt idx="8">
                  <c:v>5.234</c:v>
                </c:pt>
                <c:pt idx="9">
                  <c:v>5.241</c:v>
                </c:pt>
                <c:pt idx="10">
                  <c:v>5.258</c:v>
                </c:pt>
                <c:pt idx="11">
                  <c:v>5.273</c:v>
                </c:pt>
                <c:pt idx="12">
                  <c:v>5.254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K!$I$2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K!$I$3:$I$20</c:f>
              <c:numCache>
                <c:formatCode>0.00</c:formatCode>
                <c:ptCount val="18"/>
                <c:pt idx="1">
                  <c:v>5.21</c:v>
                </c:pt>
                <c:pt idx="2">
                  <c:v>5.22</c:v>
                </c:pt>
                <c:pt idx="3">
                  <c:v>5.23</c:v>
                </c:pt>
                <c:pt idx="4">
                  <c:v>5.23</c:v>
                </c:pt>
                <c:pt idx="5">
                  <c:v>5.22</c:v>
                </c:pt>
                <c:pt idx="6">
                  <c:v>5.21</c:v>
                </c:pt>
                <c:pt idx="7">
                  <c:v>5.22</c:v>
                </c:pt>
                <c:pt idx="8">
                  <c:v>5.23</c:v>
                </c:pt>
                <c:pt idx="9">
                  <c:v>5.22</c:v>
                </c:pt>
                <c:pt idx="10">
                  <c:v>5.21</c:v>
                </c:pt>
                <c:pt idx="11">
                  <c:v>5.22</c:v>
                </c:pt>
                <c:pt idx="12">
                  <c:v>5.22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K!$J$2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K!$J$3:$J$20</c:f>
              <c:numCache>
                <c:formatCode>0.00</c:formatCode>
                <c:ptCount val="18"/>
                <c:pt idx="0">
                  <c:v>5.19</c:v>
                </c:pt>
                <c:pt idx="1">
                  <c:v>5.22805194805195</c:v>
                </c:pt>
                <c:pt idx="2">
                  <c:v>5.21</c:v>
                </c:pt>
                <c:pt idx="3">
                  <c:v>5.22</c:v>
                </c:pt>
                <c:pt idx="4">
                  <c:v>5.2</c:v>
                </c:pt>
                <c:pt idx="5">
                  <c:v>5.2</c:v>
                </c:pt>
                <c:pt idx="6">
                  <c:v>5.21</c:v>
                </c:pt>
                <c:pt idx="7">
                  <c:v>5.23</c:v>
                </c:pt>
                <c:pt idx="8">
                  <c:v>5.21</c:v>
                </c:pt>
                <c:pt idx="9">
                  <c:v>5.21</c:v>
                </c:pt>
                <c:pt idx="10">
                  <c:v>5.21</c:v>
                </c:pt>
                <c:pt idx="11">
                  <c:v>5.21</c:v>
                </c:pt>
                <c:pt idx="12">
                  <c:v>5.21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K!$K$2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K!$K$3:$K$20</c:f>
              <c:numCache>
                <c:formatCode>0.00</c:formatCode>
                <c:ptCount val="18"/>
                <c:pt idx="1">
                  <c:v>5.20555555555556</c:v>
                </c:pt>
                <c:pt idx="2">
                  <c:v>5.195</c:v>
                </c:pt>
                <c:pt idx="3">
                  <c:v>5.195</c:v>
                </c:pt>
                <c:pt idx="4">
                  <c:v>5.2</c:v>
                </c:pt>
                <c:pt idx="5">
                  <c:v>5.215</c:v>
                </c:pt>
                <c:pt idx="6">
                  <c:v>5.2</c:v>
                </c:pt>
                <c:pt idx="7">
                  <c:v>5.18</c:v>
                </c:pt>
                <c:pt idx="8">
                  <c:v>5.20714285714286</c:v>
                </c:pt>
                <c:pt idx="9">
                  <c:v>5.2</c:v>
                </c:pt>
                <c:pt idx="10">
                  <c:v>5.19333333333333</c:v>
                </c:pt>
                <c:pt idx="11">
                  <c:v>5.2</c:v>
                </c:pt>
                <c:pt idx="12">
                  <c:v>5.2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K!$L$2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K!$L$3:$L$20</c:f>
              <c:numCache>
                <c:formatCode>0.0</c:formatCode>
                <c:ptCount val="18"/>
                <c:pt idx="0">
                  <c:v>5.2</c:v>
                </c:pt>
                <c:pt idx="1">
                  <c:v>5.2</c:v>
                </c:pt>
                <c:pt idx="2">
                  <c:v>5.2</c:v>
                </c:pt>
                <c:pt idx="3">
                  <c:v>5.2</c:v>
                </c:pt>
                <c:pt idx="4">
                  <c:v>5.2</c:v>
                </c:pt>
                <c:pt idx="5">
                  <c:v>5.2</c:v>
                </c:pt>
                <c:pt idx="6">
                  <c:v>5.2</c:v>
                </c:pt>
                <c:pt idx="7">
                  <c:v>5.2</c:v>
                </c:pt>
                <c:pt idx="8">
                  <c:v>5.2</c:v>
                </c:pt>
                <c:pt idx="9">
                  <c:v>5.2</c:v>
                </c:pt>
                <c:pt idx="10">
                  <c:v>5.2</c:v>
                </c:pt>
                <c:pt idx="11">
                  <c:v>5.2</c:v>
                </c:pt>
                <c:pt idx="12">
                  <c:v>5.2</c:v>
                </c:pt>
                <c:pt idx="13">
                  <c:v>5.2</c:v>
                </c:pt>
                <c:pt idx="14">
                  <c:v>5.2</c:v>
                </c:pt>
                <c:pt idx="15">
                  <c:v>5.2</c:v>
                </c:pt>
                <c:pt idx="16">
                  <c:v>5.2</c:v>
                </c:pt>
                <c:pt idx="17">
                  <c:v>5.2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K!$M$2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K!$M$3:$M$20</c:f>
              <c:numCache>
                <c:formatCode>0.00</c:formatCode>
                <c:ptCount val="18"/>
                <c:pt idx="0">
                  <c:v>5.22</c:v>
                </c:pt>
                <c:pt idx="1">
                  <c:v>5.22900191007823</c:v>
                </c:pt>
                <c:pt idx="2">
                  <c:v>5.22784722222222</c:v>
                </c:pt>
                <c:pt idx="3">
                  <c:v>5.22668970600659</c:v>
                </c:pt>
                <c:pt idx="4">
                  <c:v>5.22854553337366</c:v>
                </c:pt>
                <c:pt idx="5">
                  <c:v>5.22599355940356</c:v>
                </c:pt>
                <c:pt idx="6">
                  <c:v>5.22416122994652</c:v>
                </c:pt>
                <c:pt idx="7">
                  <c:v>5.22868297200679</c:v>
                </c:pt>
                <c:pt idx="8">
                  <c:v>5.2240608966534</c:v>
                </c:pt>
                <c:pt idx="9">
                  <c:v>5.22234416936613</c:v>
                </c:pt>
                <c:pt idx="10">
                  <c:v>5.22451084345762</c:v>
                </c:pt>
                <c:pt idx="11">
                  <c:v>5.22310616405653</c:v>
                </c:pt>
                <c:pt idx="12">
                  <c:v>5.220065317139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K!$N$2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K!$N$3:$N$20</c:f>
              <c:numCache>
                <c:formatCode>0.00</c:formatCode>
                <c:ptCount val="18"/>
                <c:pt idx="0">
                  <c:v>0.0599999999999996</c:v>
                </c:pt>
                <c:pt idx="1">
                  <c:v>0.0908333333333298</c:v>
                </c:pt>
                <c:pt idx="2">
                  <c:v>0.0785</c:v>
                </c:pt>
                <c:pt idx="3">
                  <c:v>0.0691428571428592</c:v>
                </c:pt>
                <c:pt idx="4">
                  <c:v>0.0860000000000003</c:v>
                </c:pt>
                <c:pt idx="5">
                  <c:v>0.0659090909090905</c:v>
                </c:pt>
                <c:pt idx="6">
                  <c:v>0.0649999999999995</c:v>
                </c:pt>
                <c:pt idx="7">
                  <c:v>0.0936842105263107</c:v>
                </c:pt>
                <c:pt idx="8">
                  <c:v>0.0652547368421104</c:v>
                </c:pt>
                <c:pt idx="9">
                  <c:v>0.1011898395722</c:v>
                </c:pt>
                <c:pt idx="10">
                  <c:v>0.0780952380952398</c:v>
                </c:pt>
                <c:pt idx="11">
                  <c:v>0.0901363636363595</c:v>
                </c:pt>
                <c:pt idx="12">
                  <c:v>0.0896666666666697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K!$O$2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K!$O$3:$O$20</c:f>
              <c:numCache>
                <c:formatCode>General</c:formatCode>
                <c:ptCount val="18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K!$P$2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K!$P$3:$P$20</c:f>
              <c:numCache>
                <c:formatCode>General</c:formatCode>
                <c:ptCount val="18"/>
                <c:pt idx="0">
                  <c:v>5.4</c:v>
                </c:pt>
                <c:pt idx="1">
                  <c:v>5.4</c:v>
                </c:pt>
                <c:pt idx="2">
                  <c:v>5.4</c:v>
                </c:pt>
                <c:pt idx="3">
                  <c:v>5.4</c:v>
                </c:pt>
                <c:pt idx="4">
                  <c:v>5.4</c:v>
                </c:pt>
                <c:pt idx="5">
                  <c:v>5.4</c:v>
                </c:pt>
                <c:pt idx="6">
                  <c:v>5.4</c:v>
                </c:pt>
                <c:pt idx="7">
                  <c:v>5.4</c:v>
                </c:pt>
                <c:pt idx="8">
                  <c:v>5.4</c:v>
                </c:pt>
                <c:pt idx="9">
                  <c:v>5.4</c:v>
                </c:pt>
                <c:pt idx="10">
                  <c:v>5.4</c:v>
                </c:pt>
                <c:pt idx="11">
                  <c:v>5.4</c:v>
                </c:pt>
                <c:pt idx="12">
                  <c:v>5.4</c:v>
                </c:pt>
                <c:pt idx="13">
                  <c:v>5.4</c:v>
                </c:pt>
                <c:pt idx="14">
                  <c:v>5.4</c:v>
                </c:pt>
                <c:pt idx="15">
                  <c:v>5.4</c:v>
                </c:pt>
                <c:pt idx="16">
                  <c:v>5.4</c:v>
                </c:pt>
                <c:pt idx="17">
                  <c:v>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241216"/>
        <c:axId val="207243136"/>
      </c:lineChart>
      <c:catAx>
        <c:axId val="207241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07243136"/>
        <c:crosses val="autoZero"/>
        <c:auto val="0"/>
        <c:lblAlgn val="ctr"/>
        <c:lblOffset val="100"/>
        <c:tickLblSkip val="1"/>
        <c:noMultiLvlLbl val="0"/>
      </c:catAx>
      <c:valAx>
        <c:axId val="207243136"/>
        <c:scaling>
          <c:orientation val="minMax"/>
          <c:max val="5.6"/>
          <c:min val="4.8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07241216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586357260898"/>
          <c:y val="0.119795656463812"/>
          <c:w val="0.16141760057771"/>
          <c:h val="0.86040562785237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67083196317001"/>
          <c:y val="0.0846740050804447"/>
          <c:w val="0.703715882933246"/>
          <c:h val="0.734970364098222"/>
        </c:manualLayout>
      </c:layout>
      <c:lineChart>
        <c:grouping val="standard"/>
        <c:varyColors val="0"/>
        <c:ser>
          <c:idx val="0"/>
          <c:order val="0"/>
          <c:tx>
            <c:strRef>
              <c:f>rGT!$B$2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rGT!$A$3:$A$20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rGT!$B$3:$B$20</c:f>
              <c:numCache>
                <c:formatCode>0.0</c:formatCode>
                <c:ptCount val="18"/>
                <c:pt idx="1">
                  <c:v>75.1</c:v>
                </c:pt>
                <c:pt idx="2">
                  <c:v>75.3</c:v>
                </c:pt>
                <c:pt idx="3">
                  <c:v>75.5238095238095</c:v>
                </c:pt>
                <c:pt idx="4">
                  <c:v>75.3</c:v>
                </c:pt>
                <c:pt idx="5">
                  <c:v>75</c:v>
                </c:pt>
                <c:pt idx="6">
                  <c:v>75.15</c:v>
                </c:pt>
                <c:pt idx="7">
                  <c:v>75.375</c:v>
                </c:pt>
                <c:pt idx="8">
                  <c:v>75.2</c:v>
                </c:pt>
                <c:pt idx="9">
                  <c:v>75.2222222222222</c:v>
                </c:pt>
                <c:pt idx="10">
                  <c:v>75.5</c:v>
                </c:pt>
                <c:pt idx="11">
                  <c:v>75.2272727272727</c:v>
                </c:pt>
                <c:pt idx="12">
                  <c:v>74.85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rGT!$C$2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rGT!$A$3:$A$20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rGT!$C$3:$C$20</c:f>
              <c:numCache>
                <c:formatCode>0.0</c:formatCode>
                <c:ptCount val="18"/>
                <c:pt idx="1">
                  <c:v>74.2765432098766</c:v>
                </c:pt>
                <c:pt idx="2">
                  <c:v>74.4885416666666</c:v>
                </c:pt>
                <c:pt idx="3">
                  <c:v>75.0863636363636</c:v>
                </c:pt>
                <c:pt idx="4">
                  <c:v>75.3534090909091</c:v>
                </c:pt>
                <c:pt idx="5">
                  <c:v>75.8463917525773</c:v>
                </c:pt>
                <c:pt idx="6">
                  <c:v>75.03625</c:v>
                </c:pt>
                <c:pt idx="7">
                  <c:v>75.1168316831683</c:v>
                </c:pt>
                <c:pt idx="8">
                  <c:v>75.4245283018868</c:v>
                </c:pt>
                <c:pt idx="9">
                  <c:v>75.5482352941176</c:v>
                </c:pt>
                <c:pt idx="10">
                  <c:v>74.0106796116505</c:v>
                </c:pt>
                <c:pt idx="11">
                  <c:v>74.8885416666667</c:v>
                </c:pt>
                <c:pt idx="12">
                  <c:v>75.4127659574468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rGT!$D$2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rGT!$A$3:$A$20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rGT!$D$3:$D$20</c:f>
              <c:numCache>
                <c:formatCode>0.0</c:formatCode>
                <c:ptCount val="18"/>
                <c:pt idx="1">
                  <c:v>75</c:v>
                </c:pt>
                <c:pt idx="2">
                  <c:v>75.2272727272727</c:v>
                </c:pt>
                <c:pt idx="3">
                  <c:v>74.2</c:v>
                </c:pt>
                <c:pt idx="4">
                  <c:v>74.5</c:v>
                </c:pt>
                <c:pt idx="5">
                  <c:v>74.5714285714286</c:v>
                </c:pt>
                <c:pt idx="6">
                  <c:v>74.5263157894737</c:v>
                </c:pt>
                <c:pt idx="7">
                  <c:v>74.6875</c:v>
                </c:pt>
                <c:pt idx="8">
                  <c:v>74.8125</c:v>
                </c:pt>
                <c:pt idx="9">
                  <c:v>73.5</c:v>
                </c:pt>
                <c:pt idx="10">
                  <c:v>73.45</c:v>
                </c:pt>
                <c:pt idx="11">
                  <c:v>73.5454545454545</c:v>
                </c:pt>
                <c:pt idx="12">
                  <c:v>74.5625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rGT!$E$2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rGT!$A$3:$A$20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rGT!$E$3:$E$20</c:f>
              <c:numCache>
                <c:formatCode>0.0</c:formatCode>
                <c:ptCount val="18"/>
                <c:pt idx="0">
                  <c:v>73.6</c:v>
                </c:pt>
                <c:pt idx="1">
                  <c:v>72.928</c:v>
                </c:pt>
                <c:pt idx="2">
                  <c:v>72.554</c:v>
                </c:pt>
                <c:pt idx="3">
                  <c:v>72.823</c:v>
                </c:pt>
                <c:pt idx="4">
                  <c:v>73.067</c:v>
                </c:pt>
                <c:pt idx="5">
                  <c:v>73.054</c:v>
                </c:pt>
                <c:pt idx="6">
                  <c:v>73.308</c:v>
                </c:pt>
                <c:pt idx="7">
                  <c:v>73.091</c:v>
                </c:pt>
                <c:pt idx="8">
                  <c:v>72.651</c:v>
                </c:pt>
                <c:pt idx="9">
                  <c:v>73.006</c:v>
                </c:pt>
                <c:pt idx="10">
                  <c:v>73.258</c:v>
                </c:pt>
                <c:pt idx="11">
                  <c:v>73.153</c:v>
                </c:pt>
                <c:pt idx="12">
                  <c:v>72.857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rGT!$F$2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rGT!$A$3:$A$20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rGT!$F$3:$F$20</c:f>
              <c:numCache>
                <c:formatCode>0.0</c:formatCode>
                <c:ptCount val="18"/>
                <c:pt idx="1">
                  <c:v>75.1666666666667</c:v>
                </c:pt>
                <c:pt idx="2">
                  <c:v>75.0625</c:v>
                </c:pt>
                <c:pt idx="3">
                  <c:v>75.15</c:v>
                </c:pt>
                <c:pt idx="4">
                  <c:v>75.55</c:v>
                </c:pt>
                <c:pt idx="5">
                  <c:v>75.1363636363636</c:v>
                </c:pt>
                <c:pt idx="6">
                  <c:v>75.05</c:v>
                </c:pt>
                <c:pt idx="7">
                  <c:v>75.1578947368421</c:v>
                </c:pt>
                <c:pt idx="8">
                  <c:v>74.9473684210526</c:v>
                </c:pt>
                <c:pt idx="9">
                  <c:v>75</c:v>
                </c:pt>
                <c:pt idx="10">
                  <c:v>76</c:v>
                </c:pt>
                <c:pt idx="11">
                  <c:v>76.2380952380952</c:v>
                </c:pt>
                <c:pt idx="12">
                  <c:v>76.2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rGT!$G$2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rGT!$A$3:$A$20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rGT!$G$3:$G$20</c:f>
              <c:numCache>
                <c:formatCode>0.0</c:formatCode>
                <c:ptCount val="18"/>
                <c:pt idx="1">
                  <c:v>75.4</c:v>
                </c:pt>
                <c:pt idx="2">
                  <c:v>75.2166666666667</c:v>
                </c:pt>
                <c:pt idx="3">
                  <c:v>75.1115384615385</c:v>
                </c:pt>
                <c:pt idx="4">
                  <c:v>75.4736842105263</c:v>
                </c:pt>
                <c:pt idx="5">
                  <c:v>74.4592592592592</c:v>
                </c:pt>
                <c:pt idx="6">
                  <c:v>74.3434782608696</c:v>
                </c:pt>
                <c:pt idx="7">
                  <c:v>74.3260869565217</c:v>
                </c:pt>
                <c:pt idx="8">
                  <c:v>74.492</c:v>
                </c:pt>
                <c:pt idx="9">
                  <c:v>74.4090909090909</c:v>
                </c:pt>
                <c:pt idx="10">
                  <c:v>74.2863636363636</c:v>
                </c:pt>
                <c:pt idx="11">
                  <c:v>74.072</c:v>
                </c:pt>
                <c:pt idx="12">
                  <c:v>74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rGT!$H$2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rGT!$A$3:$A$20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rGT!$H$3:$H$20</c:f>
              <c:numCache>
                <c:formatCode>0.0</c:formatCode>
                <c:ptCount val="18"/>
                <c:pt idx="1">
                  <c:v>75.521</c:v>
                </c:pt>
                <c:pt idx="2">
                  <c:v>75.748</c:v>
                </c:pt>
                <c:pt idx="3">
                  <c:v>75.634</c:v>
                </c:pt>
                <c:pt idx="4">
                  <c:v>75.744</c:v>
                </c:pt>
                <c:pt idx="5">
                  <c:v>75.906</c:v>
                </c:pt>
                <c:pt idx="6">
                  <c:v>76.091</c:v>
                </c:pt>
                <c:pt idx="7">
                  <c:v>75.341</c:v>
                </c:pt>
                <c:pt idx="8">
                  <c:v>75</c:v>
                </c:pt>
                <c:pt idx="9">
                  <c:v>75.024</c:v>
                </c:pt>
                <c:pt idx="10">
                  <c:v>74.793</c:v>
                </c:pt>
                <c:pt idx="11">
                  <c:v>75.522</c:v>
                </c:pt>
                <c:pt idx="12">
                  <c:v>75.2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rGT!$I$2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rGT!$A$3:$A$20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rGT!$I$3:$I$20</c:f>
              <c:numCache>
                <c:formatCode>0.0</c:formatCode>
                <c:ptCount val="18"/>
                <c:pt idx="1">
                  <c:v>73.94</c:v>
                </c:pt>
                <c:pt idx="2">
                  <c:v>74.75</c:v>
                </c:pt>
                <c:pt idx="3">
                  <c:v>74.54</c:v>
                </c:pt>
                <c:pt idx="4">
                  <c:v>74.45</c:v>
                </c:pt>
                <c:pt idx="5">
                  <c:v>74.92</c:v>
                </c:pt>
                <c:pt idx="6">
                  <c:v>75.35</c:v>
                </c:pt>
                <c:pt idx="7">
                  <c:v>75.21</c:v>
                </c:pt>
                <c:pt idx="8">
                  <c:v>75.26</c:v>
                </c:pt>
                <c:pt idx="9">
                  <c:v>75.29</c:v>
                </c:pt>
                <c:pt idx="10">
                  <c:v>74.99</c:v>
                </c:pt>
                <c:pt idx="11">
                  <c:v>74.95</c:v>
                </c:pt>
                <c:pt idx="12">
                  <c:v>75.28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rGT!$J$2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rGT!$A$3:$A$20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rGT!$J$3:$J$20</c:f>
              <c:numCache>
                <c:formatCode>0.0</c:formatCode>
                <c:ptCount val="18"/>
                <c:pt idx="0">
                  <c:v>76.4</c:v>
                </c:pt>
                <c:pt idx="1">
                  <c:v>74.2765432098766</c:v>
                </c:pt>
                <c:pt idx="2">
                  <c:v>75.6</c:v>
                </c:pt>
                <c:pt idx="3">
                  <c:v>75.66</c:v>
                </c:pt>
                <c:pt idx="4">
                  <c:v>74.8</c:v>
                </c:pt>
                <c:pt idx="5">
                  <c:v>75.27</c:v>
                </c:pt>
                <c:pt idx="6">
                  <c:v>75.44</c:v>
                </c:pt>
                <c:pt idx="7">
                  <c:v>75.06</c:v>
                </c:pt>
                <c:pt idx="8">
                  <c:v>74.88</c:v>
                </c:pt>
                <c:pt idx="9">
                  <c:v>75.18</c:v>
                </c:pt>
                <c:pt idx="10">
                  <c:v>75.17</c:v>
                </c:pt>
                <c:pt idx="11">
                  <c:v>75.47</c:v>
                </c:pt>
                <c:pt idx="12">
                  <c:v>75.41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rGT!$K$2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rGT!$A$3:$A$20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rGT!$K$3:$K$20</c:f>
              <c:numCache>
                <c:formatCode>0.0</c:formatCode>
                <c:ptCount val="18"/>
                <c:pt idx="1">
                  <c:v>75.8333333333333</c:v>
                </c:pt>
                <c:pt idx="2">
                  <c:v>75.8947368421053</c:v>
                </c:pt>
                <c:pt idx="3">
                  <c:v>76</c:v>
                </c:pt>
                <c:pt idx="4">
                  <c:v>76.15</c:v>
                </c:pt>
                <c:pt idx="5">
                  <c:v>76.7894736842105</c:v>
                </c:pt>
                <c:pt idx="6">
                  <c:v>76.5</c:v>
                </c:pt>
                <c:pt idx="7">
                  <c:v>76.75</c:v>
                </c:pt>
                <c:pt idx="8">
                  <c:v>76.6428571428571</c:v>
                </c:pt>
                <c:pt idx="9">
                  <c:v>76.8666666666667</c:v>
                </c:pt>
                <c:pt idx="10">
                  <c:v>76.8</c:v>
                </c:pt>
                <c:pt idx="11">
                  <c:v>75.6111111111111</c:v>
                </c:pt>
                <c:pt idx="12">
                  <c:v>75.5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rGT!$L$2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rGT!$A$3:$A$20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rGT!$L$3:$L$20</c:f>
              <c:numCache>
                <c:formatCode>0</c:formatCode>
                <c:ptCount val="18"/>
                <c:pt idx="0">
                  <c:v>75</c:v>
                </c:pt>
                <c:pt idx="1">
                  <c:v>75</c:v>
                </c:pt>
                <c:pt idx="2">
                  <c:v>75</c:v>
                </c:pt>
                <c:pt idx="3">
                  <c:v>75</c:v>
                </c:pt>
                <c:pt idx="4">
                  <c:v>75</c:v>
                </c:pt>
                <c:pt idx="5">
                  <c:v>75</c:v>
                </c:pt>
                <c:pt idx="6">
                  <c:v>75</c:v>
                </c:pt>
                <c:pt idx="7">
                  <c:v>75</c:v>
                </c:pt>
                <c:pt idx="8">
                  <c:v>75</c:v>
                </c:pt>
                <c:pt idx="9">
                  <c:v>75</c:v>
                </c:pt>
                <c:pt idx="10">
                  <c:v>75</c:v>
                </c:pt>
                <c:pt idx="11">
                  <c:v>75</c:v>
                </c:pt>
                <c:pt idx="12">
                  <c:v>75</c:v>
                </c:pt>
                <c:pt idx="13">
                  <c:v>75</c:v>
                </c:pt>
                <c:pt idx="14">
                  <c:v>75</c:v>
                </c:pt>
                <c:pt idx="15">
                  <c:v>75</c:v>
                </c:pt>
                <c:pt idx="16">
                  <c:v>75</c:v>
                </c:pt>
                <c:pt idx="17">
                  <c:v>75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rGT!$M$2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rGT!$A$3:$A$20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rGT!$M$3:$M$20</c:f>
              <c:numCache>
                <c:formatCode>0.0</c:formatCode>
                <c:ptCount val="18"/>
                <c:pt idx="0">
                  <c:v>75</c:v>
                </c:pt>
                <c:pt idx="1">
                  <c:v>74.7442086419753</c:v>
                </c:pt>
                <c:pt idx="2">
                  <c:v>74.9841717902711</c:v>
                </c:pt>
                <c:pt idx="3">
                  <c:v>74.9728711621711</c:v>
                </c:pt>
                <c:pt idx="4">
                  <c:v>75.0388093301435</c:v>
                </c:pt>
                <c:pt idx="5">
                  <c:v>75.0952916903839</c:v>
                </c:pt>
                <c:pt idx="6">
                  <c:v>75.0795044050343</c:v>
                </c:pt>
                <c:pt idx="7">
                  <c:v>75.0115313376532</c:v>
                </c:pt>
                <c:pt idx="8">
                  <c:v>74.9310253865796</c:v>
                </c:pt>
                <c:pt idx="9">
                  <c:v>74.9046215092097</c:v>
                </c:pt>
                <c:pt idx="10">
                  <c:v>74.8258043248014</c:v>
                </c:pt>
                <c:pt idx="11">
                  <c:v>74.86774752886</c:v>
                </c:pt>
                <c:pt idx="12">
                  <c:v>74.9272265957447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rGT!$N$2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rGT!$A$3:$A$20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rGT!$N$3:$N$20</c:f>
              <c:numCache>
                <c:formatCode>0.0</c:formatCode>
                <c:ptCount val="18"/>
                <c:pt idx="0">
                  <c:v>2.80000000000001</c:v>
                </c:pt>
                <c:pt idx="1">
                  <c:v>2.9053333333333</c:v>
                </c:pt>
                <c:pt idx="2">
                  <c:v>3.3407368421053</c:v>
                </c:pt>
                <c:pt idx="3">
                  <c:v>3.17700000000001</c:v>
                </c:pt>
                <c:pt idx="4">
                  <c:v>3.08300000000001</c:v>
                </c:pt>
                <c:pt idx="5">
                  <c:v>3.7354736842105</c:v>
                </c:pt>
                <c:pt idx="6">
                  <c:v>3.19199999999999</c:v>
                </c:pt>
                <c:pt idx="7">
                  <c:v>3.65900000000001</c:v>
                </c:pt>
                <c:pt idx="8">
                  <c:v>3.9918571428571</c:v>
                </c:pt>
                <c:pt idx="9">
                  <c:v>3.8606666666667</c:v>
                </c:pt>
                <c:pt idx="10">
                  <c:v>3.542</c:v>
                </c:pt>
                <c:pt idx="11">
                  <c:v>3.08509523809519</c:v>
                </c:pt>
                <c:pt idx="12">
                  <c:v>3.343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rGT!$O$2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rGT!$A$3:$A$20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rGT!$O$3:$O$20</c:f>
              <c:numCache>
                <c:formatCode>General</c:formatCode>
                <c:ptCount val="18"/>
                <c:pt idx="0">
                  <c:v>71</c:v>
                </c:pt>
                <c:pt idx="1">
                  <c:v>71</c:v>
                </c:pt>
                <c:pt idx="2">
                  <c:v>71</c:v>
                </c:pt>
                <c:pt idx="3">
                  <c:v>71</c:v>
                </c:pt>
                <c:pt idx="4">
                  <c:v>71</c:v>
                </c:pt>
                <c:pt idx="5">
                  <c:v>71</c:v>
                </c:pt>
                <c:pt idx="6">
                  <c:v>71</c:v>
                </c:pt>
                <c:pt idx="7">
                  <c:v>71</c:v>
                </c:pt>
                <c:pt idx="8">
                  <c:v>71</c:v>
                </c:pt>
                <c:pt idx="9">
                  <c:v>71</c:v>
                </c:pt>
                <c:pt idx="10">
                  <c:v>71</c:v>
                </c:pt>
                <c:pt idx="11">
                  <c:v>71</c:v>
                </c:pt>
                <c:pt idx="12">
                  <c:v>71</c:v>
                </c:pt>
                <c:pt idx="13">
                  <c:v>71</c:v>
                </c:pt>
                <c:pt idx="14">
                  <c:v>71</c:v>
                </c:pt>
                <c:pt idx="15">
                  <c:v>71</c:v>
                </c:pt>
                <c:pt idx="16">
                  <c:v>71</c:v>
                </c:pt>
                <c:pt idx="17">
                  <c:v>71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rGT!$P$2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rGT!$A$3:$A$20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rGT!$P$3:$P$20</c:f>
              <c:numCache>
                <c:formatCode>General</c:formatCode>
                <c:ptCount val="18"/>
                <c:pt idx="0">
                  <c:v>79</c:v>
                </c:pt>
                <c:pt idx="1">
                  <c:v>79</c:v>
                </c:pt>
                <c:pt idx="2">
                  <c:v>79</c:v>
                </c:pt>
                <c:pt idx="3">
                  <c:v>79</c:v>
                </c:pt>
                <c:pt idx="4">
                  <c:v>79</c:v>
                </c:pt>
                <c:pt idx="5">
                  <c:v>79</c:v>
                </c:pt>
                <c:pt idx="6">
                  <c:v>79</c:v>
                </c:pt>
                <c:pt idx="7">
                  <c:v>79</c:v>
                </c:pt>
                <c:pt idx="8">
                  <c:v>79</c:v>
                </c:pt>
                <c:pt idx="9">
                  <c:v>79</c:v>
                </c:pt>
                <c:pt idx="10">
                  <c:v>79</c:v>
                </c:pt>
                <c:pt idx="11">
                  <c:v>79</c:v>
                </c:pt>
                <c:pt idx="12">
                  <c:v>79</c:v>
                </c:pt>
                <c:pt idx="13">
                  <c:v>79</c:v>
                </c:pt>
                <c:pt idx="14">
                  <c:v>79</c:v>
                </c:pt>
                <c:pt idx="15">
                  <c:v>79</c:v>
                </c:pt>
                <c:pt idx="16">
                  <c:v>79</c:v>
                </c:pt>
                <c:pt idx="17">
                  <c:v>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248640"/>
        <c:axId val="127254912"/>
      </c:lineChart>
      <c:catAx>
        <c:axId val="127248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7254912"/>
        <c:crosses val="autoZero"/>
        <c:auto val="0"/>
        <c:lblAlgn val="ctr"/>
        <c:lblOffset val="100"/>
        <c:tickLblSkip val="1"/>
        <c:noMultiLvlLbl val="0"/>
      </c:catAx>
      <c:valAx>
        <c:axId val="127254912"/>
        <c:scaling>
          <c:orientation val="minMax"/>
          <c:max val="83"/>
          <c:min val="67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7248640"/>
        <c:crosses val="autoZero"/>
        <c:crossBetween val="between"/>
        <c:majorUnit val="4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34561544188"/>
          <c:y val="0.127123329237025"/>
          <c:w val="0.16162942773179"/>
          <c:h val="0.860911807989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39069829075838"/>
          <c:y val="0.0895781384122542"/>
          <c:w val="0.732875053833437"/>
          <c:h val="0.764859489520032"/>
        </c:manualLayout>
      </c:layout>
      <c:lineChart>
        <c:grouping val="standard"/>
        <c:varyColors val="0"/>
        <c:ser>
          <c:idx val="0"/>
          <c:order val="0"/>
          <c:tx>
            <c:strRef>
              <c:f>ALP!$B$2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ALP!$B$3:$B$20</c:f>
              <c:numCache>
                <c:formatCode>0.0</c:formatCode>
                <c:ptCount val="18"/>
                <c:pt idx="1">
                  <c:v>95.1</c:v>
                </c:pt>
                <c:pt idx="2">
                  <c:v>95.3</c:v>
                </c:pt>
                <c:pt idx="3">
                  <c:v>95.7142857142857</c:v>
                </c:pt>
                <c:pt idx="4">
                  <c:v>95.45</c:v>
                </c:pt>
                <c:pt idx="5">
                  <c:v>95.2272727272727</c:v>
                </c:pt>
                <c:pt idx="6">
                  <c:v>95</c:v>
                </c:pt>
                <c:pt idx="7">
                  <c:v>95.75</c:v>
                </c:pt>
                <c:pt idx="8">
                  <c:v>94.85</c:v>
                </c:pt>
                <c:pt idx="9">
                  <c:v>95.3333333333333</c:v>
                </c:pt>
                <c:pt idx="10">
                  <c:v>95.625</c:v>
                </c:pt>
                <c:pt idx="11">
                  <c:v>94.5454545454545</c:v>
                </c:pt>
                <c:pt idx="12">
                  <c:v>95.45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ALP!$C$2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ALP!$C$3:$C$20</c:f>
              <c:numCache>
                <c:formatCode>0.0</c:formatCode>
                <c:ptCount val="18"/>
                <c:pt idx="1">
                  <c:v>96.4851851851852</c:v>
                </c:pt>
                <c:pt idx="2">
                  <c:v>98.3133333333333</c:v>
                </c:pt>
                <c:pt idx="3">
                  <c:v>98.475</c:v>
                </c:pt>
                <c:pt idx="4">
                  <c:v>97.6315789473684</c:v>
                </c:pt>
                <c:pt idx="5">
                  <c:v>96.9303921568627</c:v>
                </c:pt>
                <c:pt idx="6">
                  <c:v>96.9941176470588</c:v>
                </c:pt>
                <c:pt idx="7">
                  <c:v>96.9125</c:v>
                </c:pt>
                <c:pt idx="8">
                  <c:v>96.7384615384615</c:v>
                </c:pt>
                <c:pt idx="9">
                  <c:v>96.53625</c:v>
                </c:pt>
                <c:pt idx="10">
                  <c:v>96.8155555555556</c:v>
                </c:pt>
                <c:pt idx="11">
                  <c:v>96.725</c:v>
                </c:pt>
                <c:pt idx="12">
                  <c:v>96.7505617977528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ALP!$D$2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ALP!$D$3:$D$20</c:f>
              <c:numCache>
                <c:formatCode>0.0</c:formatCode>
                <c:ptCount val="18"/>
                <c:pt idx="1">
                  <c:v>95.6875</c:v>
                </c:pt>
                <c:pt idx="2">
                  <c:v>96.1052631578947</c:v>
                </c:pt>
                <c:pt idx="3">
                  <c:v>93.7894736842105</c:v>
                </c:pt>
                <c:pt idx="4">
                  <c:v>94.8666666666667</c:v>
                </c:pt>
                <c:pt idx="5">
                  <c:v>95.7727272727273</c:v>
                </c:pt>
                <c:pt idx="6">
                  <c:v>95</c:v>
                </c:pt>
                <c:pt idx="7">
                  <c:v>95.3333333333333</c:v>
                </c:pt>
                <c:pt idx="8">
                  <c:v>94.8125</c:v>
                </c:pt>
                <c:pt idx="9">
                  <c:v>95</c:v>
                </c:pt>
                <c:pt idx="10">
                  <c:v>95.4444444444444</c:v>
                </c:pt>
                <c:pt idx="11">
                  <c:v>96.2222222222222</c:v>
                </c:pt>
                <c:pt idx="12">
                  <c:v>95.3888888888889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ALP!$E$2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ALP!$E$3:$E$20</c:f>
              <c:numCache>
                <c:formatCode>0.0</c:formatCode>
                <c:ptCount val="18"/>
                <c:pt idx="0">
                  <c:v>95.8</c:v>
                </c:pt>
                <c:pt idx="1">
                  <c:v>94.803</c:v>
                </c:pt>
                <c:pt idx="2">
                  <c:v>93.855</c:v>
                </c:pt>
                <c:pt idx="3">
                  <c:v>95.059</c:v>
                </c:pt>
                <c:pt idx="4">
                  <c:v>95.139</c:v>
                </c:pt>
                <c:pt idx="5">
                  <c:v>95.008</c:v>
                </c:pt>
                <c:pt idx="6">
                  <c:v>96.006</c:v>
                </c:pt>
                <c:pt idx="7">
                  <c:v>95.339</c:v>
                </c:pt>
                <c:pt idx="8">
                  <c:v>96.137</c:v>
                </c:pt>
                <c:pt idx="9">
                  <c:v>96.58</c:v>
                </c:pt>
                <c:pt idx="10">
                  <c:v>96.699</c:v>
                </c:pt>
                <c:pt idx="11">
                  <c:v>96.781</c:v>
                </c:pt>
                <c:pt idx="12">
                  <c:v>95.763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ALP!$F$2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ALP!$F$3:$F$20</c:f>
              <c:numCache>
                <c:formatCode>0.0</c:formatCode>
                <c:ptCount val="18"/>
                <c:pt idx="1">
                  <c:v>93.7777777777778</c:v>
                </c:pt>
                <c:pt idx="2">
                  <c:v>93.3125</c:v>
                </c:pt>
                <c:pt idx="3">
                  <c:v>93.4</c:v>
                </c:pt>
                <c:pt idx="4">
                  <c:v>93.35</c:v>
                </c:pt>
                <c:pt idx="5">
                  <c:v>93.7727272727273</c:v>
                </c:pt>
                <c:pt idx="6">
                  <c:v>92.9</c:v>
                </c:pt>
                <c:pt idx="7">
                  <c:v>93.8421052631579</c:v>
                </c:pt>
                <c:pt idx="8">
                  <c:v>94.0526315789474</c:v>
                </c:pt>
                <c:pt idx="9">
                  <c:v>93.7647058823529</c:v>
                </c:pt>
                <c:pt idx="10">
                  <c:v>94.0952380952381</c:v>
                </c:pt>
                <c:pt idx="11">
                  <c:v>94.8571428571429</c:v>
                </c:pt>
                <c:pt idx="12">
                  <c:v>94.2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ALP!$G$2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ALP!$G$3:$G$20</c:f>
              <c:numCache>
                <c:formatCode>0.0</c:formatCode>
                <c:ptCount val="18"/>
                <c:pt idx="1">
                  <c:v>96.6</c:v>
                </c:pt>
                <c:pt idx="2">
                  <c:v>95.3416666666667</c:v>
                </c:pt>
                <c:pt idx="3">
                  <c:v>95.3142857142857</c:v>
                </c:pt>
                <c:pt idx="4">
                  <c:v>97.2052631578947</c:v>
                </c:pt>
                <c:pt idx="5">
                  <c:v>95.437037037037</c:v>
                </c:pt>
                <c:pt idx="6">
                  <c:v>96.191304347826</c:v>
                </c:pt>
                <c:pt idx="7">
                  <c:v>96.3434782608696</c:v>
                </c:pt>
                <c:pt idx="8">
                  <c:v>96.08</c:v>
                </c:pt>
                <c:pt idx="9">
                  <c:v>96.1090909090909</c:v>
                </c:pt>
                <c:pt idx="10">
                  <c:v>96.2</c:v>
                </c:pt>
                <c:pt idx="11">
                  <c:v>96.432</c:v>
                </c:pt>
                <c:pt idx="12">
                  <c:v>96.2523809523809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ALP!$H$2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ALP!$H$3:$H$20</c:f>
              <c:numCache>
                <c:formatCode>0.0</c:formatCode>
                <c:ptCount val="18"/>
                <c:pt idx="1">
                  <c:v>98.282</c:v>
                </c:pt>
                <c:pt idx="2">
                  <c:v>98.361</c:v>
                </c:pt>
                <c:pt idx="3">
                  <c:v>98.442</c:v>
                </c:pt>
                <c:pt idx="4">
                  <c:v>99.11</c:v>
                </c:pt>
                <c:pt idx="5">
                  <c:v>95.882</c:v>
                </c:pt>
                <c:pt idx="6">
                  <c:v>96.412</c:v>
                </c:pt>
                <c:pt idx="7">
                  <c:v>96.6</c:v>
                </c:pt>
                <c:pt idx="8">
                  <c:v>95.76</c:v>
                </c:pt>
                <c:pt idx="9">
                  <c:v>96.113</c:v>
                </c:pt>
                <c:pt idx="10">
                  <c:v>96.25</c:v>
                </c:pt>
                <c:pt idx="11">
                  <c:v>96.172</c:v>
                </c:pt>
                <c:pt idx="12">
                  <c:v>95.714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ALP!$I$2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ALP!$I$3:$I$20</c:f>
              <c:numCache>
                <c:formatCode>0.0</c:formatCode>
                <c:ptCount val="18"/>
                <c:pt idx="1">
                  <c:v>99.8</c:v>
                </c:pt>
                <c:pt idx="2">
                  <c:v>98.79</c:v>
                </c:pt>
                <c:pt idx="3">
                  <c:v>98.1</c:v>
                </c:pt>
                <c:pt idx="4">
                  <c:v>99.35</c:v>
                </c:pt>
                <c:pt idx="5">
                  <c:v>98.74</c:v>
                </c:pt>
                <c:pt idx="6">
                  <c:v>98.29</c:v>
                </c:pt>
                <c:pt idx="7">
                  <c:v>98.25</c:v>
                </c:pt>
                <c:pt idx="8">
                  <c:v>98.42</c:v>
                </c:pt>
                <c:pt idx="9">
                  <c:v>97.43</c:v>
                </c:pt>
                <c:pt idx="10">
                  <c:v>98.13</c:v>
                </c:pt>
                <c:pt idx="11">
                  <c:v>97.8</c:v>
                </c:pt>
                <c:pt idx="12">
                  <c:v>98.68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ALP!$J$2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ALP!$J$3:$J$20</c:f>
              <c:numCache>
                <c:formatCode>0.0</c:formatCode>
                <c:ptCount val="18"/>
                <c:pt idx="0">
                  <c:v>96.1</c:v>
                </c:pt>
                <c:pt idx="1">
                  <c:v>96.4851851851852</c:v>
                </c:pt>
                <c:pt idx="2">
                  <c:v>95.56</c:v>
                </c:pt>
                <c:pt idx="3">
                  <c:v>94.81</c:v>
                </c:pt>
                <c:pt idx="4">
                  <c:v>94.86</c:v>
                </c:pt>
                <c:pt idx="5">
                  <c:v>95.7</c:v>
                </c:pt>
                <c:pt idx="6">
                  <c:v>95.69</c:v>
                </c:pt>
                <c:pt idx="7">
                  <c:v>96.04</c:v>
                </c:pt>
                <c:pt idx="8">
                  <c:v>96.14</c:v>
                </c:pt>
                <c:pt idx="9">
                  <c:v>96.61</c:v>
                </c:pt>
                <c:pt idx="10">
                  <c:v>96.33</c:v>
                </c:pt>
                <c:pt idx="11">
                  <c:v>96.1</c:v>
                </c:pt>
                <c:pt idx="12">
                  <c:v>96.91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ALP!$K$2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ALP!$K$3:$K$20</c:f>
              <c:numCache>
                <c:formatCode>0.0</c:formatCode>
                <c:ptCount val="18"/>
                <c:pt idx="1">
                  <c:v>93.8333333333333</c:v>
                </c:pt>
                <c:pt idx="2">
                  <c:v>94.3684210526316</c:v>
                </c:pt>
                <c:pt idx="3">
                  <c:v>93.95</c:v>
                </c:pt>
                <c:pt idx="4">
                  <c:v>95.2</c:v>
                </c:pt>
                <c:pt idx="5">
                  <c:v>96.6315789473684</c:v>
                </c:pt>
                <c:pt idx="6">
                  <c:v>97.4</c:v>
                </c:pt>
                <c:pt idx="7">
                  <c:v>96.4736842105263</c:v>
                </c:pt>
                <c:pt idx="8">
                  <c:v>97.2857142857143</c:v>
                </c:pt>
                <c:pt idx="9">
                  <c:v>97.6666666666667</c:v>
                </c:pt>
                <c:pt idx="10">
                  <c:v>97.4</c:v>
                </c:pt>
                <c:pt idx="11">
                  <c:v>94.5294117647059</c:v>
                </c:pt>
                <c:pt idx="12">
                  <c:v>94.3888888888889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ALP!$L$2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ALP!$L$3:$L$20</c:f>
              <c:numCache>
                <c:formatCode>General</c:formatCode>
                <c:ptCount val="18"/>
                <c:pt idx="0">
                  <c:v>95</c:v>
                </c:pt>
                <c:pt idx="1">
                  <c:v>95</c:v>
                </c:pt>
                <c:pt idx="2">
                  <c:v>95</c:v>
                </c:pt>
                <c:pt idx="3">
                  <c:v>95</c:v>
                </c:pt>
                <c:pt idx="4">
                  <c:v>95</c:v>
                </c:pt>
                <c:pt idx="5">
                  <c:v>95</c:v>
                </c:pt>
                <c:pt idx="6">
                  <c:v>95</c:v>
                </c:pt>
                <c:pt idx="7">
                  <c:v>95</c:v>
                </c:pt>
                <c:pt idx="8">
                  <c:v>95</c:v>
                </c:pt>
                <c:pt idx="9">
                  <c:v>95</c:v>
                </c:pt>
                <c:pt idx="10">
                  <c:v>95</c:v>
                </c:pt>
                <c:pt idx="11">
                  <c:v>95</c:v>
                </c:pt>
                <c:pt idx="12">
                  <c:v>95</c:v>
                </c:pt>
                <c:pt idx="13">
                  <c:v>95</c:v>
                </c:pt>
                <c:pt idx="14">
                  <c:v>95</c:v>
                </c:pt>
                <c:pt idx="15">
                  <c:v>95</c:v>
                </c:pt>
                <c:pt idx="16">
                  <c:v>95</c:v>
                </c:pt>
                <c:pt idx="17">
                  <c:v>95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ALP!$M$2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ALP!$M$3:$M$20</c:f>
              <c:numCache>
                <c:formatCode>0.0</c:formatCode>
                <c:ptCount val="18"/>
                <c:pt idx="0">
                  <c:v>95.95</c:v>
                </c:pt>
                <c:pt idx="1">
                  <c:v>96.0853981481481</c:v>
                </c:pt>
                <c:pt idx="2">
                  <c:v>95.9307184210526</c:v>
                </c:pt>
                <c:pt idx="3">
                  <c:v>95.7054045112782</c:v>
                </c:pt>
                <c:pt idx="4">
                  <c:v>96.216250877193</c:v>
                </c:pt>
                <c:pt idx="5">
                  <c:v>95.9101735413995</c:v>
                </c:pt>
                <c:pt idx="6">
                  <c:v>95.9883421994885</c:v>
                </c:pt>
                <c:pt idx="7">
                  <c:v>96.0884101067887</c:v>
                </c:pt>
                <c:pt idx="8">
                  <c:v>96.0276307403123</c:v>
                </c:pt>
                <c:pt idx="9">
                  <c:v>96.1143046791444</c:v>
                </c:pt>
                <c:pt idx="10">
                  <c:v>96.2989238095238</c:v>
                </c:pt>
                <c:pt idx="11">
                  <c:v>96.0164231389525</c:v>
                </c:pt>
                <c:pt idx="12">
                  <c:v>95.9497720527912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ALP!$N$2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ALP!$N$3:$N$20</c:f>
              <c:numCache>
                <c:formatCode>0.0</c:formatCode>
                <c:ptCount val="18"/>
                <c:pt idx="0">
                  <c:v>0.299999999999997</c:v>
                </c:pt>
                <c:pt idx="1">
                  <c:v>6.0222222222222</c:v>
                </c:pt>
                <c:pt idx="2">
                  <c:v>5.47750000000001</c:v>
                </c:pt>
                <c:pt idx="3">
                  <c:v>5.07499999999999</c:v>
                </c:pt>
                <c:pt idx="4">
                  <c:v>6</c:v>
                </c:pt>
                <c:pt idx="5">
                  <c:v>4.9672727272727</c:v>
                </c:pt>
                <c:pt idx="6">
                  <c:v>5.39</c:v>
                </c:pt>
                <c:pt idx="7">
                  <c:v>4.4078947368421</c:v>
                </c:pt>
                <c:pt idx="8">
                  <c:v>4.3673684210526</c:v>
                </c:pt>
                <c:pt idx="9">
                  <c:v>3.9019607843138</c:v>
                </c:pt>
                <c:pt idx="10">
                  <c:v>4.03476190476189</c:v>
                </c:pt>
                <c:pt idx="11">
                  <c:v>3.2705882352941</c:v>
                </c:pt>
                <c:pt idx="12">
                  <c:v>4.48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ALP!$O$2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ALP!$O$3:$O$20</c:f>
              <c:numCache>
                <c:formatCode>General</c:formatCode>
                <c:ptCount val="18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ALP!$P$2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ALP!$P$3:$P$20</c:f>
              <c:numCache>
                <c:formatCode>General</c:formatCode>
                <c:ptCount val="1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02720"/>
        <c:axId val="126704640"/>
      </c:lineChart>
      <c:catAx>
        <c:axId val="126702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6704640"/>
        <c:crosses val="autoZero"/>
        <c:auto val="0"/>
        <c:lblAlgn val="ctr"/>
        <c:lblOffset val="100"/>
        <c:tickLblSkip val="1"/>
        <c:noMultiLvlLbl val="0"/>
      </c:catAx>
      <c:valAx>
        <c:axId val="126704640"/>
        <c:scaling>
          <c:orientation val="minMax"/>
          <c:max val="105"/>
          <c:min val="85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6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6702720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9842936299644"/>
          <c:y val="0.116480009368543"/>
          <c:w val="0.1583769806552"/>
          <c:h val="0.8835199906314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6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40447834454758"/>
          <c:y val="0.0891938250428852"/>
          <c:w val="0.731452255923906"/>
          <c:h val="0.76843910806175"/>
        </c:manualLayout>
      </c:layout>
      <c:lineChart>
        <c:grouping val="standard"/>
        <c:varyColors val="0"/>
        <c:ser>
          <c:idx val="0"/>
          <c:order val="0"/>
          <c:tx>
            <c:strRef>
              <c:f>LD!$B$2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LD!$B$3:$B$20</c:f>
              <c:numCache>
                <c:formatCode>0.0</c:formatCode>
                <c:ptCount val="18"/>
                <c:pt idx="1">
                  <c:v>282.25</c:v>
                </c:pt>
                <c:pt idx="2">
                  <c:v>283</c:v>
                </c:pt>
                <c:pt idx="3">
                  <c:v>282.52380952381</c:v>
                </c:pt>
                <c:pt idx="4">
                  <c:v>281.75</c:v>
                </c:pt>
                <c:pt idx="5">
                  <c:v>281.954545454545</c:v>
                </c:pt>
                <c:pt idx="6">
                  <c:v>281.7</c:v>
                </c:pt>
                <c:pt idx="7">
                  <c:v>280.75</c:v>
                </c:pt>
                <c:pt idx="8">
                  <c:v>281.55</c:v>
                </c:pt>
                <c:pt idx="9">
                  <c:v>281.777777777778</c:v>
                </c:pt>
                <c:pt idx="10">
                  <c:v>282.6875</c:v>
                </c:pt>
                <c:pt idx="11">
                  <c:v>282.454545454545</c:v>
                </c:pt>
                <c:pt idx="12">
                  <c:v>280.95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LD!$C$2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LD!$C$3:$C$20</c:f>
              <c:numCache>
                <c:formatCode>0.0</c:formatCode>
                <c:ptCount val="18"/>
                <c:pt idx="1">
                  <c:v>286.4</c:v>
                </c:pt>
                <c:pt idx="2">
                  <c:v>286.95376344086</c:v>
                </c:pt>
                <c:pt idx="3">
                  <c:v>286.866279069767</c:v>
                </c:pt>
                <c:pt idx="4">
                  <c:v>286.587804878049</c:v>
                </c:pt>
                <c:pt idx="5">
                  <c:v>286.116129032258</c:v>
                </c:pt>
                <c:pt idx="6">
                  <c:v>285.453658536585</c:v>
                </c:pt>
                <c:pt idx="7">
                  <c:v>283.812244897959</c:v>
                </c:pt>
                <c:pt idx="8">
                  <c:v>284.415463917526</c:v>
                </c:pt>
                <c:pt idx="9">
                  <c:v>283.626923076923</c:v>
                </c:pt>
                <c:pt idx="10">
                  <c:v>284.041573033708</c:v>
                </c:pt>
                <c:pt idx="11">
                  <c:v>284.564285714286</c:v>
                </c:pt>
                <c:pt idx="12">
                  <c:v>284.145882352941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LD!$D$2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LD!$D$3:$D$20</c:f>
              <c:numCache>
                <c:formatCode>0.0</c:formatCode>
                <c:ptCount val="18"/>
                <c:pt idx="1">
                  <c:v>282.764705882353</c:v>
                </c:pt>
                <c:pt idx="2">
                  <c:v>282.388888888889</c:v>
                </c:pt>
                <c:pt idx="3">
                  <c:v>279.277777777778</c:v>
                </c:pt>
                <c:pt idx="4">
                  <c:v>281.625</c:v>
                </c:pt>
                <c:pt idx="5">
                  <c:v>283.05</c:v>
                </c:pt>
                <c:pt idx="6">
                  <c:v>281.263157894737</c:v>
                </c:pt>
                <c:pt idx="7">
                  <c:v>278.571428571429</c:v>
                </c:pt>
                <c:pt idx="8">
                  <c:v>278.2</c:v>
                </c:pt>
                <c:pt idx="9">
                  <c:v>278.823529411765</c:v>
                </c:pt>
                <c:pt idx="10">
                  <c:v>277.769230769231</c:v>
                </c:pt>
                <c:pt idx="11">
                  <c:v>280.066666666667</c:v>
                </c:pt>
                <c:pt idx="12">
                  <c:v>282.846153846154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LD!$E$2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LD!$E$3:$E$20</c:f>
              <c:numCache>
                <c:formatCode>0.0</c:formatCode>
                <c:ptCount val="18"/>
                <c:pt idx="0">
                  <c:v>280.9</c:v>
                </c:pt>
                <c:pt idx="1">
                  <c:v>280.539</c:v>
                </c:pt>
                <c:pt idx="2">
                  <c:v>279.038</c:v>
                </c:pt>
                <c:pt idx="3">
                  <c:v>279.102</c:v>
                </c:pt>
                <c:pt idx="4">
                  <c:v>278.656</c:v>
                </c:pt>
                <c:pt idx="5">
                  <c:v>279.403</c:v>
                </c:pt>
                <c:pt idx="6">
                  <c:v>280.614</c:v>
                </c:pt>
                <c:pt idx="7">
                  <c:v>280.411</c:v>
                </c:pt>
                <c:pt idx="8">
                  <c:v>280.051</c:v>
                </c:pt>
                <c:pt idx="9">
                  <c:v>281.057</c:v>
                </c:pt>
                <c:pt idx="10">
                  <c:v>282.651</c:v>
                </c:pt>
                <c:pt idx="11">
                  <c:v>282.114</c:v>
                </c:pt>
                <c:pt idx="12">
                  <c:v>280.522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LD!$F$2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LD!$F$3:$F$20</c:f>
              <c:numCache>
                <c:formatCode>0.0</c:formatCode>
                <c:ptCount val="18"/>
                <c:pt idx="1">
                  <c:v>278.444444444444</c:v>
                </c:pt>
                <c:pt idx="2">
                  <c:v>281.8125</c:v>
                </c:pt>
                <c:pt idx="3">
                  <c:v>279</c:v>
                </c:pt>
                <c:pt idx="4">
                  <c:v>280.5</c:v>
                </c:pt>
                <c:pt idx="5">
                  <c:v>279.545454545455</c:v>
                </c:pt>
                <c:pt idx="6">
                  <c:v>278.7</c:v>
                </c:pt>
                <c:pt idx="7">
                  <c:v>279.894736842105</c:v>
                </c:pt>
                <c:pt idx="8">
                  <c:v>278.578947368421</c:v>
                </c:pt>
                <c:pt idx="9">
                  <c:v>281.176470588235</c:v>
                </c:pt>
                <c:pt idx="10">
                  <c:v>282.761904761905</c:v>
                </c:pt>
                <c:pt idx="11">
                  <c:v>282.714285714286</c:v>
                </c:pt>
                <c:pt idx="12">
                  <c:v>282.05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LD!$G$2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LD!$G$3:$G$20</c:f>
              <c:numCache>
                <c:formatCode>0.0</c:formatCode>
                <c:ptCount val="18"/>
                <c:pt idx="1">
                  <c:v>282.3</c:v>
                </c:pt>
                <c:pt idx="2">
                  <c:v>281.083333333333</c:v>
                </c:pt>
                <c:pt idx="3">
                  <c:v>281.434615384615</c:v>
                </c:pt>
                <c:pt idx="4">
                  <c:v>280.78947368421</c:v>
                </c:pt>
                <c:pt idx="5">
                  <c:v>282.67037037037</c:v>
                </c:pt>
                <c:pt idx="6">
                  <c:v>284.369565217391</c:v>
                </c:pt>
                <c:pt idx="7">
                  <c:v>285.360869565217</c:v>
                </c:pt>
                <c:pt idx="8">
                  <c:v>284.668</c:v>
                </c:pt>
                <c:pt idx="9">
                  <c:v>283.740909090909</c:v>
                </c:pt>
                <c:pt idx="10">
                  <c:v>283.613636363636</c:v>
                </c:pt>
                <c:pt idx="11">
                  <c:v>284.72</c:v>
                </c:pt>
                <c:pt idx="12">
                  <c:v>284.904761904762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LD!$H$2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LD!$H$3:$H$20</c:f>
              <c:numCache>
                <c:formatCode>0.0</c:formatCode>
                <c:ptCount val="18"/>
                <c:pt idx="1">
                  <c:v>277.766</c:v>
                </c:pt>
                <c:pt idx="2">
                  <c:v>275.677</c:v>
                </c:pt>
                <c:pt idx="3">
                  <c:v>275.667</c:v>
                </c:pt>
                <c:pt idx="4">
                  <c:v>275.485</c:v>
                </c:pt>
                <c:pt idx="5">
                  <c:v>276.227</c:v>
                </c:pt>
                <c:pt idx="6">
                  <c:v>276.5</c:v>
                </c:pt>
                <c:pt idx="7">
                  <c:v>278.171</c:v>
                </c:pt>
                <c:pt idx="8">
                  <c:v>278</c:v>
                </c:pt>
                <c:pt idx="9">
                  <c:v>277.811</c:v>
                </c:pt>
                <c:pt idx="10">
                  <c:v>276.173</c:v>
                </c:pt>
                <c:pt idx="11">
                  <c:v>276.533</c:v>
                </c:pt>
                <c:pt idx="12">
                  <c:v>276.545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LD!$I$2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LD!$I$3:$I$20</c:f>
              <c:numCache>
                <c:formatCode>0.0</c:formatCode>
                <c:ptCount val="18"/>
                <c:pt idx="1">
                  <c:v>285.3</c:v>
                </c:pt>
                <c:pt idx="2">
                  <c:v>284.92</c:v>
                </c:pt>
                <c:pt idx="3">
                  <c:v>285.3</c:v>
                </c:pt>
                <c:pt idx="4">
                  <c:v>284.78</c:v>
                </c:pt>
                <c:pt idx="5">
                  <c:v>284.59</c:v>
                </c:pt>
                <c:pt idx="6">
                  <c:v>285.36</c:v>
                </c:pt>
                <c:pt idx="7">
                  <c:v>285.14</c:v>
                </c:pt>
                <c:pt idx="8">
                  <c:v>285.6</c:v>
                </c:pt>
                <c:pt idx="9">
                  <c:v>285.32</c:v>
                </c:pt>
                <c:pt idx="10">
                  <c:v>284.09</c:v>
                </c:pt>
                <c:pt idx="11">
                  <c:v>284.68</c:v>
                </c:pt>
                <c:pt idx="12">
                  <c:v>284.68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LD!$J$2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LD!$J$3:$J$20</c:f>
              <c:numCache>
                <c:formatCode>0.0</c:formatCode>
                <c:ptCount val="18"/>
                <c:pt idx="0">
                  <c:v>282.3</c:v>
                </c:pt>
                <c:pt idx="1">
                  <c:v>286.4</c:v>
                </c:pt>
                <c:pt idx="2">
                  <c:v>282.78</c:v>
                </c:pt>
                <c:pt idx="3">
                  <c:v>281.23</c:v>
                </c:pt>
                <c:pt idx="4">
                  <c:v>280.62</c:v>
                </c:pt>
                <c:pt idx="5">
                  <c:v>280.39</c:v>
                </c:pt>
                <c:pt idx="6">
                  <c:v>281.21</c:v>
                </c:pt>
                <c:pt idx="7">
                  <c:v>280.79</c:v>
                </c:pt>
                <c:pt idx="8">
                  <c:v>281.18</c:v>
                </c:pt>
                <c:pt idx="9">
                  <c:v>281.84</c:v>
                </c:pt>
                <c:pt idx="10">
                  <c:v>280.39</c:v>
                </c:pt>
                <c:pt idx="11">
                  <c:v>282.39</c:v>
                </c:pt>
                <c:pt idx="12">
                  <c:v>281.27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LD!$K$2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LD!$K$3:$K$20</c:f>
              <c:numCache>
                <c:formatCode>0.0</c:formatCode>
                <c:ptCount val="18"/>
                <c:pt idx="1">
                  <c:v>285.444444444444</c:v>
                </c:pt>
                <c:pt idx="2">
                  <c:v>283.9</c:v>
                </c:pt>
                <c:pt idx="3">
                  <c:v>282.105263157895</c:v>
                </c:pt>
                <c:pt idx="4">
                  <c:v>285.294117647059</c:v>
                </c:pt>
                <c:pt idx="5">
                  <c:v>283.888888888889</c:v>
                </c:pt>
                <c:pt idx="6">
                  <c:v>281.45</c:v>
                </c:pt>
                <c:pt idx="7">
                  <c:v>281.333333333333</c:v>
                </c:pt>
                <c:pt idx="8">
                  <c:v>279.846153846154</c:v>
                </c:pt>
                <c:pt idx="9">
                  <c:v>281.533333333333</c:v>
                </c:pt>
                <c:pt idx="10">
                  <c:v>284.133333333333</c:v>
                </c:pt>
                <c:pt idx="11">
                  <c:v>282.352941176471</c:v>
                </c:pt>
                <c:pt idx="12">
                  <c:v>280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LD!$L$2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LD!$L$3:$L$20</c:f>
              <c:numCache>
                <c:formatCode>0</c:formatCode>
                <c:ptCount val="18"/>
                <c:pt idx="0">
                  <c:v>283</c:v>
                </c:pt>
                <c:pt idx="1">
                  <c:v>283</c:v>
                </c:pt>
                <c:pt idx="2">
                  <c:v>283</c:v>
                </c:pt>
                <c:pt idx="3">
                  <c:v>283</c:v>
                </c:pt>
                <c:pt idx="4">
                  <c:v>283</c:v>
                </c:pt>
                <c:pt idx="5">
                  <c:v>283</c:v>
                </c:pt>
                <c:pt idx="6">
                  <c:v>283</c:v>
                </c:pt>
                <c:pt idx="7">
                  <c:v>283</c:v>
                </c:pt>
                <c:pt idx="8">
                  <c:v>283</c:v>
                </c:pt>
                <c:pt idx="9">
                  <c:v>283</c:v>
                </c:pt>
                <c:pt idx="10">
                  <c:v>283</c:v>
                </c:pt>
                <c:pt idx="11">
                  <c:v>283</c:v>
                </c:pt>
                <c:pt idx="12">
                  <c:v>283</c:v>
                </c:pt>
                <c:pt idx="13">
                  <c:v>283</c:v>
                </c:pt>
                <c:pt idx="14">
                  <c:v>283</c:v>
                </c:pt>
                <c:pt idx="15">
                  <c:v>283</c:v>
                </c:pt>
                <c:pt idx="16">
                  <c:v>283</c:v>
                </c:pt>
                <c:pt idx="17">
                  <c:v>283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LD!$M$2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LD!$M$3:$M$20</c:f>
              <c:numCache>
                <c:formatCode>0.0</c:formatCode>
                <c:ptCount val="18"/>
                <c:pt idx="0">
                  <c:v>281.6</c:v>
                </c:pt>
                <c:pt idx="1">
                  <c:v>282.760859477124</c:v>
                </c:pt>
                <c:pt idx="2">
                  <c:v>282.155348566308</c:v>
                </c:pt>
                <c:pt idx="3">
                  <c:v>281.250674491387</c:v>
                </c:pt>
                <c:pt idx="4">
                  <c:v>281.608739620932</c:v>
                </c:pt>
                <c:pt idx="5">
                  <c:v>281.783538829152</c:v>
                </c:pt>
                <c:pt idx="6">
                  <c:v>281.662038164871</c:v>
                </c:pt>
                <c:pt idx="7">
                  <c:v>281.423461321004</c:v>
                </c:pt>
                <c:pt idx="8">
                  <c:v>281.20895651321</c:v>
                </c:pt>
                <c:pt idx="9">
                  <c:v>281.670694327894</c:v>
                </c:pt>
                <c:pt idx="10">
                  <c:v>281.831117826181</c:v>
                </c:pt>
                <c:pt idx="11">
                  <c:v>282.258972472625</c:v>
                </c:pt>
                <c:pt idx="12">
                  <c:v>281.791379810386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LD!$N$2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LD!$N$3:$N$20</c:f>
              <c:numCache>
                <c:formatCode>0.0</c:formatCode>
                <c:ptCount val="18"/>
                <c:pt idx="0">
                  <c:v>1.40000000000003</c:v>
                </c:pt>
                <c:pt idx="1">
                  <c:v>8.63399999999996</c:v>
                </c:pt>
                <c:pt idx="2">
                  <c:v>11.27676344086</c:v>
                </c:pt>
                <c:pt idx="3">
                  <c:v>11.199279069767</c:v>
                </c:pt>
                <c:pt idx="4">
                  <c:v>11.102804878049</c:v>
                </c:pt>
                <c:pt idx="5">
                  <c:v>9.88912903225804</c:v>
                </c:pt>
                <c:pt idx="6">
                  <c:v>8.95365853658501</c:v>
                </c:pt>
                <c:pt idx="7">
                  <c:v>7.18986956521701</c:v>
                </c:pt>
                <c:pt idx="8">
                  <c:v>7.60000000000002</c:v>
                </c:pt>
                <c:pt idx="9">
                  <c:v>7.50900000000001</c:v>
                </c:pt>
                <c:pt idx="10">
                  <c:v>7.96033333333298</c:v>
                </c:pt>
                <c:pt idx="11">
                  <c:v>8.18700000000001</c:v>
                </c:pt>
                <c:pt idx="12">
                  <c:v>8.35976190476197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LD!$O$2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LD!$O$3:$O$20</c:f>
              <c:numCache>
                <c:formatCode>General</c:formatCode>
                <c:ptCount val="18"/>
                <c:pt idx="0">
                  <c:v>268</c:v>
                </c:pt>
                <c:pt idx="1">
                  <c:v>268</c:v>
                </c:pt>
                <c:pt idx="2">
                  <c:v>268</c:v>
                </c:pt>
                <c:pt idx="3">
                  <c:v>268</c:v>
                </c:pt>
                <c:pt idx="4">
                  <c:v>268</c:v>
                </c:pt>
                <c:pt idx="5">
                  <c:v>268</c:v>
                </c:pt>
                <c:pt idx="6">
                  <c:v>268</c:v>
                </c:pt>
                <c:pt idx="7">
                  <c:v>268</c:v>
                </c:pt>
                <c:pt idx="8">
                  <c:v>268</c:v>
                </c:pt>
                <c:pt idx="9">
                  <c:v>268</c:v>
                </c:pt>
                <c:pt idx="10">
                  <c:v>268</c:v>
                </c:pt>
                <c:pt idx="11">
                  <c:v>268</c:v>
                </c:pt>
                <c:pt idx="12">
                  <c:v>268</c:v>
                </c:pt>
                <c:pt idx="13">
                  <c:v>268</c:v>
                </c:pt>
                <c:pt idx="14">
                  <c:v>268</c:v>
                </c:pt>
                <c:pt idx="15">
                  <c:v>268</c:v>
                </c:pt>
                <c:pt idx="16">
                  <c:v>268</c:v>
                </c:pt>
                <c:pt idx="17">
                  <c:v>268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LD!$P$2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LD!$P$3:$P$20</c:f>
              <c:numCache>
                <c:formatCode>General</c:formatCode>
                <c:ptCount val="18"/>
                <c:pt idx="0">
                  <c:v>298</c:v>
                </c:pt>
                <c:pt idx="1">
                  <c:v>298</c:v>
                </c:pt>
                <c:pt idx="2">
                  <c:v>298</c:v>
                </c:pt>
                <c:pt idx="3">
                  <c:v>298</c:v>
                </c:pt>
                <c:pt idx="4">
                  <c:v>298</c:v>
                </c:pt>
                <c:pt idx="5">
                  <c:v>298</c:v>
                </c:pt>
                <c:pt idx="6">
                  <c:v>298</c:v>
                </c:pt>
                <c:pt idx="7">
                  <c:v>298</c:v>
                </c:pt>
                <c:pt idx="8">
                  <c:v>298</c:v>
                </c:pt>
                <c:pt idx="9">
                  <c:v>298</c:v>
                </c:pt>
                <c:pt idx="10">
                  <c:v>298</c:v>
                </c:pt>
                <c:pt idx="11">
                  <c:v>298</c:v>
                </c:pt>
                <c:pt idx="12">
                  <c:v>298</c:v>
                </c:pt>
                <c:pt idx="13">
                  <c:v>298</c:v>
                </c:pt>
                <c:pt idx="14">
                  <c:v>298</c:v>
                </c:pt>
                <c:pt idx="15">
                  <c:v>298</c:v>
                </c:pt>
                <c:pt idx="16">
                  <c:v>298</c:v>
                </c:pt>
                <c:pt idx="17">
                  <c:v>298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717376"/>
        <c:axId val="127719296"/>
      </c:lineChart>
      <c:catAx>
        <c:axId val="127717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6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7719296"/>
        <c:crosses val="autoZero"/>
        <c:auto val="0"/>
        <c:lblAlgn val="ctr"/>
        <c:lblOffset val="100"/>
        <c:tickLblSkip val="1"/>
        <c:noMultiLvlLbl val="0"/>
      </c:catAx>
      <c:valAx>
        <c:axId val="127719296"/>
        <c:scaling>
          <c:orientation val="minMax"/>
          <c:max val="313"/>
          <c:min val="253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7717376"/>
        <c:crosses val="autoZero"/>
        <c:crossBetween val="between"/>
        <c:majorUnit val="1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5460320644633"/>
          <c:y val="0.113333797877035"/>
          <c:w val="0.158792650918635"/>
          <c:h val="0.84000278726221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600" b="0" i="0" u="none" strike="noStrike" baseline="0">
          <a:solidFill>
            <a:srgbClr val="000000"/>
          </a:solidFill>
          <a:latin typeface="Meiryo UI" panose="020B0604030504040204" pitchFamily="50" charset="-128"/>
          <a:ea typeface="Meiryo UI" panose="020B0604030504040204" pitchFamily="50" charset="-128"/>
          <a:cs typeface="Meiryo UI" panose="020B0604030504040204" pitchFamily="50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571806393174"/>
          <c:y val="0.0852459016393442"/>
          <c:w val="0.697128381716325"/>
          <c:h val="0.727868852459042"/>
        </c:manualLayout>
      </c:layout>
      <c:lineChart>
        <c:grouping val="standard"/>
        <c:varyColors val="0"/>
        <c:ser>
          <c:idx val="0"/>
          <c:order val="0"/>
          <c:tx>
            <c:strRef>
              <c:f>CPK!$B$2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CPK!$A$3:$A$20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CPK!$B$3:$B$20</c:f>
              <c:numCache>
                <c:formatCode>0.0</c:formatCode>
                <c:ptCount val="18"/>
                <c:pt idx="1">
                  <c:v>304.35</c:v>
                </c:pt>
                <c:pt idx="2">
                  <c:v>303.5</c:v>
                </c:pt>
                <c:pt idx="3">
                  <c:v>306.428571428571</c:v>
                </c:pt>
                <c:pt idx="4">
                  <c:v>304.4</c:v>
                </c:pt>
                <c:pt idx="5">
                  <c:v>303.954545454545</c:v>
                </c:pt>
                <c:pt idx="6">
                  <c:v>304.15</c:v>
                </c:pt>
                <c:pt idx="7">
                  <c:v>304.125</c:v>
                </c:pt>
                <c:pt idx="8">
                  <c:v>304.35</c:v>
                </c:pt>
                <c:pt idx="9">
                  <c:v>305.277777777778</c:v>
                </c:pt>
                <c:pt idx="10">
                  <c:v>304.5</c:v>
                </c:pt>
                <c:pt idx="11">
                  <c:v>304.727272727273</c:v>
                </c:pt>
                <c:pt idx="12">
                  <c:v>304.4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CPK!$C$2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CPK!$A$3:$A$20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CPK!$C$3:$C$20</c:f>
              <c:numCache>
                <c:formatCode>0.0</c:formatCode>
                <c:ptCount val="18"/>
                <c:pt idx="1">
                  <c:v>302.574074074074</c:v>
                </c:pt>
                <c:pt idx="2">
                  <c:v>298.556989247312</c:v>
                </c:pt>
                <c:pt idx="3">
                  <c:v>300.105376344086</c:v>
                </c:pt>
                <c:pt idx="4">
                  <c:v>301.885714285714</c:v>
                </c:pt>
                <c:pt idx="5">
                  <c:v>300.976041666667</c:v>
                </c:pt>
                <c:pt idx="6">
                  <c:v>302.031707317073</c:v>
                </c:pt>
                <c:pt idx="7">
                  <c:v>302.232692307692</c:v>
                </c:pt>
                <c:pt idx="8">
                  <c:v>300.715887850467</c:v>
                </c:pt>
                <c:pt idx="9">
                  <c:v>302.606329113924</c:v>
                </c:pt>
                <c:pt idx="10">
                  <c:v>302.303260869565</c:v>
                </c:pt>
                <c:pt idx="11">
                  <c:v>300.971428571429</c:v>
                </c:pt>
                <c:pt idx="12">
                  <c:v>300.863157894737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CPK!$D$2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CPK!$A$3:$A$20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CPK!$D$3:$D$20</c:f>
              <c:numCache>
                <c:formatCode>0.0</c:formatCode>
                <c:ptCount val="18"/>
                <c:pt idx="1">
                  <c:v>307.117647058824</c:v>
                </c:pt>
                <c:pt idx="2">
                  <c:v>307</c:v>
                </c:pt>
                <c:pt idx="3">
                  <c:v>301.894736842105</c:v>
                </c:pt>
                <c:pt idx="4">
                  <c:v>301.8125</c:v>
                </c:pt>
                <c:pt idx="5">
                  <c:v>305.590909090909</c:v>
                </c:pt>
                <c:pt idx="6">
                  <c:v>304.052631578947</c:v>
                </c:pt>
                <c:pt idx="7">
                  <c:v>303.9375</c:v>
                </c:pt>
                <c:pt idx="8">
                  <c:v>303.470588235294</c:v>
                </c:pt>
                <c:pt idx="9">
                  <c:v>302.5</c:v>
                </c:pt>
                <c:pt idx="10">
                  <c:v>301.583333333333</c:v>
                </c:pt>
                <c:pt idx="11">
                  <c:v>302.411764705882</c:v>
                </c:pt>
                <c:pt idx="12">
                  <c:v>302.555555555556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CPK!$E$2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CPK!$A$3:$A$20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CPK!$E$3:$E$20</c:f>
              <c:numCache>
                <c:formatCode>0.0</c:formatCode>
                <c:ptCount val="18"/>
                <c:pt idx="0">
                  <c:v>302.9</c:v>
                </c:pt>
                <c:pt idx="1">
                  <c:v>300.722</c:v>
                </c:pt>
                <c:pt idx="2">
                  <c:v>301.25</c:v>
                </c:pt>
                <c:pt idx="3">
                  <c:v>301.285</c:v>
                </c:pt>
                <c:pt idx="4">
                  <c:v>299.261</c:v>
                </c:pt>
                <c:pt idx="5">
                  <c:v>299.798</c:v>
                </c:pt>
                <c:pt idx="6">
                  <c:v>302.797</c:v>
                </c:pt>
                <c:pt idx="7">
                  <c:v>302.183</c:v>
                </c:pt>
                <c:pt idx="8">
                  <c:v>300.452</c:v>
                </c:pt>
                <c:pt idx="9">
                  <c:v>304.467</c:v>
                </c:pt>
                <c:pt idx="10">
                  <c:v>304.624</c:v>
                </c:pt>
                <c:pt idx="11">
                  <c:v>302.633</c:v>
                </c:pt>
                <c:pt idx="12">
                  <c:v>301.462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CPK!$F$2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CPK!$A$3:$A$20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CPK!$F$3:$F$20</c:f>
              <c:numCache>
                <c:formatCode>0.0</c:formatCode>
                <c:ptCount val="18"/>
                <c:pt idx="1">
                  <c:v>304.833333333333</c:v>
                </c:pt>
                <c:pt idx="2">
                  <c:v>302.6875</c:v>
                </c:pt>
                <c:pt idx="3">
                  <c:v>304.85</c:v>
                </c:pt>
                <c:pt idx="4">
                  <c:v>302.9</c:v>
                </c:pt>
                <c:pt idx="5">
                  <c:v>303.909090909091</c:v>
                </c:pt>
                <c:pt idx="6">
                  <c:v>303.9</c:v>
                </c:pt>
                <c:pt idx="7">
                  <c:v>304.105263157895</c:v>
                </c:pt>
                <c:pt idx="8">
                  <c:v>303.421052631579</c:v>
                </c:pt>
                <c:pt idx="9">
                  <c:v>303.470588235294</c:v>
                </c:pt>
                <c:pt idx="10">
                  <c:v>305.952380952381</c:v>
                </c:pt>
                <c:pt idx="11">
                  <c:v>306.761904761905</c:v>
                </c:pt>
                <c:pt idx="12">
                  <c:v>308.55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CPK!$G$2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CPK!$A$3:$A$20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CPK!$G$3:$G$20</c:f>
              <c:numCache>
                <c:formatCode>0.0</c:formatCode>
                <c:ptCount val="18"/>
                <c:pt idx="1">
                  <c:v>309.7</c:v>
                </c:pt>
                <c:pt idx="2">
                  <c:v>303.85</c:v>
                </c:pt>
                <c:pt idx="3">
                  <c:v>302.376923076923</c:v>
                </c:pt>
                <c:pt idx="4">
                  <c:v>303.510526315789</c:v>
                </c:pt>
                <c:pt idx="5">
                  <c:v>304.377777777778</c:v>
                </c:pt>
                <c:pt idx="6">
                  <c:v>306.008695652174</c:v>
                </c:pt>
                <c:pt idx="7">
                  <c:v>306.439130434783</c:v>
                </c:pt>
                <c:pt idx="8">
                  <c:v>305.804</c:v>
                </c:pt>
                <c:pt idx="9">
                  <c:v>305.759090909091</c:v>
                </c:pt>
                <c:pt idx="10">
                  <c:v>305.554545454545</c:v>
                </c:pt>
                <c:pt idx="11">
                  <c:v>305.428</c:v>
                </c:pt>
                <c:pt idx="12">
                  <c:v>305.961904761905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CPK!$H$2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CPK!$A$3:$A$20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CPK!$H$3:$H$20</c:f>
              <c:numCache>
                <c:formatCode>0.0</c:formatCode>
                <c:ptCount val="18"/>
                <c:pt idx="1">
                  <c:v>304</c:v>
                </c:pt>
                <c:pt idx="2">
                  <c:v>303.677</c:v>
                </c:pt>
                <c:pt idx="3">
                  <c:v>303.079</c:v>
                </c:pt>
                <c:pt idx="4">
                  <c:v>303.903</c:v>
                </c:pt>
                <c:pt idx="5">
                  <c:v>304.489</c:v>
                </c:pt>
                <c:pt idx="6">
                  <c:v>304.407</c:v>
                </c:pt>
                <c:pt idx="7">
                  <c:v>302.165</c:v>
                </c:pt>
                <c:pt idx="8">
                  <c:v>302.038</c:v>
                </c:pt>
                <c:pt idx="9">
                  <c:v>303.512</c:v>
                </c:pt>
                <c:pt idx="10">
                  <c:v>302.12</c:v>
                </c:pt>
                <c:pt idx="11">
                  <c:v>303.94</c:v>
                </c:pt>
                <c:pt idx="12">
                  <c:v>301.458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CPK!$I$2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CPK!$A$3:$A$20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CPK!$I$3:$I$20</c:f>
              <c:numCache>
                <c:formatCode>0.0</c:formatCode>
                <c:ptCount val="18"/>
                <c:pt idx="1">
                  <c:v>299.45</c:v>
                </c:pt>
                <c:pt idx="2">
                  <c:v>301.77</c:v>
                </c:pt>
                <c:pt idx="3">
                  <c:v>301.54</c:v>
                </c:pt>
                <c:pt idx="4">
                  <c:v>302.71</c:v>
                </c:pt>
                <c:pt idx="5">
                  <c:v>302.97</c:v>
                </c:pt>
                <c:pt idx="6">
                  <c:v>303.51</c:v>
                </c:pt>
                <c:pt idx="7">
                  <c:v>304.43</c:v>
                </c:pt>
                <c:pt idx="8">
                  <c:v>305.3</c:v>
                </c:pt>
                <c:pt idx="9">
                  <c:v>305.04</c:v>
                </c:pt>
                <c:pt idx="10">
                  <c:v>304.04</c:v>
                </c:pt>
                <c:pt idx="11">
                  <c:v>303.8</c:v>
                </c:pt>
                <c:pt idx="12">
                  <c:v>304.06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CPK!$J$2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CPK!$A$3:$A$20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CPK!$J$3:$J$20</c:f>
              <c:numCache>
                <c:formatCode>0.0</c:formatCode>
                <c:ptCount val="18"/>
                <c:pt idx="0">
                  <c:v>304.9</c:v>
                </c:pt>
                <c:pt idx="1">
                  <c:v>302.574074074074</c:v>
                </c:pt>
                <c:pt idx="2">
                  <c:v>304.14</c:v>
                </c:pt>
                <c:pt idx="3">
                  <c:v>303.44</c:v>
                </c:pt>
                <c:pt idx="4">
                  <c:v>302.6</c:v>
                </c:pt>
                <c:pt idx="5">
                  <c:v>302.12</c:v>
                </c:pt>
                <c:pt idx="6">
                  <c:v>303.04</c:v>
                </c:pt>
                <c:pt idx="7">
                  <c:v>302.5</c:v>
                </c:pt>
                <c:pt idx="8">
                  <c:v>302.63</c:v>
                </c:pt>
                <c:pt idx="9">
                  <c:v>303.66</c:v>
                </c:pt>
                <c:pt idx="10">
                  <c:v>303.46</c:v>
                </c:pt>
                <c:pt idx="11">
                  <c:v>303.23</c:v>
                </c:pt>
                <c:pt idx="12">
                  <c:v>302.24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CPK!$K$2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CPK!$A$3:$A$20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CPK!$K$3:$K$20</c:f>
              <c:numCache>
                <c:formatCode>0.0</c:formatCode>
                <c:ptCount val="18"/>
                <c:pt idx="1">
                  <c:v>306.444444444444</c:v>
                </c:pt>
                <c:pt idx="2">
                  <c:v>303</c:v>
                </c:pt>
                <c:pt idx="3">
                  <c:v>304.071428571429</c:v>
                </c:pt>
                <c:pt idx="4">
                  <c:v>305.588235294118</c:v>
                </c:pt>
                <c:pt idx="5">
                  <c:v>307.538461538462</c:v>
                </c:pt>
                <c:pt idx="6">
                  <c:v>311.75</c:v>
                </c:pt>
                <c:pt idx="7">
                  <c:v>312.133333333333</c:v>
                </c:pt>
                <c:pt idx="8">
                  <c:v>312.357142857143</c:v>
                </c:pt>
                <c:pt idx="9">
                  <c:v>313.8</c:v>
                </c:pt>
                <c:pt idx="10">
                  <c:v>313.333333333333</c:v>
                </c:pt>
                <c:pt idx="11">
                  <c:v>304.722222222222</c:v>
                </c:pt>
                <c:pt idx="12">
                  <c:v>306.555555555556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CPK!$L$2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CPK!$A$3:$A$20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CPK!$L$3:$L$20</c:f>
              <c:numCache>
                <c:formatCode>0</c:formatCode>
                <c:ptCount val="18"/>
                <c:pt idx="0">
                  <c:v>303</c:v>
                </c:pt>
                <c:pt idx="1">
                  <c:v>303</c:v>
                </c:pt>
                <c:pt idx="2">
                  <c:v>303</c:v>
                </c:pt>
                <c:pt idx="3">
                  <c:v>303</c:v>
                </c:pt>
                <c:pt idx="4">
                  <c:v>303</c:v>
                </c:pt>
                <c:pt idx="5">
                  <c:v>303</c:v>
                </c:pt>
                <c:pt idx="6">
                  <c:v>303</c:v>
                </c:pt>
                <c:pt idx="7">
                  <c:v>303</c:v>
                </c:pt>
                <c:pt idx="8">
                  <c:v>303</c:v>
                </c:pt>
                <c:pt idx="9">
                  <c:v>303</c:v>
                </c:pt>
                <c:pt idx="10">
                  <c:v>303</c:v>
                </c:pt>
                <c:pt idx="11">
                  <c:v>303</c:v>
                </c:pt>
                <c:pt idx="12">
                  <c:v>303</c:v>
                </c:pt>
                <c:pt idx="13">
                  <c:v>303</c:v>
                </c:pt>
                <c:pt idx="14">
                  <c:v>303</c:v>
                </c:pt>
                <c:pt idx="15">
                  <c:v>303</c:v>
                </c:pt>
                <c:pt idx="16">
                  <c:v>303</c:v>
                </c:pt>
                <c:pt idx="17">
                  <c:v>303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CPK!$M$2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CPK!$A$3:$A$20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CPK!$M$3:$M$20</c:f>
              <c:numCache>
                <c:formatCode>0.0</c:formatCode>
                <c:ptCount val="18"/>
                <c:pt idx="0">
                  <c:v>303.9</c:v>
                </c:pt>
                <c:pt idx="1">
                  <c:v>304.176557298475</c:v>
                </c:pt>
                <c:pt idx="2">
                  <c:v>302.943148924731</c:v>
                </c:pt>
                <c:pt idx="3">
                  <c:v>302.907103626311</c:v>
                </c:pt>
                <c:pt idx="4">
                  <c:v>302.857097589562</c:v>
                </c:pt>
                <c:pt idx="5">
                  <c:v>303.572382643745</c:v>
                </c:pt>
                <c:pt idx="6">
                  <c:v>304.564703454819</c:v>
                </c:pt>
                <c:pt idx="7">
                  <c:v>304.42509192337</c:v>
                </c:pt>
                <c:pt idx="8">
                  <c:v>304.053867157448</c:v>
                </c:pt>
                <c:pt idx="9">
                  <c:v>305.009278603609</c:v>
                </c:pt>
                <c:pt idx="10">
                  <c:v>304.747085394316</c:v>
                </c:pt>
                <c:pt idx="11">
                  <c:v>303.862559298871</c:v>
                </c:pt>
                <c:pt idx="12">
                  <c:v>303.810617376775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CPK!$N$2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CPK!$A$3:$A$20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CPK!$N$3:$N$20</c:f>
              <c:numCache>
                <c:formatCode>0.0</c:formatCode>
                <c:ptCount val="18"/>
                <c:pt idx="0">
                  <c:v>2</c:v>
                </c:pt>
                <c:pt idx="1">
                  <c:v>10.25</c:v>
                </c:pt>
                <c:pt idx="2">
                  <c:v>8.443010752688</c:v>
                </c:pt>
                <c:pt idx="3">
                  <c:v>6.32319508448501</c:v>
                </c:pt>
                <c:pt idx="4">
                  <c:v>6.327235294118</c:v>
                </c:pt>
                <c:pt idx="5">
                  <c:v>7.740461538462</c:v>
                </c:pt>
                <c:pt idx="6">
                  <c:v>9.71829268292697</c:v>
                </c:pt>
                <c:pt idx="7">
                  <c:v>9.96833333333296</c:v>
                </c:pt>
                <c:pt idx="8">
                  <c:v>11.905142857143</c:v>
                </c:pt>
                <c:pt idx="9">
                  <c:v>11.3</c:v>
                </c:pt>
                <c:pt idx="10">
                  <c:v>11.75</c:v>
                </c:pt>
                <c:pt idx="11">
                  <c:v>5.790476190476</c:v>
                </c:pt>
                <c:pt idx="12">
                  <c:v>7.686842105263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CPK!$O$2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CPK!$A$3:$A$20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CPK!$O$3:$O$20</c:f>
              <c:numCache>
                <c:formatCode>General</c:formatCode>
                <c:ptCount val="18"/>
                <c:pt idx="0">
                  <c:v>287</c:v>
                </c:pt>
                <c:pt idx="1">
                  <c:v>287</c:v>
                </c:pt>
                <c:pt idx="2">
                  <c:v>287</c:v>
                </c:pt>
                <c:pt idx="3">
                  <c:v>287</c:v>
                </c:pt>
                <c:pt idx="4">
                  <c:v>287</c:v>
                </c:pt>
                <c:pt idx="5">
                  <c:v>287</c:v>
                </c:pt>
                <c:pt idx="6">
                  <c:v>287</c:v>
                </c:pt>
                <c:pt idx="7">
                  <c:v>287</c:v>
                </c:pt>
                <c:pt idx="8">
                  <c:v>287</c:v>
                </c:pt>
                <c:pt idx="9">
                  <c:v>287</c:v>
                </c:pt>
                <c:pt idx="10">
                  <c:v>287</c:v>
                </c:pt>
                <c:pt idx="11">
                  <c:v>287</c:v>
                </c:pt>
                <c:pt idx="12">
                  <c:v>287</c:v>
                </c:pt>
                <c:pt idx="13">
                  <c:v>287</c:v>
                </c:pt>
                <c:pt idx="14">
                  <c:v>287</c:v>
                </c:pt>
                <c:pt idx="15">
                  <c:v>287</c:v>
                </c:pt>
                <c:pt idx="16">
                  <c:v>287</c:v>
                </c:pt>
                <c:pt idx="17">
                  <c:v>287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CPK!$P$2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CPK!$A$3:$A$20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CPK!$P$3:$P$20</c:f>
              <c:numCache>
                <c:formatCode>General</c:formatCode>
                <c:ptCount val="18"/>
                <c:pt idx="0">
                  <c:v>319</c:v>
                </c:pt>
                <c:pt idx="1">
                  <c:v>319</c:v>
                </c:pt>
                <c:pt idx="2">
                  <c:v>319</c:v>
                </c:pt>
                <c:pt idx="3">
                  <c:v>319</c:v>
                </c:pt>
                <c:pt idx="4">
                  <c:v>319</c:v>
                </c:pt>
                <c:pt idx="5">
                  <c:v>319</c:v>
                </c:pt>
                <c:pt idx="6">
                  <c:v>319</c:v>
                </c:pt>
                <c:pt idx="7">
                  <c:v>319</c:v>
                </c:pt>
                <c:pt idx="8">
                  <c:v>319</c:v>
                </c:pt>
                <c:pt idx="9">
                  <c:v>319</c:v>
                </c:pt>
                <c:pt idx="10">
                  <c:v>319</c:v>
                </c:pt>
                <c:pt idx="11">
                  <c:v>319</c:v>
                </c:pt>
                <c:pt idx="12">
                  <c:v>319</c:v>
                </c:pt>
                <c:pt idx="13">
                  <c:v>319</c:v>
                </c:pt>
                <c:pt idx="14">
                  <c:v>319</c:v>
                </c:pt>
                <c:pt idx="15">
                  <c:v>319</c:v>
                </c:pt>
                <c:pt idx="16">
                  <c:v>319</c:v>
                </c:pt>
                <c:pt idx="17">
                  <c:v>319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63712"/>
        <c:axId val="127365888"/>
      </c:lineChart>
      <c:catAx>
        <c:axId val="127363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6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ＭＳ Ｐゴシック" panose="020B0600070205080204" charset="-128"/>
              </a:defRPr>
            </a:pPr>
          </a:p>
        </c:txPr>
        <c:crossAx val="127365888"/>
        <c:crosses val="autoZero"/>
        <c:auto val="0"/>
        <c:lblAlgn val="ctr"/>
        <c:lblOffset val="100"/>
        <c:tickLblSkip val="1"/>
        <c:noMultiLvlLbl val="0"/>
      </c:catAx>
      <c:valAx>
        <c:axId val="127365888"/>
        <c:scaling>
          <c:orientation val="minMax"/>
          <c:max val="335"/>
          <c:min val="271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6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ＭＳ Ｐゴシック" panose="020B0600070205080204" charset="-128"/>
              </a:defRPr>
            </a:pPr>
          </a:p>
        </c:txPr>
        <c:crossAx val="127363712"/>
        <c:crosses val="autoZero"/>
        <c:crossBetween val="between"/>
        <c:majorUnit val="16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8538378905169"/>
          <c:y val="0.137704903364352"/>
          <c:w val="0.16057454843461"/>
          <c:h val="0.8327869243617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ＭＳ Ｐゴシック" panose="020B0600070205080204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600" b="0" i="0" u="none" strike="noStrike" baseline="0">
          <a:solidFill>
            <a:srgbClr val="000000"/>
          </a:solidFill>
          <a:latin typeface="Meiryo UI" panose="020B0604030504040204" pitchFamily="50" charset="-128"/>
          <a:ea typeface="Meiryo UI" panose="020B0604030504040204" pitchFamily="50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67083196317001"/>
          <c:y val="0.0846740050804448"/>
          <c:w val="0.703715882933246"/>
          <c:h val="0.734970364098222"/>
        </c:manualLayout>
      </c:layout>
      <c:lineChart>
        <c:grouping val="standard"/>
        <c:varyColors val="0"/>
        <c:ser>
          <c:idx val="0"/>
          <c:order val="0"/>
          <c:tx>
            <c:strRef>
              <c:f>AMY!$B$2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AMY!$A$3:$A$20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AMY!$B$3:$B$20</c:f>
              <c:numCache>
                <c:formatCode>0.0</c:formatCode>
                <c:ptCount val="18"/>
                <c:pt idx="1">
                  <c:v>214.55</c:v>
                </c:pt>
                <c:pt idx="2">
                  <c:v>214.8</c:v>
                </c:pt>
                <c:pt idx="3">
                  <c:v>214.857142857143</c:v>
                </c:pt>
                <c:pt idx="4">
                  <c:v>214.3</c:v>
                </c:pt>
                <c:pt idx="5">
                  <c:v>213.863636363636</c:v>
                </c:pt>
                <c:pt idx="6">
                  <c:v>214</c:v>
                </c:pt>
                <c:pt idx="7">
                  <c:v>214.625</c:v>
                </c:pt>
                <c:pt idx="8">
                  <c:v>214.75</c:v>
                </c:pt>
                <c:pt idx="9">
                  <c:v>214.444444444444</c:v>
                </c:pt>
                <c:pt idx="10">
                  <c:v>214.875</c:v>
                </c:pt>
                <c:pt idx="11">
                  <c:v>214.727272727273</c:v>
                </c:pt>
                <c:pt idx="12">
                  <c:v>214.7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AMY!$C$2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AMY!$A$3:$A$20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AMY!$C$3:$C$20</c:f>
              <c:numCache>
                <c:formatCode>0.0</c:formatCode>
                <c:ptCount val="18"/>
                <c:pt idx="1">
                  <c:v>211.966666666667</c:v>
                </c:pt>
                <c:pt idx="2">
                  <c:v>212.448314606742</c:v>
                </c:pt>
                <c:pt idx="3">
                  <c:v>212.496511627907</c:v>
                </c:pt>
                <c:pt idx="4">
                  <c:v>212.3925</c:v>
                </c:pt>
                <c:pt idx="5">
                  <c:v>211.382474226804</c:v>
                </c:pt>
                <c:pt idx="6">
                  <c:v>209.311764705882</c:v>
                </c:pt>
                <c:pt idx="7">
                  <c:v>211.259</c:v>
                </c:pt>
                <c:pt idx="8">
                  <c:v>211.56</c:v>
                </c:pt>
                <c:pt idx="9">
                  <c:v>212.839024390244</c:v>
                </c:pt>
                <c:pt idx="10">
                  <c:v>211.608988764045</c:v>
                </c:pt>
                <c:pt idx="11">
                  <c:v>211.714285714286</c:v>
                </c:pt>
                <c:pt idx="12">
                  <c:v>211.795402298851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AMY!$D$2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AMY!$A$3:$A$20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AMY!$D$3:$D$20</c:f>
              <c:numCache>
                <c:formatCode>0.0</c:formatCode>
                <c:ptCount val="18"/>
                <c:pt idx="1">
                  <c:v>210.066666666667</c:v>
                </c:pt>
                <c:pt idx="2">
                  <c:v>208.894736842105</c:v>
                </c:pt>
                <c:pt idx="3">
                  <c:v>209.333333333333</c:v>
                </c:pt>
                <c:pt idx="4">
                  <c:v>211.642857142857</c:v>
                </c:pt>
                <c:pt idx="5">
                  <c:v>212.047619047619</c:v>
                </c:pt>
                <c:pt idx="6">
                  <c:v>211.789473684211</c:v>
                </c:pt>
                <c:pt idx="7">
                  <c:v>212.705882352941</c:v>
                </c:pt>
                <c:pt idx="8">
                  <c:v>211.333333333333</c:v>
                </c:pt>
                <c:pt idx="9">
                  <c:v>211.875</c:v>
                </c:pt>
                <c:pt idx="10">
                  <c:v>210.642857142857</c:v>
                </c:pt>
                <c:pt idx="11">
                  <c:v>210.15</c:v>
                </c:pt>
                <c:pt idx="12">
                  <c:v>210.444444444444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AMY!$E$2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AMY!$A$3:$A$20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AMY!$E$3:$E$20</c:f>
              <c:numCache>
                <c:formatCode>0.0</c:formatCode>
                <c:ptCount val="18"/>
                <c:pt idx="0">
                  <c:v>215.6</c:v>
                </c:pt>
                <c:pt idx="1">
                  <c:v>213.883</c:v>
                </c:pt>
                <c:pt idx="2">
                  <c:v>213.065</c:v>
                </c:pt>
                <c:pt idx="3">
                  <c:v>212.403</c:v>
                </c:pt>
                <c:pt idx="4">
                  <c:v>214.694</c:v>
                </c:pt>
                <c:pt idx="5">
                  <c:v>215.968</c:v>
                </c:pt>
                <c:pt idx="6">
                  <c:v>215.664</c:v>
                </c:pt>
                <c:pt idx="7">
                  <c:v>216.129</c:v>
                </c:pt>
                <c:pt idx="8">
                  <c:v>213.645</c:v>
                </c:pt>
                <c:pt idx="9">
                  <c:v>214.074</c:v>
                </c:pt>
                <c:pt idx="10">
                  <c:v>214.656</c:v>
                </c:pt>
                <c:pt idx="11">
                  <c:v>215.747</c:v>
                </c:pt>
                <c:pt idx="12">
                  <c:v>215.484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AMY!$F$2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6633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AMY!$A$3:$A$20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AMY!$F$3:$F$20</c:f>
              <c:numCache>
                <c:formatCode>0.0</c:formatCode>
                <c:ptCount val="18"/>
                <c:pt idx="1">
                  <c:v>214</c:v>
                </c:pt>
                <c:pt idx="2">
                  <c:v>213.5625</c:v>
                </c:pt>
                <c:pt idx="3">
                  <c:v>214.1</c:v>
                </c:pt>
                <c:pt idx="4">
                  <c:v>213.7</c:v>
                </c:pt>
                <c:pt idx="5">
                  <c:v>214.318181818182</c:v>
                </c:pt>
                <c:pt idx="6">
                  <c:v>214.7</c:v>
                </c:pt>
                <c:pt idx="7">
                  <c:v>213.789473684211</c:v>
                </c:pt>
                <c:pt idx="8">
                  <c:v>214</c:v>
                </c:pt>
                <c:pt idx="9">
                  <c:v>213</c:v>
                </c:pt>
                <c:pt idx="10">
                  <c:v>214.238095238095</c:v>
                </c:pt>
                <c:pt idx="11">
                  <c:v>215.142857142857</c:v>
                </c:pt>
                <c:pt idx="12">
                  <c:v>214.5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AMY!$G$2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AMY!$A$3:$A$20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AMY!$G$3:$G$20</c:f>
              <c:numCache>
                <c:formatCode>0.0</c:formatCode>
                <c:ptCount val="18"/>
                <c:pt idx="1">
                  <c:v>213.3</c:v>
                </c:pt>
                <c:pt idx="2">
                  <c:v>210.9</c:v>
                </c:pt>
                <c:pt idx="3">
                  <c:v>211.853846153846</c:v>
                </c:pt>
                <c:pt idx="4">
                  <c:v>211.689473684211</c:v>
                </c:pt>
                <c:pt idx="5">
                  <c:v>213.296296296296</c:v>
                </c:pt>
                <c:pt idx="6">
                  <c:v>214.491304347826</c:v>
                </c:pt>
                <c:pt idx="7">
                  <c:v>215.878260869565</c:v>
                </c:pt>
                <c:pt idx="8">
                  <c:v>214.984</c:v>
                </c:pt>
                <c:pt idx="9">
                  <c:v>214.595454545455</c:v>
                </c:pt>
                <c:pt idx="10">
                  <c:v>214.077272727273</c:v>
                </c:pt>
                <c:pt idx="11">
                  <c:v>214.412</c:v>
                </c:pt>
                <c:pt idx="12">
                  <c:v>213.757142857143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AMY!$H$2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AMY!$A$3:$A$20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AMY!$H$3:$H$20</c:f>
              <c:numCache>
                <c:formatCode>0.0</c:formatCode>
                <c:ptCount val="18"/>
                <c:pt idx="1">
                  <c:v>216.139</c:v>
                </c:pt>
                <c:pt idx="2">
                  <c:v>215.013</c:v>
                </c:pt>
                <c:pt idx="3">
                  <c:v>214.236</c:v>
                </c:pt>
                <c:pt idx="4">
                  <c:v>214.73</c:v>
                </c:pt>
                <c:pt idx="5">
                  <c:v>217.845</c:v>
                </c:pt>
                <c:pt idx="6">
                  <c:v>218.178</c:v>
                </c:pt>
                <c:pt idx="7">
                  <c:v>218.927</c:v>
                </c:pt>
                <c:pt idx="8">
                  <c:v>219.246</c:v>
                </c:pt>
                <c:pt idx="9">
                  <c:v>217.288</c:v>
                </c:pt>
                <c:pt idx="10">
                  <c:v>216.101</c:v>
                </c:pt>
                <c:pt idx="11">
                  <c:v>216.175</c:v>
                </c:pt>
                <c:pt idx="12">
                  <c:v>208.432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AMY!$I$2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AMY!$A$3:$A$20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AMY!$I$3:$I$20</c:f>
              <c:numCache>
                <c:formatCode>0.0</c:formatCode>
                <c:ptCount val="18"/>
                <c:pt idx="1">
                  <c:v>215.03</c:v>
                </c:pt>
                <c:pt idx="2">
                  <c:v>214.04</c:v>
                </c:pt>
                <c:pt idx="3">
                  <c:v>213.44</c:v>
                </c:pt>
                <c:pt idx="4">
                  <c:v>214.8</c:v>
                </c:pt>
                <c:pt idx="5">
                  <c:v>214.64</c:v>
                </c:pt>
                <c:pt idx="6">
                  <c:v>213.96</c:v>
                </c:pt>
                <c:pt idx="7">
                  <c:v>214.45</c:v>
                </c:pt>
                <c:pt idx="8">
                  <c:v>213.32</c:v>
                </c:pt>
                <c:pt idx="9">
                  <c:v>214.04</c:v>
                </c:pt>
                <c:pt idx="10">
                  <c:v>213.22</c:v>
                </c:pt>
                <c:pt idx="11">
                  <c:v>213.61</c:v>
                </c:pt>
                <c:pt idx="12">
                  <c:v>213.84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AMY!$J$2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AMY!$A$3:$A$20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AMY!$J$3:$J$20</c:f>
              <c:numCache>
                <c:formatCode>0.0</c:formatCode>
                <c:ptCount val="18"/>
                <c:pt idx="0">
                  <c:v>213.8</c:v>
                </c:pt>
                <c:pt idx="1">
                  <c:v>211.966666666667</c:v>
                </c:pt>
                <c:pt idx="2">
                  <c:v>211.67</c:v>
                </c:pt>
                <c:pt idx="3">
                  <c:v>210.63</c:v>
                </c:pt>
                <c:pt idx="4">
                  <c:v>209.58</c:v>
                </c:pt>
                <c:pt idx="5">
                  <c:v>211.25</c:v>
                </c:pt>
                <c:pt idx="6">
                  <c:v>213.92</c:v>
                </c:pt>
                <c:pt idx="7">
                  <c:v>214.6</c:v>
                </c:pt>
                <c:pt idx="8">
                  <c:v>215</c:v>
                </c:pt>
                <c:pt idx="9">
                  <c:v>213.93</c:v>
                </c:pt>
                <c:pt idx="10">
                  <c:v>213.2</c:v>
                </c:pt>
                <c:pt idx="11">
                  <c:v>215.66</c:v>
                </c:pt>
                <c:pt idx="12">
                  <c:v>215.74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AMY!$K$2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AMY!$A$3:$A$20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AMY!$K$3:$K$20</c:f>
              <c:numCache>
                <c:formatCode>0.0</c:formatCode>
                <c:ptCount val="18"/>
                <c:pt idx="1">
                  <c:v>214.666666666667</c:v>
                </c:pt>
                <c:pt idx="2">
                  <c:v>212.157894736842</c:v>
                </c:pt>
                <c:pt idx="3">
                  <c:v>212</c:v>
                </c:pt>
                <c:pt idx="4">
                  <c:v>211.75</c:v>
                </c:pt>
                <c:pt idx="5">
                  <c:v>215.555555555556</c:v>
                </c:pt>
                <c:pt idx="6">
                  <c:v>217.55</c:v>
                </c:pt>
                <c:pt idx="7">
                  <c:v>216.947368421053</c:v>
                </c:pt>
                <c:pt idx="8">
                  <c:v>218.428571428571</c:v>
                </c:pt>
                <c:pt idx="9">
                  <c:v>217.6</c:v>
                </c:pt>
                <c:pt idx="10">
                  <c:v>219.214285714286</c:v>
                </c:pt>
                <c:pt idx="11">
                  <c:v>215.166666666667</c:v>
                </c:pt>
                <c:pt idx="12">
                  <c:v>214.388888888889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AMY!$L$2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AMY!$A$3:$A$20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AMY!$L$3:$L$20</c:f>
              <c:numCache>
                <c:formatCode>General</c:formatCode>
                <c:ptCount val="18"/>
                <c:pt idx="0">
                  <c:v>214</c:v>
                </c:pt>
                <c:pt idx="1">
                  <c:v>214</c:v>
                </c:pt>
                <c:pt idx="2">
                  <c:v>214</c:v>
                </c:pt>
                <c:pt idx="3">
                  <c:v>214</c:v>
                </c:pt>
                <c:pt idx="4">
                  <c:v>214</c:v>
                </c:pt>
                <c:pt idx="5">
                  <c:v>214</c:v>
                </c:pt>
                <c:pt idx="6">
                  <c:v>214</c:v>
                </c:pt>
                <c:pt idx="7">
                  <c:v>214</c:v>
                </c:pt>
                <c:pt idx="8">
                  <c:v>214</c:v>
                </c:pt>
                <c:pt idx="9">
                  <c:v>214</c:v>
                </c:pt>
                <c:pt idx="10">
                  <c:v>214</c:v>
                </c:pt>
                <c:pt idx="11">
                  <c:v>214</c:v>
                </c:pt>
                <c:pt idx="12">
                  <c:v>214</c:v>
                </c:pt>
                <c:pt idx="13">
                  <c:v>214</c:v>
                </c:pt>
                <c:pt idx="14">
                  <c:v>214</c:v>
                </c:pt>
                <c:pt idx="15">
                  <c:v>214</c:v>
                </c:pt>
                <c:pt idx="16">
                  <c:v>214</c:v>
                </c:pt>
                <c:pt idx="17">
                  <c:v>214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AMY!$M$2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AMY!$A$3:$A$20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AMY!$M$3:$M$20</c:f>
              <c:numCache>
                <c:formatCode>0.0</c:formatCode>
                <c:ptCount val="18"/>
                <c:pt idx="0">
                  <c:v>214.7</c:v>
                </c:pt>
                <c:pt idx="1">
                  <c:v>213.556866666667</c:v>
                </c:pt>
                <c:pt idx="2">
                  <c:v>212.655144618569</c:v>
                </c:pt>
                <c:pt idx="3">
                  <c:v>212.534983397223</c:v>
                </c:pt>
                <c:pt idx="4">
                  <c:v>212.927883082707</c:v>
                </c:pt>
                <c:pt idx="5">
                  <c:v>214.016676330809</c:v>
                </c:pt>
                <c:pt idx="6">
                  <c:v>214.356454273792</c:v>
                </c:pt>
                <c:pt idx="7">
                  <c:v>214.931098532777</c:v>
                </c:pt>
                <c:pt idx="8">
                  <c:v>214.62669047619</c:v>
                </c:pt>
                <c:pt idx="9">
                  <c:v>214.368592338014</c:v>
                </c:pt>
                <c:pt idx="10">
                  <c:v>214.183349958656</c:v>
                </c:pt>
                <c:pt idx="11">
                  <c:v>214.250508225108</c:v>
                </c:pt>
                <c:pt idx="12">
                  <c:v>213.308187848933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AMY!$N$2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AMY!$A$3:$A$20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AMY!$N$3:$N$20</c:f>
              <c:numCache>
                <c:formatCode>0.0</c:formatCode>
                <c:ptCount val="18"/>
                <c:pt idx="0">
                  <c:v>1.79999999999998</c:v>
                </c:pt>
                <c:pt idx="1">
                  <c:v>6.07233333333301</c:v>
                </c:pt>
                <c:pt idx="2">
                  <c:v>6.118263157895</c:v>
                </c:pt>
                <c:pt idx="3">
                  <c:v>5.52380952381</c:v>
                </c:pt>
                <c:pt idx="4">
                  <c:v>5.22</c:v>
                </c:pt>
                <c:pt idx="5">
                  <c:v>6.595</c:v>
                </c:pt>
                <c:pt idx="6">
                  <c:v>8.86623529411798</c:v>
                </c:pt>
                <c:pt idx="7">
                  <c:v>7.66800000000001</c:v>
                </c:pt>
                <c:pt idx="8">
                  <c:v>7.91266666666701</c:v>
                </c:pt>
                <c:pt idx="9">
                  <c:v>5.72499999999999</c:v>
                </c:pt>
                <c:pt idx="10">
                  <c:v>8.57142857142901</c:v>
                </c:pt>
                <c:pt idx="11">
                  <c:v>6.02500000000001</c:v>
                </c:pt>
                <c:pt idx="12">
                  <c:v>7.30800000000002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AMY!$O$2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AMY!$A$3:$A$20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AMY!$O$3:$O$20</c:f>
              <c:numCache>
                <c:formatCode>General</c:formatCode>
                <c:ptCount val="18"/>
                <c:pt idx="0">
                  <c:v>203</c:v>
                </c:pt>
                <c:pt idx="1">
                  <c:v>203</c:v>
                </c:pt>
                <c:pt idx="2">
                  <c:v>203</c:v>
                </c:pt>
                <c:pt idx="3">
                  <c:v>203</c:v>
                </c:pt>
                <c:pt idx="4">
                  <c:v>203</c:v>
                </c:pt>
                <c:pt idx="5">
                  <c:v>203</c:v>
                </c:pt>
                <c:pt idx="6">
                  <c:v>203</c:v>
                </c:pt>
                <c:pt idx="7">
                  <c:v>203</c:v>
                </c:pt>
                <c:pt idx="8">
                  <c:v>203</c:v>
                </c:pt>
                <c:pt idx="9">
                  <c:v>203</c:v>
                </c:pt>
                <c:pt idx="10">
                  <c:v>203</c:v>
                </c:pt>
                <c:pt idx="11">
                  <c:v>203</c:v>
                </c:pt>
                <c:pt idx="12">
                  <c:v>203</c:v>
                </c:pt>
                <c:pt idx="13">
                  <c:v>203</c:v>
                </c:pt>
                <c:pt idx="14">
                  <c:v>203</c:v>
                </c:pt>
                <c:pt idx="15">
                  <c:v>203</c:v>
                </c:pt>
                <c:pt idx="16">
                  <c:v>203</c:v>
                </c:pt>
                <c:pt idx="17">
                  <c:v>203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AMY!$P$2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AMY!$A$3:$A$20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AMY!$P$3:$P$20</c:f>
              <c:numCache>
                <c:formatCode>General</c:formatCode>
                <c:ptCount val="18"/>
                <c:pt idx="0">
                  <c:v>225</c:v>
                </c:pt>
                <c:pt idx="1">
                  <c:v>225</c:v>
                </c:pt>
                <c:pt idx="2">
                  <c:v>225</c:v>
                </c:pt>
                <c:pt idx="3">
                  <c:v>225</c:v>
                </c:pt>
                <c:pt idx="4">
                  <c:v>225</c:v>
                </c:pt>
                <c:pt idx="5">
                  <c:v>225</c:v>
                </c:pt>
                <c:pt idx="6">
                  <c:v>225</c:v>
                </c:pt>
                <c:pt idx="7">
                  <c:v>225</c:v>
                </c:pt>
                <c:pt idx="8">
                  <c:v>225</c:v>
                </c:pt>
                <c:pt idx="9">
                  <c:v>225</c:v>
                </c:pt>
                <c:pt idx="10">
                  <c:v>225</c:v>
                </c:pt>
                <c:pt idx="11">
                  <c:v>225</c:v>
                </c:pt>
                <c:pt idx="12">
                  <c:v>225</c:v>
                </c:pt>
                <c:pt idx="13">
                  <c:v>225</c:v>
                </c:pt>
                <c:pt idx="14">
                  <c:v>225</c:v>
                </c:pt>
                <c:pt idx="15">
                  <c:v>225</c:v>
                </c:pt>
                <c:pt idx="16">
                  <c:v>225</c:v>
                </c:pt>
                <c:pt idx="17">
                  <c:v>225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404096"/>
        <c:axId val="126406016"/>
      </c:lineChart>
      <c:catAx>
        <c:axId val="126404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6406016"/>
        <c:crosses val="autoZero"/>
        <c:auto val="0"/>
        <c:lblAlgn val="ctr"/>
        <c:lblOffset val="100"/>
        <c:tickLblSkip val="1"/>
        <c:noMultiLvlLbl val="0"/>
      </c:catAx>
      <c:valAx>
        <c:axId val="126406016"/>
        <c:scaling>
          <c:orientation val="minMax"/>
          <c:max val="236"/>
          <c:min val="192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6404096"/>
        <c:crosses val="autoZero"/>
        <c:crossBetween val="between"/>
        <c:majorUnit val="1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345549782596"/>
          <c:y val="0.115338765793811"/>
          <c:w val="0.161629391795282"/>
          <c:h val="0.8688652871879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67083196317001"/>
          <c:y val="0.0846740050804449"/>
          <c:w val="0.703715882933246"/>
          <c:h val="0.734970364098222"/>
        </c:manualLayout>
      </c:layout>
      <c:lineChart>
        <c:grouping val="standard"/>
        <c:varyColors val="0"/>
        <c:ser>
          <c:idx val="0"/>
          <c:order val="0"/>
          <c:tx>
            <c:strRef>
              <c:f>CHE!$B$2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CHE!$A$3:$A$20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CHE!$B$3:$B$20</c:f>
              <c:numCache>
                <c:formatCode>0.0</c:formatCode>
                <c:ptCount val="18"/>
                <c:pt idx="1">
                  <c:v>328.6</c:v>
                </c:pt>
                <c:pt idx="2">
                  <c:v>328.7</c:v>
                </c:pt>
                <c:pt idx="3">
                  <c:v>330.619047619048</c:v>
                </c:pt>
                <c:pt idx="4">
                  <c:v>331.35</c:v>
                </c:pt>
                <c:pt idx="5">
                  <c:v>330.090909090909</c:v>
                </c:pt>
                <c:pt idx="6">
                  <c:v>329.75</c:v>
                </c:pt>
                <c:pt idx="7">
                  <c:v>328.3125</c:v>
                </c:pt>
                <c:pt idx="8">
                  <c:v>327.55</c:v>
                </c:pt>
                <c:pt idx="9">
                  <c:v>329.611111111111</c:v>
                </c:pt>
                <c:pt idx="10">
                  <c:v>328.9375</c:v>
                </c:pt>
                <c:pt idx="11">
                  <c:v>327.590909090909</c:v>
                </c:pt>
                <c:pt idx="12">
                  <c:v>327.15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CHE!$C$2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CHE!$A$3:$A$20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CHE!$C$3:$C$20</c:f>
              <c:numCache>
                <c:formatCode>0.0</c:formatCode>
                <c:ptCount val="18"/>
                <c:pt idx="1">
                  <c:v>329.164935064935</c:v>
                </c:pt>
                <c:pt idx="2">
                  <c:v>330.505617977528</c:v>
                </c:pt>
                <c:pt idx="3">
                  <c:v>329.835632183908</c:v>
                </c:pt>
                <c:pt idx="4">
                  <c:v>331.043209876543</c:v>
                </c:pt>
                <c:pt idx="5">
                  <c:v>329.68152173913</c:v>
                </c:pt>
                <c:pt idx="6">
                  <c:v>328.661176470588</c:v>
                </c:pt>
                <c:pt idx="7">
                  <c:v>329.095145631068</c:v>
                </c:pt>
                <c:pt idx="8">
                  <c:v>330.267961165048</c:v>
                </c:pt>
                <c:pt idx="9">
                  <c:v>330.673255813953</c:v>
                </c:pt>
                <c:pt idx="10">
                  <c:v>330.417525773196</c:v>
                </c:pt>
                <c:pt idx="11">
                  <c:v>329.279761904762</c:v>
                </c:pt>
                <c:pt idx="12">
                  <c:v>329.017441860465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CHE!$D$2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CHE!$A$3:$A$20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CHE!$D$3:$D$20</c:f>
              <c:numCache>
                <c:formatCode>0.0</c:formatCode>
                <c:ptCount val="18"/>
                <c:pt idx="1">
                  <c:v>324</c:v>
                </c:pt>
                <c:pt idx="2">
                  <c:v>329.3125</c:v>
                </c:pt>
                <c:pt idx="3">
                  <c:v>326.631578947368</c:v>
                </c:pt>
                <c:pt idx="4">
                  <c:v>326.466666666667</c:v>
                </c:pt>
                <c:pt idx="5">
                  <c:v>328.952380952381</c:v>
                </c:pt>
                <c:pt idx="6">
                  <c:v>327.5</c:v>
                </c:pt>
                <c:pt idx="7">
                  <c:v>326.588235294118</c:v>
                </c:pt>
                <c:pt idx="8">
                  <c:v>322.357142857143</c:v>
                </c:pt>
                <c:pt idx="9">
                  <c:v>328.230769230769</c:v>
                </c:pt>
                <c:pt idx="10">
                  <c:v>325.25</c:v>
                </c:pt>
                <c:pt idx="11">
                  <c:v>326.578947368421</c:v>
                </c:pt>
                <c:pt idx="12">
                  <c:v>326.222222222222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CHE!$E$2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CHE!$A$3:$A$20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CHE!$E$3:$E$20</c:f>
              <c:numCache>
                <c:formatCode>0.0</c:formatCode>
                <c:ptCount val="18"/>
                <c:pt idx="0">
                  <c:v>329.5</c:v>
                </c:pt>
                <c:pt idx="1">
                  <c:v>326.831</c:v>
                </c:pt>
                <c:pt idx="2">
                  <c:v>326.785</c:v>
                </c:pt>
                <c:pt idx="3">
                  <c:v>328.145</c:v>
                </c:pt>
                <c:pt idx="4">
                  <c:v>326.628</c:v>
                </c:pt>
                <c:pt idx="5">
                  <c:v>327.478</c:v>
                </c:pt>
                <c:pt idx="6">
                  <c:v>327.2</c:v>
                </c:pt>
                <c:pt idx="7">
                  <c:v>327.979</c:v>
                </c:pt>
                <c:pt idx="8">
                  <c:v>328.194</c:v>
                </c:pt>
                <c:pt idx="9">
                  <c:v>327.048</c:v>
                </c:pt>
                <c:pt idx="10">
                  <c:v>327.737</c:v>
                </c:pt>
                <c:pt idx="11">
                  <c:v>327.886</c:v>
                </c:pt>
                <c:pt idx="12">
                  <c:v>326.892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CHE!$F$2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CHE!$A$3:$A$20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CHE!$F$3:$F$20</c:f>
              <c:numCache>
                <c:formatCode>0.0</c:formatCode>
                <c:ptCount val="18"/>
                <c:pt idx="1">
                  <c:v>326.944444444444</c:v>
                </c:pt>
                <c:pt idx="2">
                  <c:v>327.375</c:v>
                </c:pt>
                <c:pt idx="3">
                  <c:v>326.2</c:v>
                </c:pt>
                <c:pt idx="4">
                  <c:v>326.8</c:v>
                </c:pt>
                <c:pt idx="5">
                  <c:v>326.909090909091</c:v>
                </c:pt>
                <c:pt idx="6">
                  <c:v>326.45</c:v>
                </c:pt>
                <c:pt idx="7">
                  <c:v>324.842105263158</c:v>
                </c:pt>
                <c:pt idx="8">
                  <c:v>324.157894736842</c:v>
                </c:pt>
                <c:pt idx="9">
                  <c:v>325.529411764706</c:v>
                </c:pt>
                <c:pt idx="10">
                  <c:v>327.809523809524</c:v>
                </c:pt>
                <c:pt idx="11">
                  <c:v>327.238095238095</c:v>
                </c:pt>
                <c:pt idx="12">
                  <c:v>327.8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CHE!$G$2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CHE!$A$3:$A$20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CHE!$G$3:$G$20</c:f>
              <c:numCache>
                <c:formatCode>0.0</c:formatCode>
                <c:ptCount val="18"/>
                <c:pt idx="1">
                  <c:v>328.6</c:v>
                </c:pt>
                <c:pt idx="2">
                  <c:v>323.858333333333</c:v>
                </c:pt>
                <c:pt idx="3">
                  <c:v>323.903846153846</c:v>
                </c:pt>
                <c:pt idx="4">
                  <c:v>324.242105263158</c:v>
                </c:pt>
                <c:pt idx="5">
                  <c:v>325.892592592593</c:v>
                </c:pt>
                <c:pt idx="6">
                  <c:v>327.352173913044</c:v>
                </c:pt>
                <c:pt idx="7">
                  <c:v>327.55652173913</c:v>
                </c:pt>
                <c:pt idx="8">
                  <c:v>327.604</c:v>
                </c:pt>
                <c:pt idx="9">
                  <c:v>328.286363636364</c:v>
                </c:pt>
                <c:pt idx="10">
                  <c:v>327.1</c:v>
                </c:pt>
                <c:pt idx="11">
                  <c:v>326.444</c:v>
                </c:pt>
                <c:pt idx="12">
                  <c:v>326.266666666667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CHE!$H$2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CHE!$A$3:$A$20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CHE!$H$3:$H$20</c:f>
              <c:numCache>
                <c:formatCode>0.0</c:formatCode>
                <c:ptCount val="18"/>
                <c:pt idx="1">
                  <c:v>328.25</c:v>
                </c:pt>
                <c:pt idx="2">
                  <c:v>328.484</c:v>
                </c:pt>
                <c:pt idx="3">
                  <c:v>326.683</c:v>
                </c:pt>
                <c:pt idx="4">
                  <c:v>327.435</c:v>
                </c:pt>
                <c:pt idx="5">
                  <c:v>328.641</c:v>
                </c:pt>
                <c:pt idx="6">
                  <c:v>330.051</c:v>
                </c:pt>
                <c:pt idx="7">
                  <c:v>330.143</c:v>
                </c:pt>
                <c:pt idx="8">
                  <c:v>328.143</c:v>
                </c:pt>
                <c:pt idx="9">
                  <c:v>328.222</c:v>
                </c:pt>
                <c:pt idx="10">
                  <c:v>329.747</c:v>
                </c:pt>
                <c:pt idx="11">
                  <c:v>331.515</c:v>
                </c:pt>
                <c:pt idx="12">
                  <c:v>334.508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CHE!$I$2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CHE!$A$3:$A$20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CHE!$I$3:$I$20</c:f>
              <c:numCache>
                <c:formatCode>0.0</c:formatCode>
                <c:ptCount val="18"/>
                <c:pt idx="1">
                  <c:v>327.58</c:v>
                </c:pt>
                <c:pt idx="2">
                  <c:v>327.91</c:v>
                </c:pt>
                <c:pt idx="3">
                  <c:v>328.33</c:v>
                </c:pt>
                <c:pt idx="4">
                  <c:v>329.06</c:v>
                </c:pt>
                <c:pt idx="5">
                  <c:v>328.08</c:v>
                </c:pt>
                <c:pt idx="6">
                  <c:v>327.71</c:v>
                </c:pt>
                <c:pt idx="7">
                  <c:v>328</c:v>
                </c:pt>
                <c:pt idx="8">
                  <c:v>328.2</c:v>
                </c:pt>
                <c:pt idx="9">
                  <c:v>327.82</c:v>
                </c:pt>
                <c:pt idx="10">
                  <c:v>328.82</c:v>
                </c:pt>
                <c:pt idx="11">
                  <c:v>328.76</c:v>
                </c:pt>
                <c:pt idx="12">
                  <c:v>328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CHE!$J$2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CHE!$A$3:$A$20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CHE!$J$3:$J$20</c:f>
              <c:numCache>
                <c:formatCode>0.0</c:formatCode>
                <c:ptCount val="18"/>
                <c:pt idx="0">
                  <c:v>327.9</c:v>
                </c:pt>
                <c:pt idx="1">
                  <c:v>329.164935064935</c:v>
                </c:pt>
                <c:pt idx="2">
                  <c:v>326.56</c:v>
                </c:pt>
                <c:pt idx="3">
                  <c:v>326.08</c:v>
                </c:pt>
                <c:pt idx="4">
                  <c:v>324.56</c:v>
                </c:pt>
                <c:pt idx="5">
                  <c:v>326.25</c:v>
                </c:pt>
                <c:pt idx="6">
                  <c:v>328.44</c:v>
                </c:pt>
                <c:pt idx="7">
                  <c:v>328.4</c:v>
                </c:pt>
                <c:pt idx="8">
                  <c:v>327.23</c:v>
                </c:pt>
                <c:pt idx="9">
                  <c:v>327.3</c:v>
                </c:pt>
                <c:pt idx="10">
                  <c:v>327.7</c:v>
                </c:pt>
                <c:pt idx="11">
                  <c:v>329.1</c:v>
                </c:pt>
                <c:pt idx="12">
                  <c:v>327.98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CHE!$K$2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CHE!$A$3:$A$20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CHE!$K$3:$K$20</c:f>
              <c:numCache>
                <c:formatCode>0.0</c:formatCode>
                <c:ptCount val="18"/>
                <c:pt idx="1">
                  <c:v>328.352941176471</c:v>
                </c:pt>
                <c:pt idx="2">
                  <c:v>327.894736842105</c:v>
                </c:pt>
                <c:pt idx="3">
                  <c:v>326.611111111111</c:v>
                </c:pt>
                <c:pt idx="4">
                  <c:v>326.923076923077</c:v>
                </c:pt>
                <c:pt idx="5">
                  <c:v>331.333333333333</c:v>
                </c:pt>
                <c:pt idx="6">
                  <c:v>328.117647058824</c:v>
                </c:pt>
                <c:pt idx="7">
                  <c:v>327.764705882353</c:v>
                </c:pt>
                <c:pt idx="8">
                  <c:v>327.5</c:v>
                </c:pt>
                <c:pt idx="9">
                  <c:v>325</c:v>
                </c:pt>
                <c:pt idx="10">
                  <c:v>326.933333333333</c:v>
                </c:pt>
                <c:pt idx="11">
                  <c:v>330.470588235294</c:v>
                </c:pt>
                <c:pt idx="12">
                  <c:v>329.705882352941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CHE!$L$2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CHE!$A$3:$A$20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CHE!$L$3:$L$20</c:f>
              <c:numCache>
                <c:formatCode>General</c:formatCode>
                <c:ptCount val="18"/>
                <c:pt idx="0">
                  <c:v>328</c:v>
                </c:pt>
                <c:pt idx="1">
                  <c:v>328</c:v>
                </c:pt>
                <c:pt idx="2">
                  <c:v>328</c:v>
                </c:pt>
                <c:pt idx="3">
                  <c:v>328</c:v>
                </c:pt>
                <c:pt idx="4">
                  <c:v>328</c:v>
                </c:pt>
                <c:pt idx="5">
                  <c:v>328</c:v>
                </c:pt>
                <c:pt idx="6">
                  <c:v>328</c:v>
                </c:pt>
                <c:pt idx="7">
                  <c:v>328</c:v>
                </c:pt>
                <c:pt idx="8">
                  <c:v>328</c:v>
                </c:pt>
                <c:pt idx="9">
                  <c:v>328</c:v>
                </c:pt>
                <c:pt idx="10">
                  <c:v>328</c:v>
                </c:pt>
                <c:pt idx="11">
                  <c:v>328</c:v>
                </c:pt>
                <c:pt idx="12">
                  <c:v>328</c:v>
                </c:pt>
                <c:pt idx="13">
                  <c:v>328</c:v>
                </c:pt>
                <c:pt idx="14">
                  <c:v>328</c:v>
                </c:pt>
                <c:pt idx="15">
                  <c:v>328</c:v>
                </c:pt>
                <c:pt idx="16">
                  <c:v>328</c:v>
                </c:pt>
                <c:pt idx="17">
                  <c:v>328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CHE!$M$2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CHE!$A$3:$A$20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CHE!$M$3:$M$20</c:f>
              <c:numCache>
                <c:formatCode>0.0</c:formatCode>
                <c:ptCount val="18"/>
                <c:pt idx="0">
                  <c:v>328.7</c:v>
                </c:pt>
                <c:pt idx="1">
                  <c:v>327.748825575079</c:v>
                </c:pt>
                <c:pt idx="2">
                  <c:v>327.738518815297</c:v>
                </c:pt>
                <c:pt idx="3">
                  <c:v>327.303921601528</c:v>
                </c:pt>
                <c:pt idx="4">
                  <c:v>327.450805872944</c:v>
                </c:pt>
                <c:pt idx="5">
                  <c:v>328.330882861744</c:v>
                </c:pt>
                <c:pt idx="6">
                  <c:v>328.123199744246</c:v>
                </c:pt>
                <c:pt idx="7">
                  <c:v>327.868121380983</c:v>
                </c:pt>
                <c:pt idx="8">
                  <c:v>327.120399875903</c:v>
                </c:pt>
                <c:pt idx="9">
                  <c:v>327.77209115569</c:v>
                </c:pt>
                <c:pt idx="10">
                  <c:v>328.045188291605</c:v>
                </c:pt>
                <c:pt idx="11">
                  <c:v>328.486330183748</c:v>
                </c:pt>
                <c:pt idx="12">
                  <c:v>328.354221310229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CHE!$N$2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CHE!$A$3:$A$20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CHE!$N$3:$N$20</c:f>
              <c:numCache>
                <c:formatCode>0.0</c:formatCode>
                <c:ptCount val="18"/>
                <c:pt idx="0">
                  <c:v>1.60000000000002</c:v>
                </c:pt>
                <c:pt idx="1">
                  <c:v>5.16493506493498</c:v>
                </c:pt>
                <c:pt idx="2">
                  <c:v>6.647284644195</c:v>
                </c:pt>
                <c:pt idx="3">
                  <c:v>6.71520146520197</c:v>
                </c:pt>
                <c:pt idx="4">
                  <c:v>7.10789473684201</c:v>
                </c:pt>
                <c:pt idx="5">
                  <c:v>5.44074074073995</c:v>
                </c:pt>
                <c:pt idx="6">
                  <c:v>3.601</c:v>
                </c:pt>
                <c:pt idx="7">
                  <c:v>5.300894736842</c:v>
                </c:pt>
                <c:pt idx="8">
                  <c:v>7.910818307905</c:v>
                </c:pt>
                <c:pt idx="9">
                  <c:v>5.67325581395301</c:v>
                </c:pt>
                <c:pt idx="10">
                  <c:v>5.16752577319602</c:v>
                </c:pt>
                <c:pt idx="11">
                  <c:v>5.07099999999997</c:v>
                </c:pt>
                <c:pt idx="12">
                  <c:v>8.28577777777798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CHE!$O$2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CHE!$A$3:$A$20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CHE!$O$3:$O$20</c:f>
              <c:numCache>
                <c:formatCode>General</c:formatCode>
                <c:ptCount val="18"/>
                <c:pt idx="0">
                  <c:v>311</c:v>
                </c:pt>
                <c:pt idx="1">
                  <c:v>311</c:v>
                </c:pt>
                <c:pt idx="2">
                  <c:v>311</c:v>
                </c:pt>
                <c:pt idx="3">
                  <c:v>311</c:v>
                </c:pt>
                <c:pt idx="4">
                  <c:v>311</c:v>
                </c:pt>
                <c:pt idx="5">
                  <c:v>311</c:v>
                </c:pt>
                <c:pt idx="6">
                  <c:v>311</c:v>
                </c:pt>
                <c:pt idx="7">
                  <c:v>311</c:v>
                </c:pt>
                <c:pt idx="8">
                  <c:v>311</c:v>
                </c:pt>
                <c:pt idx="9">
                  <c:v>311</c:v>
                </c:pt>
                <c:pt idx="10">
                  <c:v>311</c:v>
                </c:pt>
                <c:pt idx="11">
                  <c:v>311</c:v>
                </c:pt>
                <c:pt idx="12">
                  <c:v>311</c:v>
                </c:pt>
                <c:pt idx="13">
                  <c:v>311</c:v>
                </c:pt>
                <c:pt idx="14">
                  <c:v>311</c:v>
                </c:pt>
                <c:pt idx="15">
                  <c:v>311</c:v>
                </c:pt>
                <c:pt idx="16">
                  <c:v>311</c:v>
                </c:pt>
                <c:pt idx="17">
                  <c:v>311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CHE!$P$2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CHE!$A$3:$A$20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CHE!$P$3:$P$20</c:f>
              <c:numCache>
                <c:formatCode>General</c:formatCode>
                <c:ptCount val="18"/>
                <c:pt idx="0">
                  <c:v>345</c:v>
                </c:pt>
                <c:pt idx="1">
                  <c:v>345</c:v>
                </c:pt>
                <c:pt idx="2">
                  <c:v>345</c:v>
                </c:pt>
                <c:pt idx="3">
                  <c:v>345</c:v>
                </c:pt>
                <c:pt idx="4">
                  <c:v>345</c:v>
                </c:pt>
                <c:pt idx="5">
                  <c:v>345</c:v>
                </c:pt>
                <c:pt idx="6">
                  <c:v>345</c:v>
                </c:pt>
                <c:pt idx="7">
                  <c:v>345</c:v>
                </c:pt>
                <c:pt idx="8">
                  <c:v>345</c:v>
                </c:pt>
                <c:pt idx="9">
                  <c:v>345</c:v>
                </c:pt>
                <c:pt idx="10">
                  <c:v>345</c:v>
                </c:pt>
                <c:pt idx="11">
                  <c:v>345</c:v>
                </c:pt>
                <c:pt idx="12">
                  <c:v>345</c:v>
                </c:pt>
                <c:pt idx="13">
                  <c:v>345</c:v>
                </c:pt>
                <c:pt idx="14">
                  <c:v>345</c:v>
                </c:pt>
                <c:pt idx="15">
                  <c:v>345</c:v>
                </c:pt>
                <c:pt idx="16">
                  <c:v>345</c:v>
                </c:pt>
                <c:pt idx="17">
                  <c:v>345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64224"/>
        <c:axId val="128166144"/>
      </c:lineChart>
      <c:catAx>
        <c:axId val="128164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8166144"/>
        <c:crosses val="autoZero"/>
        <c:auto val="0"/>
        <c:lblAlgn val="ctr"/>
        <c:lblOffset val="100"/>
        <c:tickLblSkip val="1"/>
        <c:noMultiLvlLbl val="0"/>
      </c:catAx>
      <c:valAx>
        <c:axId val="128166144"/>
        <c:scaling>
          <c:orientation val="minMax"/>
          <c:max val="362"/>
          <c:min val="294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8164224"/>
        <c:crosses val="autoZero"/>
        <c:crossBetween val="between"/>
        <c:majorUnit val="17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345531489094"/>
          <c:y val="0.154098313981944"/>
          <c:w val="0.161629588633684"/>
          <c:h val="0.8262292806619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656168819934221"/>
          <c:y val="0.0852459016393442"/>
          <c:w val="0.704725312609364"/>
          <c:h val="0.724590163934426"/>
        </c:manualLayout>
      </c:layout>
      <c:lineChart>
        <c:grouping val="standard"/>
        <c:varyColors val="0"/>
        <c:ser>
          <c:idx val="0"/>
          <c:order val="0"/>
          <c:tx>
            <c:strRef>
              <c:f>Fe!$B$2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Fe!$A$3:$A$20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Fe!$B$3:$B$20</c:f>
              <c:numCache>
                <c:formatCode>0.0</c:formatCode>
                <c:ptCount val="18"/>
                <c:pt idx="1">
                  <c:v>146.05</c:v>
                </c:pt>
                <c:pt idx="2">
                  <c:v>146.35</c:v>
                </c:pt>
                <c:pt idx="3">
                  <c:v>145.619047619048</c:v>
                </c:pt>
                <c:pt idx="4">
                  <c:v>146.2</c:v>
                </c:pt>
                <c:pt idx="5">
                  <c:v>146.136363636364</c:v>
                </c:pt>
                <c:pt idx="6">
                  <c:v>146.15</c:v>
                </c:pt>
                <c:pt idx="7">
                  <c:v>146.5</c:v>
                </c:pt>
                <c:pt idx="8">
                  <c:v>146.2</c:v>
                </c:pt>
                <c:pt idx="9">
                  <c:v>146.833333333333</c:v>
                </c:pt>
                <c:pt idx="10">
                  <c:v>146</c:v>
                </c:pt>
                <c:pt idx="11">
                  <c:v>145.772727272727</c:v>
                </c:pt>
                <c:pt idx="12">
                  <c:v>145.8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Fe!$A$3:$A$20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Fe!$C$3:$C$20</c:f>
              <c:numCache>
                <c:formatCode>0.0</c:formatCode>
                <c:ptCount val="18"/>
                <c:pt idx="1">
                  <c:v>148.732558139535</c:v>
                </c:pt>
                <c:pt idx="2">
                  <c:v>147.504</c:v>
                </c:pt>
                <c:pt idx="3">
                  <c:v>148.267415730337</c:v>
                </c:pt>
                <c:pt idx="4">
                  <c:v>147.857831325301</c:v>
                </c:pt>
                <c:pt idx="5">
                  <c:v>148.103092783505</c:v>
                </c:pt>
                <c:pt idx="6">
                  <c:v>147.369879518072</c:v>
                </c:pt>
                <c:pt idx="7">
                  <c:v>146.270408163265</c:v>
                </c:pt>
                <c:pt idx="8">
                  <c:v>146.757</c:v>
                </c:pt>
                <c:pt idx="9">
                  <c:v>146.915853658537</c:v>
                </c:pt>
                <c:pt idx="10">
                  <c:v>145.078217821782</c:v>
                </c:pt>
                <c:pt idx="11">
                  <c:v>146.659770114943</c:v>
                </c:pt>
                <c:pt idx="12">
                  <c:v>146.910638297872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Fe!$A$3:$A$20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Fe!$D$3:$D$20</c:f>
              <c:numCache>
                <c:formatCode>0.0</c:formatCode>
                <c:ptCount val="18"/>
                <c:pt idx="1">
                  <c:v>146.3125</c:v>
                </c:pt>
                <c:pt idx="2">
                  <c:v>146.1</c:v>
                </c:pt>
                <c:pt idx="3">
                  <c:v>145.1</c:v>
                </c:pt>
                <c:pt idx="4">
                  <c:v>146.529411764706</c:v>
                </c:pt>
                <c:pt idx="5">
                  <c:v>143.333333333333</c:v>
                </c:pt>
                <c:pt idx="6">
                  <c:v>147.625</c:v>
                </c:pt>
                <c:pt idx="7">
                  <c:v>147.375</c:v>
                </c:pt>
                <c:pt idx="8">
                  <c:v>145.6875</c:v>
                </c:pt>
                <c:pt idx="9">
                  <c:v>146</c:v>
                </c:pt>
                <c:pt idx="10">
                  <c:v>146.866666666667</c:v>
                </c:pt>
                <c:pt idx="11">
                  <c:v>143.95</c:v>
                </c:pt>
                <c:pt idx="12">
                  <c:v>141.75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Fe!$E$2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Fe!$A$3:$A$20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Fe!$E$3:$E$20</c:f>
              <c:numCache>
                <c:formatCode>0.0</c:formatCode>
                <c:ptCount val="18"/>
                <c:pt idx="0">
                  <c:v>147.8</c:v>
                </c:pt>
                <c:pt idx="1">
                  <c:v>146.917</c:v>
                </c:pt>
                <c:pt idx="2">
                  <c:v>146.211</c:v>
                </c:pt>
                <c:pt idx="3">
                  <c:v>147.132</c:v>
                </c:pt>
                <c:pt idx="4">
                  <c:v>146.156</c:v>
                </c:pt>
                <c:pt idx="5">
                  <c:v>146.333</c:v>
                </c:pt>
                <c:pt idx="6">
                  <c:v>145.817</c:v>
                </c:pt>
                <c:pt idx="7">
                  <c:v>145.683</c:v>
                </c:pt>
                <c:pt idx="8">
                  <c:v>145.428</c:v>
                </c:pt>
                <c:pt idx="9">
                  <c:v>145.679</c:v>
                </c:pt>
                <c:pt idx="10">
                  <c:v>145.968</c:v>
                </c:pt>
                <c:pt idx="11">
                  <c:v>145.744</c:v>
                </c:pt>
                <c:pt idx="12">
                  <c:v>145.43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Fe!$F$2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Fe!$A$3:$A$20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Fe!$F$3:$F$20</c:f>
              <c:numCache>
                <c:formatCode>0.0</c:formatCode>
                <c:ptCount val="18"/>
                <c:pt idx="1">
                  <c:v>148.555555555556</c:v>
                </c:pt>
                <c:pt idx="2">
                  <c:v>148.1875</c:v>
                </c:pt>
                <c:pt idx="3">
                  <c:v>147.05</c:v>
                </c:pt>
                <c:pt idx="4">
                  <c:v>146.8</c:v>
                </c:pt>
                <c:pt idx="5">
                  <c:v>149.636363636364</c:v>
                </c:pt>
                <c:pt idx="6">
                  <c:v>149.45</c:v>
                </c:pt>
                <c:pt idx="7">
                  <c:v>149.052631578947</c:v>
                </c:pt>
                <c:pt idx="8">
                  <c:v>147.157894736842</c:v>
                </c:pt>
                <c:pt idx="9">
                  <c:v>150</c:v>
                </c:pt>
                <c:pt idx="10">
                  <c:v>148.52380952381</c:v>
                </c:pt>
                <c:pt idx="11">
                  <c:v>148.666666666667</c:v>
                </c:pt>
                <c:pt idx="12">
                  <c:v>147.9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Fe!$G$2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Fe!$A$3:$A$20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Fe!$G$3:$G$20</c:f>
              <c:numCache>
                <c:formatCode>0.0</c:formatCode>
                <c:ptCount val="18"/>
                <c:pt idx="1">
                  <c:v>148.1</c:v>
                </c:pt>
                <c:pt idx="2">
                  <c:v>147.375</c:v>
                </c:pt>
                <c:pt idx="3">
                  <c:v>147.415384615385</c:v>
                </c:pt>
                <c:pt idx="4">
                  <c:v>146.931578947368</c:v>
                </c:pt>
                <c:pt idx="5">
                  <c:v>144.692592592593</c:v>
                </c:pt>
                <c:pt idx="6">
                  <c:v>143.7</c:v>
                </c:pt>
                <c:pt idx="7">
                  <c:v>144.447826086957</c:v>
                </c:pt>
                <c:pt idx="8">
                  <c:v>144.148</c:v>
                </c:pt>
                <c:pt idx="9">
                  <c:v>143.809090909091</c:v>
                </c:pt>
                <c:pt idx="10">
                  <c:v>144.15</c:v>
                </c:pt>
                <c:pt idx="11">
                  <c:v>143.908</c:v>
                </c:pt>
                <c:pt idx="12">
                  <c:v>143.771428571429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Fe!$H$2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Fe!$A$3:$A$20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Fe!$H$3:$H$20</c:f>
              <c:numCache>
                <c:formatCode>0.0</c:formatCode>
                <c:ptCount val="18"/>
                <c:pt idx="1">
                  <c:v>145.314</c:v>
                </c:pt>
                <c:pt idx="2">
                  <c:v>145.169</c:v>
                </c:pt>
                <c:pt idx="3">
                  <c:v>144.508</c:v>
                </c:pt>
                <c:pt idx="4">
                  <c:v>144.662</c:v>
                </c:pt>
                <c:pt idx="5">
                  <c:v>145.013</c:v>
                </c:pt>
                <c:pt idx="6">
                  <c:v>145.389</c:v>
                </c:pt>
                <c:pt idx="7">
                  <c:v>145.924</c:v>
                </c:pt>
                <c:pt idx="8">
                  <c:v>145.985</c:v>
                </c:pt>
                <c:pt idx="9">
                  <c:v>146.5</c:v>
                </c:pt>
                <c:pt idx="10">
                  <c:v>145.973</c:v>
                </c:pt>
                <c:pt idx="11">
                  <c:v>145.861</c:v>
                </c:pt>
                <c:pt idx="12">
                  <c:v>147.149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Fe!$I$2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Fe!$A$3:$A$20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Fe!$I$3:$I$20</c:f>
              <c:numCache>
                <c:formatCode>0.0</c:formatCode>
                <c:ptCount val="18"/>
                <c:pt idx="1">
                  <c:v>145.65</c:v>
                </c:pt>
                <c:pt idx="2">
                  <c:v>146.19</c:v>
                </c:pt>
                <c:pt idx="3">
                  <c:v>146.39</c:v>
                </c:pt>
                <c:pt idx="4">
                  <c:v>146.73</c:v>
                </c:pt>
                <c:pt idx="5">
                  <c:v>146.67</c:v>
                </c:pt>
                <c:pt idx="6">
                  <c:v>147.47</c:v>
                </c:pt>
                <c:pt idx="7">
                  <c:v>146.75</c:v>
                </c:pt>
                <c:pt idx="8">
                  <c:v>146.74</c:v>
                </c:pt>
                <c:pt idx="9">
                  <c:v>146.46</c:v>
                </c:pt>
                <c:pt idx="10">
                  <c:v>146.59</c:v>
                </c:pt>
                <c:pt idx="11">
                  <c:v>146.27</c:v>
                </c:pt>
                <c:pt idx="12">
                  <c:v>146.28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Fe!$J$2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Fe!$A$3:$A$20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Fe!$J$3:$J$20</c:f>
              <c:numCache>
                <c:formatCode>0.0</c:formatCode>
                <c:ptCount val="18"/>
                <c:pt idx="0">
                  <c:v>146</c:v>
                </c:pt>
                <c:pt idx="1">
                  <c:v>148.732558139535</c:v>
                </c:pt>
                <c:pt idx="2">
                  <c:v>144.33</c:v>
                </c:pt>
                <c:pt idx="3">
                  <c:v>143.85</c:v>
                </c:pt>
                <c:pt idx="4">
                  <c:v>143.48</c:v>
                </c:pt>
                <c:pt idx="5">
                  <c:v>143.87</c:v>
                </c:pt>
                <c:pt idx="6">
                  <c:v>144.21</c:v>
                </c:pt>
                <c:pt idx="7">
                  <c:v>144.63</c:v>
                </c:pt>
                <c:pt idx="8">
                  <c:v>145.17</c:v>
                </c:pt>
                <c:pt idx="9">
                  <c:v>143.89</c:v>
                </c:pt>
                <c:pt idx="10">
                  <c:v>144.82</c:v>
                </c:pt>
                <c:pt idx="11">
                  <c:v>145.2</c:v>
                </c:pt>
                <c:pt idx="12">
                  <c:v>146.71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Fe!$L$2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Fe!$A$3:$A$20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Fe!$L$3:$L$20</c:f>
              <c:numCache>
                <c:formatCode>0</c:formatCode>
                <c:ptCount val="18"/>
                <c:pt idx="0">
                  <c:v>146</c:v>
                </c:pt>
                <c:pt idx="1">
                  <c:v>146</c:v>
                </c:pt>
                <c:pt idx="2">
                  <c:v>146</c:v>
                </c:pt>
                <c:pt idx="3">
                  <c:v>146</c:v>
                </c:pt>
                <c:pt idx="4">
                  <c:v>146</c:v>
                </c:pt>
                <c:pt idx="5">
                  <c:v>146</c:v>
                </c:pt>
                <c:pt idx="6">
                  <c:v>146</c:v>
                </c:pt>
                <c:pt idx="7">
                  <c:v>146</c:v>
                </c:pt>
                <c:pt idx="8">
                  <c:v>146</c:v>
                </c:pt>
                <c:pt idx="9">
                  <c:v>146</c:v>
                </c:pt>
                <c:pt idx="10">
                  <c:v>146</c:v>
                </c:pt>
                <c:pt idx="11">
                  <c:v>146</c:v>
                </c:pt>
                <c:pt idx="12">
                  <c:v>146</c:v>
                </c:pt>
                <c:pt idx="13">
                  <c:v>146</c:v>
                </c:pt>
                <c:pt idx="14">
                  <c:v>146</c:v>
                </c:pt>
                <c:pt idx="15">
                  <c:v>146</c:v>
                </c:pt>
                <c:pt idx="16">
                  <c:v>146</c:v>
                </c:pt>
                <c:pt idx="17">
                  <c:v>146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Fe!$M$2</c:f>
              <c:strCache>
                <c:ptCount val="1"/>
                <c:pt idx="0">
                  <c:v>9病院平均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Fe!$A$3:$A$20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Fe!$M$3:$M$20</c:f>
              <c:numCache>
                <c:formatCode>0.0</c:formatCode>
                <c:ptCount val="18"/>
                <c:pt idx="0">
                  <c:v>146.9</c:v>
                </c:pt>
                <c:pt idx="1">
                  <c:v>147.151574648292</c:v>
                </c:pt>
                <c:pt idx="2">
                  <c:v>146.379611111111</c:v>
                </c:pt>
                <c:pt idx="3">
                  <c:v>146.147983107197</c:v>
                </c:pt>
                <c:pt idx="4">
                  <c:v>146.149646893042</c:v>
                </c:pt>
                <c:pt idx="5">
                  <c:v>145.97641622024</c:v>
                </c:pt>
                <c:pt idx="6">
                  <c:v>146.353431057564</c:v>
                </c:pt>
                <c:pt idx="7">
                  <c:v>146.292540647685</c:v>
                </c:pt>
                <c:pt idx="8">
                  <c:v>145.919266081871</c:v>
                </c:pt>
                <c:pt idx="9">
                  <c:v>146.231919766773</c:v>
                </c:pt>
                <c:pt idx="10">
                  <c:v>145.996632668029</c:v>
                </c:pt>
                <c:pt idx="11">
                  <c:v>145.781351561593</c:v>
                </c:pt>
                <c:pt idx="12">
                  <c:v>145.744562985478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Fe!$N$2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Fe!$A$3:$A$20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Fe!$N$3:$N$20</c:f>
              <c:numCache>
                <c:formatCode>0.0</c:formatCode>
                <c:ptCount val="18"/>
                <c:pt idx="0">
                  <c:v>1.80000000000001</c:v>
                </c:pt>
                <c:pt idx="1">
                  <c:v>3.41855813953501</c:v>
                </c:pt>
                <c:pt idx="2">
                  <c:v>3.85749999999999</c:v>
                </c:pt>
                <c:pt idx="3">
                  <c:v>4.41741573033701</c:v>
                </c:pt>
                <c:pt idx="4">
                  <c:v>4.377831325301</c:v>
                </c:pt>
                <c:pt idx="5">
                  <c:v>6.30303030303099</c:v>
                </c:pt>
                <c:pt idx="6">
                  <c:v>5.75</c:v>
                </c:pt>
                <c:pt idx="7">
                  <c:v>4.60480549198999</c:v>
                </c:pt>
                <c:pt idx="8">
                  <c:v>3.009894736842</c:v>
                </c:pt>
                <c:pt idx="9">
                  <c:v>6.190909090909</c:v>
                </c:pt>
                <c:pt idx="10">
                  <c:v>4.37380952381</c:v>
                </c:pt>
                <c:pt idx="11">
                  <c:v>4.75866666666701</c:v>
                </c:pt>
                <c:pt idx="12">
                  <c:v>6.15000000000001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Fe!$O$2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Fe!$A$3:$A$20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Fe!$O$3:$O$20</c:f>
              <c:numCache>
                <c:formatCode>0</c:formatCode>
                <c:ptCount val="18"/>
                <c:pt idx="0">
                  <c:v>138</c:v>
                </c:pt>
                <c:pt idx="1">
                  <c:v>138</c:v>
                </c:pt>
                <c:pt idx="2">
                  <c:v>138</c:v>
                </c:pt>
                <c:pt idx="3">
                  <c:v>138</c:v>
                </c:pt>
                <c:pt idx="4">
                  <c:v>138</c:v>
                </c:pt>
                <c:pt idx="5">
                  <c:v>138</c:v>
                </c:pt>
                <c:pt idx="6">
                  <c:v>138</c:v>
                </c:pt>
                <c:pt idx="7">
                  <c:v>138</c:v>
                </c:pt>
                <c:pt idx="8">
                  <c:v>138</c:v>
                </c:pt>
                <c:pt idx="9">
                  <c:v>138</c:v>
                </c:pt>
                <c:pt idx="10">
                  <c:v>138</c:v>
                </c:pt>
                <c:pt idx="11">
                  <c:v>138</c:v>
                </c:pt>
                <c:pt idx="12">
                  <c:v>138</c:v>
                </c:pt>
                <c:pt idx="13">
                  <c:v>138</c:v>
                </c:pt>
                <c:pt idx="14">
                  <c:v>138</c:v>
                </c:pt>
                <c:pt idx="15">
                  <c:v>138</c:v>
                </c:pt>
                <c:pt idx="16">
                  <c:v>138</c:v>
                </c:pt>
                <c:pt idx="17">
                  <c:v>138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Fe!$P$2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Fe!$A$3:$A$20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Fe!$P$3:$P$20</c:f>
              <c:numCache>
                <c:formatCode>0</c:formatCode>
                <c:ptCount val="18"/>
                <c:pt idx="0">
                  <c:v>154</c:v>
                </c:pt>
                <c:pt idx="1">
                  <c:v>154</c:v>
                </c:pt>
                <c:pt idx="2">
                  <c:v>154</c:v>
                </c:pt>
                <c:pt idx="3">
                  <c:v>154</c:v>
                </c:pt>
                <c:pt idx="4">
                  <c:v>154</c:v>
                </c:pt>
                <c:pt idx="5">
                  <c:v>154</c:v>
                </c:pt>
                <c:pt idx="6">
                  <c:v>154</c:v>
                </c:pt>
                <c:pt idx="7">
                  <c:v>154</c:v>
                </c:pt>
                <c:pt idx="8">
                  <c:v>154</c:v>
                </c:pt>
                <c:pt idx="9">
                  <c:v>154</c:v>
                </c:pt>
                <c:pt idx="10">
                  <c:v>154</c:v>
                </c:pt>
                <c:pt idx="11">
                  <c:v>154</c:v>
                </c:pt>
                <c:pt idx="12">
                  <c:v>154</c:v>
                </c:pt>
                <c:pt idx="13">
                  <c:v>154</c:v>
                </c:pt>
                <c:pt idx="14">
                  <c:v>154</c:v>
                </c:pt>
                <c:pt idx="15">
                  <c:v>154</c:v>
                </c:pt>
                <c:pt idx="16">
                  <c:v>154</c:v>
                </c:pt>
                <c:pt idx="17">
                  <c:v>154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035840"/>
        <c:axId val="127927424"/>
      </c:lineChart>
      <c:catAx>
        <c:axId val="128035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7927424"/>
        <c:crosses val="autoZero"/>
        <c:auto val="0"/>
        <c:lblAlgn val="ctr"/>
        <c:lblOffset val="100"/>
        <c:tickLblSkip val="1"/>
        <c:noMultiLvlLbl val="0"/>
      </c:catAx>
      <c:valAx>
        <c:axId val="127927424"/>
        <c:scaling>
          <c:orientation val="minMax"/>
          <c:max val="162"/>
          <c:min val="13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8035840"/>
        <c:crosses val="autoZero"/>
        <c:crossBetween val="between"/>
        <c:majorUnit val="8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1"/>
        <c:delete val="1"/>
      </c:legendEntry>
      <c:layout>
        <c:manualLayout>
          <c:xMode val="edge"/>
          <c:yMode val="edge"/>
          <c:x val="0.817586458565712"/>
          <c:y val="0.140983287632182"/>
          <c:w val="0.16141759824618"/>
          <c:h val="0.8560934907825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25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656168819934221"/>
          <c:y val="0.0852459016393442"/>
          <c:w val="0.704725312609364"/>
          <c:h val="0.724590163934426"/>
        </c:manualLayout>
      </c:layout>
      <c:lineChart>
        <c:grouping val="standard"/>
        <c:varyColors val="0"/>
        <c:ser>
          <c:idx val="0"/>
          <c:order val="0"/>
          <c:tx>
            <c:strRef>
              <c:f>Mg!$B$2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Mg!$A$3:$A$20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Mg!$B$3:$B$20</c:f>
              <c:numCache>
                <c:formatCode>0.00</c:formatCode>
                <c:ptCount val="18"/>
                <c:pt idx="1">
                  <c:v>2.61</c:v>
                </c:pt>
                <c:pt idx="2">
                  <c:v>2.61</c:v>
                </c:pt>
                <c:pt idx="3">
                  <c:v>2.59047619047619</c:v>
                </c:pt>
                <c:pt idx="4">
                  <c:v>2.585</c:v>
                </c:pt>
                <c:pt idx="5">
                  <c:v>2.57272727272727</c:v>
                </c:pt>
                <c:pt idx="6">
                  <c:v>2.58</c:v>
                </c:pt>
                <c:pt idx="7">
                  <c:v>2.58125</c:v>
                </c:pt>
                <c:pt idx="8">
                  <c:v>2.585</c:v>
                </c:pt>
                <c:pt idx="9">
                  <c:v>2.59444444444445</c:v>
                </c:pt>
                <c:pt idx="10">
                  <c:v>2.5875</c:v>
                </c:pt>
                <c:pt idx="11">
                  <c:v>2.59545454545455</c:v>
                </c:pt>
                <c:pt idx="12">
                  <c:v>2.58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Mg!$A$3:$A$20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Mg!$C$3:$C$20</c:f>
              <c:numCache>
                <c:formatCode>0.00</c:formatCode>
                <c:ptCount val="18"/>
                <c:pt idx="1">
                  <c:v>2.58265060240964</c:v>
                </c:pt>
                <c:pt idx="2">
                  <c:v>2.60511111111111</c:v>
                </c:pt>
                <c:pt idx="3">
                  <c:v>2.63802197802198</c:v>
                </c:pt>
                <c:pt idx="4">
                  <c:v>2.599875</c:v>
                </c:pt>
                <c:pt idx="5">
                  <c:v>2.59673913043478</c:v>
                </c:pt>
                <c:pt idx="6">
                  <c:v>2.65359550561798</c:v>
                </c:pt>
                <c:pt idx="7">
                  <c:v>2.70858333333333</c:v>
                </c:pt>
                <c:pt idx="8">
                  <c:v>2.70838983050847</c:v>
                </c:pt>
                <c:pt idx="9">
                  <c:v>2.6819540229885</c:v>
                </c:pt>
                <c:pt idx="10">
                  <c:v>2.67793478260869</c:v>
                </c:pt>
                <c:pt idx="11">
                  <c:v>2.65197802197802</c:v>
                </c:pt>
                <c:pt idx="12">
                  <c:v>2.68489583333333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Mg!$A$3:$A$20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Mg!$D$3:$D$20</c:f>
              <c:numCache>
                <c:formatCode>0.00</c:formatCode>
                <c:ptCount val="18"/>
                <c:pt idx="1">
                  <c:v>2.655</c:v>
                </c:pt>
                <c:pt idx="2">
                  <c:v>2.75263157894737</c:v>
                </c:pt>
                <c:pt idx="3">
                  <c:v>2.73636363636364</c:v>
                </c:pt>
                <c:pt idx="4">
                  <c:v>2.73684210526316</c:v>
                </c:pt>
                <c:pt idx="5">
                  <c:v>2.7304347826087</c:v>
                </c:pt>
                <c:pt idx="6">
                  <c:v>2.655</c:v>
                </c:pt>
                <c:pt idx="7">
                  <c:v>2.74</c:v>
                </c:pt>
                <c:pt idx="8">
                  <c:v>2.68823529411765</c:v>
                </c:pt>
                <c:pt idx="9">
                  <c:v>2.6875</c:v>
                </c:pt>
                <c:pt idx="10">
                  <c:v>2.66</c:v>
                </c:pt>
                <c:pt idx="11">
                  <c:v>2.74285714285714</c:v>
                </c:pt>
                <c:pt idx="12">
                  <c:v>2.7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Mg!$E$2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Mg!$A$3:$A$20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Mg!$E$3:$E$20</c:f>
              <c:numCache>
                <c:formatCode>0.00</c:formatCode>
                <c:ptCount val="18"/>
                <c:pt idx="0">
                  <c:v>2.79</c:v>
                </c:pt>
                <c:pt idx="1">
                  <c:v>2.794</c:v>
                </c:pt>
                <c:pt idx="2">
                  <c:v>2.786</c:v>
                </c:pt>
                <c:pt idx="3">
                  <c:v>2.765</c:v>
                </c:pt>
                <c:pt idx="4">
                  <c:v>2.753</c:v>
                </c:pt>
                <c:pt idx="5">
                  <c:v>2.758</c:v>
                </c:pt>
                <c:pt idx="6">
                  <c:v>2.805</c:v>
                </c:pt>
                <c:pt idx="7">
                  <c:v>2.763</c:v>
                </c:pt>
                <c:pt idx="8">
                  <c:v>2.797</c:v>
                </c:pt>
                <c:pt idx="9">
                  <c:v>2.8</c:v>
                </c:pt>
                <c:pt idx="10">
                  <c:v>2.783</c:v>
                </c:pt>
                <c:pt idx="11">
                  <c:v>2.708</c:v>
                </c:pt>
                <c:pt idx="12">
                  <c:v>2.666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Mg!$G$2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Mg!$A$3:$A$20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Mg!$G$3:$G$20</c:f>
              <c:numCache>
                <c:formatCode>0.00</c:formatCode>
                <c:ptCount val="18"/>
              </c:numCache>
            </c:numRef>
          </c:val>
          <c:smooth val="0"/>
        </c:ser>
        <c:ser>
          <c:idx val="15"/>
          <c:order val="5"/>
          <c:tx>
            <c:strRef>
              <c:f>Mg!$E$2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Mg!$A$3:$A$20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Mg!$E$3:$E$20</c:f>
              <c:numCache>
                <c:formatCode>0.00</c:formatCode>
                <c:ptCount val="18"/>
                <c:pt idx="0">
                  <c:v>2.79</c:v>
                </c:pt>
                <c:pt idx="1">
                  <c:v>2.794</c:v>
                </c:pt>
                <c:pt idx="2">
                  <c:v>2.786</c:v>
                </c:pt>
                <c:pt idx="3">
                  <c:v>2.765</c:v>
                </c:pt>
                <c:pt idx="4">
                  <c:v>2.753</c:v>
                </c:pt>
                <c:pt idx="5">
                  <c:v>2.758</c:v>
                </c:pt>
                <c:pt idx="6">
                  <c:v>2.805</c:v>
                </c:pt>
                <c:pt idx="7">
                  <c:v>2.763</c:v>
                </c:pt>
                <c:pt idx="8">
                  <c:v>2.797</c:v>
                </c:pt>
                <c:pt idx="9">
                  <c:v>2.8</c:v>
                </c:pt>
                <c:pt idx="10">
                  <c:v>2.783</c:v>
                </c:pt>
                <c:pt idx="11">
                  <c:v>2.708</c:v>
                </c:pt>
                <c:pt idx="12">
                  <c:v>2.666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Mg!$F$2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6633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663300"/>
              </a:solidFill>
              <a:ln w="12700" cap="flat" cmpd="sng" algn="ctr">
                <a:solidFill>
                  <a:srgbClr val="6633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Mg!$A$3:$A$20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Mg!$F$3:$F$20</c:f>
              <c:numCache>
                <c:formatCode>0.00</c:formatCode>
                <c:ptCount val="18"/>
                <c:pt idx="1">
                  <c:v>2.63333333333333</c:v>
                </c:pt>
                <c:pt idx="2">
                  <c:v>2.6125</c:v>
                </c:pt>
                <c:pt idx="3">
                  <c:v>2.62</c:v>
                </c:pt>
                <c:pt idx="4">
                  <c:v>2.63</c:v>
                </c:pt>
                <c:pt idx="5">
                  <c:v>2.68636363636364</c:v>
                </c:pt>
                <c:pt idx="6">
                  <c:v>2.685</c:v>
                </c:pt>
                <c:pt idx="7">
                  <c:v>2.62631578947368</c:v>
                </c:pt>
                <c:pt idx="8">
                  <c:v>2.6421052631579</c:v>
                </c:pt>
                <c:pt idx="9">
                  <c:v>2.68235294117647</c:v>
                </c:pt>
                <c:pt idx="10">
                  <c:v>2.66190476190476</c:v>
                </c:pt>
                <c:pt idx="11">
                  <c:v>2.67619047619048</c:v>
                </c:pt>
                <c:pt idx="12">
                  <c:v>2.645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Mg!$H$2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12700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Mg!$A$3:$A$20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Mg!$H$3:$H$20</c:f>
              <c:numCache>
                <c:formatCode>0.00</c:formatCode>
                <c:ptCount val="18"/>
                <c:pt idx="1">
                  <c:v>2.536</c:v>
                </c:pt>
                <c:pt idx="2">
                  <c:v>2.62</c:v>
                </c:pt>
                <c:pt idx="3">
                  <c:v>2.623</c:v>
                </c:pt>
                <c:pt idx="4">
                  <c:v>2.548</c:v>
                </c:pt>
                <c:pt idx="5">
                  <c:v>2.704</c:v>
                </c:pt>
                <c:pt idx="6">
                  <c:v>2.655</c:v>
                </c:pt>
                <c:pt idx="7">
                  <c:v>2.631</c:v>
                </c:pt>
                <c:pt idx="8">
                  <c:v>2.58</c:v>
                </c:pt>
                <c:pt idx="9">
                  <c:v>2.639</c:v>
                </c:pt>
                <c:pt idx="10">
                  <c:v>2.662</c:v>
                </c:pt>
                <c:pt idx="11">
                  <c:v>2.707</c:v>
                </c:pt>
                <c:pt idx="12">
                  <c:v>2.636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Mg!$I$2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Mg!$A$3:$A$20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Mg!$I$3:$I$20</c:f>
              <c:numCache>
                <c:formatCode>General</c:formatCode>
                <c:ptCount val="18"/>
                <c:pt idx="1" c:formatCode="0.00">
                  <c:v>2.68</c:v>
                </c:pt>
                <c:pt idx="2" c:formatCode="0.00">
                  <c:v>2.67</c:v>
                </c:pt>
                <c:pt idx="3" c:formatCode="0.00">
                  <c:v>2.68</c:v>
                </c:pt>
                <c:pt idx="4" c:formatCode="0.00">
                  <c:v>2.66</c:v>
                </c:pt>
                <c:pt idx="5" c:formatCode="0.00">
                  <c:v>2.64</c:v>
                </c:pt>
                <c:pt idx="6" c:formatCode="0.00">
                  <c:v>2.66</c:v>
                </c:pt>
                <c:pt idx="7" c:formatCode="0.00">
                  <c:v>2.66</c:v>
                </c:pt>
                <c:pt idx="8" c:formatCode="0.00">
                  <c:v>2.62</c:v>
                </c:pt>
                <c:pt idx="9" c:formatCode="0.00">
                  <c:v>2.63</c:v>
                </c:pt>
                <c:pt idx="10" c:formatCode="0.00">
                  <c:v>2.65</c:v>
                </c:pt>
                <c:pt idx="11" c:formatCode="0.00">
                  <c:v>2.64</c:v>
                </c:pt>
                <c:pt idx="12" c:formatCode="0.00">
                  <c:v>2.65</c:v>
                </c:pt>
              </c:numCache>
            </c:numRef>
          </c:val>
          <c:smooth val="0"/>
        </c:ser>
        <c:ser>
          <c:idx val="3"/>
          <c:order val="9"/>
          <c:tx>
            <c:strRef>
              <c:f>Mg!$J$2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Mg!$A$3:$A$20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Mg!$J$3:$J$20</c:f>
              <c:numCache>
                <c:formatCode>0.00</c:formatCode>
                <c:ptCount val="18"/>
                <c:pt idx="0">
                  <c:v>2.69</c:v>
                </c:pt>
                <c:pt idx="1">
                  <c:v>2.58265060240964</c:v>
                </c:pt>
                <c:pt idx="2">
                  <c:v>2.7</c:v>
                </c:pt>
                <c:pt idx="3">
                  <c:v>2.74</c:v>
                </c:pt>
                <c:pt idx="4">
                  <c:v>2.73</c:v>
                </c:pt>
                <c:pt idx="5">
                  <c:v>2.68</c:v>
                </c:pt>
                <c:pt idx="6">
                  <c:v>2.66</c:v>
                </c:pt>
                <c:pt idx="7">
                  <c:v>2.71</c:v>
                </c:pt>
                <c:pt idx="8">
                  <c:v>2.72</c:v>
                </c:pt>
                <c:pt idx="9">
                  <c:v>2.67</c:v>
                </c:pt>
                <c:pt idx="10">
                  <c:v>2.66</c:v>
                </c:pt>
                <c:pt idx="11">
                  <c:v>2.7</c:v>
                </c:pt>
                <c:pt idx="12">
                  <c:v>2.74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Mg!$L$2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Mg!$A$3:$A$20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Mg!$L$3:$L$20</c:f>
              <c:numCache>
                <c:formatCode>0.0</c:formatCode>
                <c:ptCount val="18"/>
                <c:pt idx="0">
                  <c:v>2.6</c:v>
                </c:pt>
                <c:pt idx="1">
                  <c:v>2.6</c:v>
                </c:pt>
                <c:pt idx="2">
                  <c:v>2.6</c:v>
                </c:pt>
                <c:pt idx="3">
                  <c:v>2.6</c:v>
                </c:pt>
                <c:pt idx="4">
                  <c:v>2.6</c:v>
                </c:pt>
                <c:pt idx="5">
                  <c:v>2.6</c:v>
                </c:pt>
                <c:pt idx="6">
                  <c:v>2.6</c:v>
                </c:pt>
                <c:pt idx="7">
                  <c:v>2.6</c:v>
                </c:pt>
                <c:pt idx="8">
                  <c:v>2.6</c:v>
                </c:pt>
                <c:pt idx="9">
                  <c:v>2.6</c:v>
                </c:pt>
                <c:pt idx="10">
                  <c:v>2.6</c:v>
                </c:pt>
                <c:pt idx="11">
                  <c:v>2.6</c:v>
                </c:pt>
                <c:pt idx="12">
                  <c:v>2.6</c:v>
                </c:pt>
                <c:pt idx="13">
                  <c:v>2.6</c:v>
                </c:pt>
                <c:pt idx="14">
                  <c:v>2.6</c:v>
                </c:pt>
                <c:pt idx="15">
                  <c:v>2.6</c:v>
                </c:pt>
                <c:pt idx="16">
                  <c:v>2.6</c:v>
                </c:pt>
                <c:pt idx="17">
                  <c:v>2.6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Mg!$M$2</c:f>
              <c:strCache>
                <c:ptCount val="1"/>
                <c:pt idx="0">
                  <c:v>8病院平均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Mg!$A$3:$A$20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Mg!$M$3:$M$20</c:f>
              <c:numCache>
                <c:formatCode>0.00</c:formatCode>
                <c:ptCount val="18"/>
                <c:pt idx="0">
                  <c:v>2.74</c:v>
                </c:pt>
                <c:pt idx="1">
                  <c:v>2.63420431726908</c:v>
                </c:pt>
                <c:pt idx="2">
                  <c:v>2.66953033625731</c:v>
                </c:pt>
                <c:pt idx="3">
                  <c:v>2.67410772560773</c:v>
                </c:pt>
                <c:pt idx="4">
                  <c:v>2.65533963815789</c:v>
                </c:pt>
                <c:pt idx="5">
                  <c:v>2.6710331027668</c:v>
                </c:pt>
                <c:pt idx="6">
                  <c:v>2.66919943820225</c:v>
                </c:pt>
                <c:pt idx="7">
                  <c:v>2.67751864035088</c:v>
                </c:pt>
                <c:pt idx="8">
                  <c:v>2.667591298473</c:v>
                </c:pt>
                <c:pt idx="9">
                  <c:v>2.67315642607618</c:v>
                </c:pt>
                <c:pt idx="10">
                  <c:v>2.66779244306418</c:v>
                </c:pt>
                <c:pt idx="11">
                  <c:v>2.67768502331002</c:v>
                </c:pt>
                <c:pt idx="12">
                  <c:v>2.66273697916667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Mg!$N$2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Mg!$A$3:$A$20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Mg!$N$3:$N$20</c:f>
              <c:numCache>
                <c:formatCode>0.00</c:formatCode>
                <c:ptCount val="18"/>
                <c:pt idx="0">
                  <c:v>0.1</c:v>
                </c:pt>
                <c:pt idx="1">
                  <c:v>0.258</c:v>
                </c:pt>
                <c:pt idx="2">
                  <c:v>0.18088888888889</c:v>
                </c:pt>
                <c:pt idx="3">
                  <c:v>0.17452380952381</c:v>
                </c:pt>
                <c:pt idx="4">
                  <c:v>0.205</c:v>
                </c:pt>
                <c:pt idx="5">
                  <c:v>0.18527272727273</c:v>
                </c:pt>
                <c:pt idx="6">
                  <c:v>0.225</c:v>
                </c:pt>
                <c:pt idx="7">
                  <c:v>0.18175</c:v>
                </c:pt>
                <c:pt idx="8">
                  <c:v>0.217</c:v>
                </c:pt>
                <c:pt idx="9">
                  <c:v>0.20555555555555</c:v>
                </c:pt>
                <c:pt idx="10">
                  <c:v>0.1955</c:v>
                </c:pt>
                <c:pt idx="11">
                  <c:v>0.14740259740259</c:v>
                </c:pt>
                <c:pt idx="12">
                  <c:v>0.16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Mg!$O$2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Mg!$A$3:$A$20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Mg!$O$3:$O$20</c:f>
              <c:numCache>
                <c:formatCode>0.0</c:formatCode>
                <c:ptCount val="18"/>
                <c:pt idx="0">
                  <c:v>2.4</c:v>
                </c:pt>
                <c:pt idx="1">
                  <c:v>2.4</c:v>
                </c:pt>
                <c:pt idx="2">
                  <c:v>2.4</c:v>
                </c:pt>
                <c:pt idx="3">
                  <c:v>2.4</c:v>
                </c:pt>
                <c:pt idx="4">
                  <c:v>2.4</c:v>
                </c:pt>
                <c:pt idx="5">
                  <c:v>2.4</c:v>
                </c:pt>
                <c:pt idx="6">
                  <c:v>2.4</c:v>
                </c:pt>
                <c:pt idx="7">
                  <c:v>2.4</c:v>
                </c:pt>
                <c:pt idx="8">
                  <c:v>2.4</c:v>
                </c:pt>
                <c:pt idx="9">
                  <c:v>2.4</c:v>
                </c:pt>
                <c:pt idx="10">
                  <c:v>2.4</c:v>
                </c:pt>
                <c:pt idx="11">
                  <c:v>2.4</c:v>
                </c:pt>
                <c:pt idx="12">
                  <c:v>2.4</c:v>
                </c:pt>
                <c:pt idx="13">
                  <c:v>2.4</c:v>
                </c:pt>
                <c:pt idx="14">
                  <c:v>2.4</c:v>
                </c:pt>
                <c:pt idx="15">
                  <c:v>2.4</c:v>
                </c:pt>
                <c:pt idx="16">
                  <c:v>2.4</c:v>
                </c:pt>
                <c:pt idx="17">
                  <c:v>2.4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Mg!$P$2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Mg!$A$3:$A$20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Mg!$P$3:$P$20</c:f>
              <c:numCache>
                <c:formatCode>0.0</c:formatCode>
                <c:ptCount val="18"/>
                <c:pt idx="0">
                  <c:v>2.8</c:v>
                </c:pt>
                <c:pt idx="1">
                  <c:v>2.8</c:v>
                </c:pt>
                <c:pt idx="2">
                  <c:v>2.8</c:v>
                </c:pt>
                <c:pt idx="3">
                  <c:v>2.8</c:v>
                </c:pt>
                <c:pt idx="4">
                  <c:v>2.8</c:v>
                </c:pt>
                <c:pt idx="5">
                  <c:v>2.8</c:v>
                </c:pt>
                <c:pt idx="6">
                  <c:v>2.8</c:v>
                </c:pt>
                <c:pt idx="7">
                  <c:v>2.8</c:v>
                </c:pt>
                <c:pt idx="8">
                  <c:v>2.8</c:v>
                </c:pt>
                <c:pt idx="9">
                  <c:v>2.8</c:v>
                </c:pt>
                <c:pt idx="10">
                  <c:v>2.8</c:v>
                </c:pt>
                <c:pt idx="11">
                  <c:v>2.8</c:v>
                </c:pt>
                <c:pt idx="12">
                  <c:v>2.8</c:v>
                </c:pt>
                <c:pt idx="13">
                  <c:v>2.8</c:v>
                </c:pt>
                <c:pt idx="14">
                  <c:v>2.8</c:v>
                </c:pt>
                <c:pt idx="15">
                  <c:v>2.8</c:v>
                </c:pt>
                <c:pt idx="16">
                  <c:v>2.8</c:v>
                </c:pt>
                <c:pt idx="17">
                  <c:v>2.8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00992"/>
        <c:axId val="128103168"/>
      </c:lineChart>
      <c:catAx>
        <c:axId val="128100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8103168"/>
        <c:crosses val="autoZero"/>
        <c:auto val="0"/>
        <c:lblAlgn val="ctr"/>
        <c:lblOffset val="100"/>
        <c:tickLblSkip val="1"/>
        <c:noMultiLvlLbl val="0"/>
      </c:catAx>
      <c:valAx>
        <c:axId val="128103168"/>
        <c:scaling>
          <c:orientation val="minMax"/>
          <c:max val="3"/>
          <c:min val="2.2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8100992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.817586411635121"/>
          <c:y val="0.105375047703609"/>
          <c:w val="0.140376929750285"/>
          <c:h val="0.88010315525867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25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656168819934221"/>
          <c:y val="0.0852459016393442"/>
          <c:w val="0.704725312609363"/>
          <c:h val="0.724590163934426"/>
        </c:manualLayout>
      </c:layout>
      <c:lineChart>
        <c:grouping val="standard"/>
        <c:varyColors val="0"/>
        <c:ser>
          <c:idx val="0"/>
          <c:order val="0"/>
          <c:tx>
            <c:strRef>
              <c:f>IP!$B$2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IP!$B$3:$B$20</c:f>
              <c:numCache>
                <c:formatCode>0.00</c:formatCode>
                <c:ptCount val="18"/>
                <c:pt idx="1">
                  <c:v>5.79</c:v>
                </c:pt>
                <c:pt idx="2">
                  <c:v>5.81</c:v>
                </c:pt>
                <c:pt idx="3">
                  <c:v>5.79047619047619</c:v>
                </c:pt>
                <c:pt idx="4">
                  <c:v>5.8</c:v>
                </c:pt>
                <c:pt idx="5">
                  <c:v>5.77272727272727</c:v>
                </c:pt>
                <c:pt idx="6">
                  <c:v>5.785</c:v>
                </c:pt>
                <c:pt idx="7">
                  <c:v>5.80625</c:v>
                </c:pt>
                <c:pt idx="8">
                  <c:v>5.805</c:v>
                </c:pt>
                <c:pt idx="9">
                  <c:v>5.81111111111111</c:v>
                </c:pt>
                <c:pt idx="10">
                  <c:v>5.825</c:v>
                </c:pt>
                <c:pt idx="11">
                  <c:v>5.81363636363636</c:v>
                </c:pt>
                <c:pt idx="12">
                  <c:v>5.8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IP!$C$3:$C$20</c:f>
              <c:numCache>
                <c:formatCode>0.00</c:formatCode>
                <c:ptCount val="18"/>
                <c:pt idx="1">
                  <c:v>5.85597402597403</c:v>
                </c:pt>
                <c:pt idx="2">
                  <c:v>5.87652631578948</c:v>
                </c:pt>
                <c:pt idx="3">
                  <c:v>5.86204301075269</c:v>
                </c:pt>
                <c:pt idx="4">
                  <c:v>5.83792682926829</c:v>
                </c:pt>
                <c:pt idx="5">
                  <c:v>5.84268817204301</c:v>
                </c:pt>
                <c:pt idx="6">
                  <c:v>5.83204819277108</c:v>
                </c:pt>
                <c:pt idx="7">
                  <c:v>5.81387755102041</c:v>
                </c:pt>
                <c:pt idx="8">
                  <c:v>5.81020618556701</c:v>
                </c:pt>
                <c:pt idx="9">
                  <c:v>5.81278481012658</c:v>
                </c:pt>
                <c:pt idx="10">
                  <c:v>5.80791208791209</c:v>
                </c:pt>
                <c:pt idx="11">
                  <c:v>5.87688888888889</c:v>
                </c:pt>
                <c:pt idx="12">
                  <c:v>5.87034482758621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IP!$D$3:$D$20</c:f>
              <c:numCache>
                <c:formatCode>0.00</c:formatCode>
                <c:ptCount val="18"/>
                <c:pt idx="1">
                  <c:v>5.81</c:v>
                </c:pt>
                <c:pt idx="2">
                  <c:v>5.84782608695652</c:v>
                </c:pt>
                <c:pt idx="3">
                  <c:v>5.85909090909091</c:v>
                </c:pt>
                <c:pt idx="4">
                  <c:v>5.84210526315789</c:v>
                </c:pt>
                <c:pt idx="5">
                  <c:v>5.77826086956522</c:v>
                </c:pt>
                <c:pt idx="6">
                  <c:v>5.76190476190476</c:v>
                </c:pt>
                <c:pt idx="7">
                  <c:v>5.76842105263158</c:v>
                </c:pt>
                <c:pt idx="8">
                  <c:v>5.77222222222222</c:v>
                </c:pt>
                <c:pt idx="9">
                  <c:v>5.76</c:v>
                </c:pt>
                <c:pt idx="10">
                  <c:v>5.81111111111111</c:v>
                </c:pt>
                <c:pt idx="11">
                  <c:v>5.82272727272727</c:v>
                </c:pt>
                <c:pt idx="12">
                  <c:v>5.82941176470588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IP!$E$2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IP!$E$3:$E$20</c:f>
              <c:numCache>
                <c:formatCode>0.00</c:formatCode>
                <c:ptCount val="18"/>
                <c:pt idx="0">
                  <c:v>5.97</c:v>
                </c:pt>
                <c:pt idx="1">
                  <c:v>5.935</c:v>
                </c:pt>
                <c:pt idx="2">
                  <c:v>5.923</c:v>
                </c:pt>
                <c:pt idx="3">
                  <c:v>5.927</c:v>
                </c:pt>
                <c:pt idx="4">
                  <c:v>5.925</c:v>
                </c:pt>
                <c:pt idx="5">
                  <c:v>5.934</c:v>
                </c:pt>
                <c:pt idx="6">
                  <c:v>5.929</c:v>
                </c:pt>
                <c:pt idx="7">
                  <c:v>5.917</c:v>
                </c:pt>
                <c:pt idx="8">
                  <c:v>5.908</c:v>
                </c:pt>
                <c:pt idx="9">
                  <c:v>5.93</c:v>
                </c:pt>
                <c:pt idx="10">
                  <c:v>5.943</c:v>
                </c:pt>
                <c:pt idx="11">
                  <c:v>5.932</c:v>
                </c:pt>
                <c:pt idx="12">
                  <c:v>5.913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IP!$F$2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IP!$F$3:$F$20</c:f>
              <c:numCache>
                <c:formatCode>0.00</c:formatCode>
                <c:ptCount val="18"/>
                <c:pt idx="1">
                  <c:v>5.79444444444444</c:v>
                </c:pt>
                <c:pt idx="2">
                  <c:v>5.7875</c:v>
                </c:pt>
                <c:pt idx="3">
                  <c:v>5.76</c:v>
                </c:pt>
                <c:pt idx="4">
                  <c:v>5.8</c:v>
                </c:pt>
                <c:pt idx="5">
                  <c:v>5.80909090909091</c:v>
                </c:pt>
                <c:pt idx="6">
                  <c:v>5.78</c:v>
                </c:pt>
                <c:pt idx="7">
                  <c:v>5.76842105263158</c:v>
                </c:pt>
                <c:pt idx="8">
                  <c:v>5.79473684210526</c:v>
                </c:pt>
                <c:pt idx="9">
                  <c:v>5.8</c:v>
                </c:pt>
                <c:pt idx="10">
                  <c:v>5.79523809523809</c:v>
                </c:pt>
                <c:pt idx="11">
                  <c:v>5.8</c:v>
                </c:pt>
                <c:pt idx="12">
                  <c:v>5.805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IP!$G$2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IP!$G$3:$G$20</c:f>
              <c:numCache>
                <c:formatCode>0.00</c:formatCode>
                <c:ptCount val="18"/>
                <c:pt idx="1">
                  <c:v>5.82</c:v>
                </c:pt>
                <c:pt idx="2">
                  <c:v>5.73666666666667</c:v>
                </c:pt>
                <c:pt idx="3">
                  <c:v>5.71807692307692</c:v>
                </c:pt>
                <c:pt idx="4">
                  <c:v>5.72631578947369</c:v>
                </c:pt>
                <c:pt idx="5">
                  <c:v>5.75666666666667</c:v>
                </c:pt>
                <c:pt idx="6">
                  <c:v>5.76391304347826</c:v>
                </c:pt>
                <c:pt idx="7">
                  <c:v>5.79260869565217</c:v>
                </c:pt>
                <c:pt idx="8">
                  <c:v>5.7708</c:v>
                </c:pt>
                <c:pt idx="9">
                  <c:v>5.77954545454546</c:v>
                </c:pt>
                <c:pt idx="10">
                  <c:v>5.77363636363636</c:v>
                </c:pt>
                <c:pt idx="11">
                  <c:v>5.7388</c:v>
                </c:pt>
                <c:pt idx="12">
                  <c:v>5.72428571428572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IP!$H$2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IP!$H$3:$H$20</c:f>
              <c:numCache>
                <c:formatCode>0.00</c:formatCode>
                <c:ptCount val="18"/>
                <c:pt idx="1">
                  <c:v>5.86</c:v>
                </c:pt>
                <c:pt idx="2">
                  <c:v>5.858</c:v>
                </c:pt>
                <c:pt idx="3">
                  <c:v>5.852</c:v>
                </c:pt>
                <c:pt idx="4">
                  <c:v>5.857</c:v>
                </c:pt>
                <c:pt idx="5">
                  <c:v>5.839</c:v>
                </c:pt>
                <c:pt idx="6">
                  <c:v>5.853</c:v>
                </c:pt>
                <c:pt idx="7">
                  <c:v>5.878</c:v>
                </c:pt>
                <c:pt idx="8">
                  <c:v>5.865</c:v>
                </c:pt>
                <c:pt idx="9">
                  <c:v>5.887</c:v>
                </c:pt>
                <c:pt idx="10">
                  <c:v>5.88</c:v>
                </c:pt>
                <c:pt idx="11">
                  <c:v>5.889</c:v>
                </c:pt>
                <c:pt idx="12">
                  <c:v>5.848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IP!$I$2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IP!$I$3:$I$20</c:f>
              <c:numCache>
                <c:formatCode>0.00</c:formatCode>
                <c:ptCount val="18"/>
                <c:pt idx="1">
                  <c:v>5.89</c:v>
                </c:pt>
                <c:pt idx="2">
                  <c:v>5.85</c:v>
                </c:pt>
                <c:pt idx="3">
                  <c:v>5.84</c:v>
                </c:pt>
                <c:pt idx="4">
                  <c:v>5.86</c:v>
                </c:pt>
                <c:pt idx="5">
                  <c:v>5.87</c:v>
                </c:pt>
                <c:pt idx="6">
                  <c:v>5.87</c:v>
                </c:pt>
                <c:pt idx="7">
                  <c:v>5.86</c:v>
                </c:pt>
                <c:pt idx="8">
                  <c:v>5.86</c:v>
                </c:pt>
                <c:pt idx="9">
                  <c:v>5.86</c:v>
                </c:pt>
                <c:pt idx="10">
                  <c:v>5.85</c:v>
                </c:pt>
                <c:pt idx="11">
                  <c:v>5.85</c:v>
                </c:pt>
                <c:pt idx="12">
                  <c:v>5.85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IP!$J$2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IP!$J$3:$J$20</c:f>
              <c:numCache>
                <c:formatCode>0.00</c:formatCode>
                <c:ptCount val="18"/>
                <c:pt idx="0">
                  <c:v>5.92</c:v>
                </c:pt>
                <c:pt idx="1">
                  <c:v>5.85597402597403</c:v>
                </c:pt>
                <c:pt idx="2">
                  <c:v>5.88</c:v>
                </c:pt>
                <c:pt idx="3">
                  <c:v>5.84</c:v>
                </c:pt>
                <c:pt idx="4">
                  <c:v>5.82</c:v>
                </c:pt>
                <c:pt idx="5">
                  <c:v>5.81</c:v>
                </c:pt>
                <c:pt idx="6">
                  <c:v>5.8</c:v>
                </c:pt>
                <c:pt idx="7">
                  <c:v>5.8</c:v>
                </c:pt>
                <c:pt idx="8">
                  <c:v>5.78</c:v>
                </c:pt>
                <c:pt idx="9">
                  <c:v>5.79</c:v>
                </c:pt>
                <c:pt idx="10">
                  <c:v>5.8</c:v>
                </c:pt>
                <c:pt idx="11">
                  <c:v>5.82</c:v>
                </c:pt>
                <c:pt idx="12">
                  <c:v>5.91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IP!$K$2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IP!$K$3:$K$20</c:f>
              <c:numCache>
                <c:formatCode>0.00</c:formatCode>
                <c:ptCount val="18"/>
                <c:pt idx="1">
                  <c:v>5.85555555555555</c:v>
                </c:pt>
                <c:pt idx="2">
                  <c:v>5.88333333333333</c:v>
                </c:pt>
                <c:pt idx="3">
                  <c:v>5.88</c:v>
                </c:pt>
                <c:pt idx="4">
                  <c:v>5.87</c:v>
                </c:pt>
                <c:pt idx="5">
                  <c:v>5.905</c:v>
                </c:pt>
                <c:pt idx="6">
                  <c:v>5.89</c:v>
                </c:pt>
                <c:pt idx="7">
                  <c:v>5.84210526315789</c:v>
                </c:pt>
                <c:pt idx="8">
                  <c:v>5.9</c:v>
                </c:pt>
                <c:pt idx="9">
                  <c:v>5.93333333333333</c:v>
                </c:pt>
                <c:pt idx="10">
                  <c:v>5.90666666666667</c:v>
                </c:pt>
                <c:pt idx="11">
                  <c:v>5.85</c:v>
                </c:pt>
                <c:pt idx="12">
                  <c:v>5.85625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IP!$L$2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IP!$L$3:$L$20</c:f>
              <c:numCache>
                <c:formatCode>0.0</c:formatCode>
                <c:ptCount val="18"/>
                <c:pt idx="0">
                  <c:v>5.8</c:v>
                </c:pt>
                <c:pt idx="1">
                  <c:v>5.8</c:v>
                </c:pt>
                <c:pt idx="2">
                  <c:v>5.8</c:v>
                </c:pt>
                <c:pt idx="3">
                  <c:v>5.8</c:v>
                </c:pt>
                <c:pt idx="4">
                  <c:v>5.8</c:v>
                </c:pt>
                <c:pt idx="5">
                  <c:v>5.8</c:v>
                </c:pt>
                <c:pt idx="6">
                  <c:v>5.8</c:v>
                </c:pt>
                <c:pt idx="7">
                  <c:v>5.8</c:v>
                </c:pt>
                <c:pt idx="8">
                  <c:v>5.8</c:v>
                </c:pt>
                <c:pt idx="9">
                  <c:v>5.8</c:v>
                </c:pt>
                <c:pt idx="10">
                  <c:v>5.8</c:v>
                </c:pt>
                <c:pt idx="11">
                  <c:v>5.8</c:v>
                </c:pt>
                <c:pt idx="12">
                  <c:v>5.8</c:v>
                </c:pt>
                <c:pt idx="13">
                  <c:v>5.8</c:v>
                </c:pt>
                <c:pt idx="14">
                  <c:v>5.8</c:v>
                </c:pt>
                <c:pt idx="15">
                  <c:v>5.8</c:v>
                </c:pt>
                <c:pt idx="16">
                  <c:v>5.8</c:v>
                </c:pt>
                <c:pt idx="17">
                  <c:v>5.8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IP!$M$2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IP!$M$3:$M$20</c:f>
              <c:numCache>
                <c:formatCode>0.00</c:formatCode>
                <c:ptCount val="18"/>
                <c:pt idx="0">
                  <c:v>5.945</c:v>
                </c:pt>
                <c:pt idx="1">
                  <c:v>5.8466948051948</c:v>
                </c:pt>
                <c:pt idx="2">
                  <c:v>5.8452852402746</c:v>
                </c:pt>
                <c:pt idx="3">
                  <c:v>5.83286870333967</c:v>
                </c:pt>
                <c:pt idx="4">
                  <c:v>5.83383478818999</c:v>
                </c:pt>
                <c:pt idx="5">
                  <c:v>5.83174338900931</c:v>
                </c:pt>
                <c:pt idx="6">
                  <c:v>5.82648659981541</c:v>
                </c:pt>
                <c:pt idx="7">
                  <c:v>5.82466836150936</c:v>
                </c:pt>
                <c:pt idx="8">
                  <c:v>5.82659652498945</c:v>
                </c:pt>
                <c:pt idx="9">
                  <c:v>5.83637747091165</c:v>
                </c:pt>
                <c:pt idx="10">
                  <c:v>5.83925643245643</c:v>
                </c:pt>
                <c:pt idx="11">
                  <c:v>5.83930525252525</c:v>
                </c:pt>
                <c:pt idx="12">
                  <c:v>5.84062923065778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IP!$N$2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IP!$N$3:$N$20</c:f>
              <c:numCache>
                <c:formatCode>0.00</c:formatCode>
                <c:ptCount val="18"/>
                <c:pt idx="0">
                  <c:v>0.0499999999999998</c:v>
                </c:pt>
                <c:pt idx="1">
                  <c:v>0.145</c:v>
                </c:pt>
                <c:pt idx="2">
                  <c:v>0.18633333333333</c:v>
                </c:pt>
                <c:pt idx="3">
                  <c:v>0.20892307692308</c:v>
                </c:pt>
                <c:pt idx="4">
                  <c:v>0.19868421052631</c:v>
                </c:pt>
                <c:pt idx="5">
                  <c:v>0.17733333333333</c:v>
                </c:pt>
                <c:pt idx="6">
                  <c:v>0.16709523809524</c:v>
                </c:pt>
                <c:pt idx="7">
                  <c:v>0.14857894736842</c:v>
                </c:pt>
                <c:pt idx="8">
                  <c:v>0.1372</c:v>
                </c:pt>
                <c:pt idx="9">
                  <c:v>0.17333333333333</c:v>
                </c:pt>
                <c:pt idx="10">
                  <c:v>0.16936363636364</c:v>
                </c:pt>
                <c:pt idx="11">
                  <c:v>0.1932</c:v>
                </c:pt>
                <c:pt idx="12">
                  <c:v>0.18871428571428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IP!$O$2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IP!$O$3:$O$20</c:f>
              <c:numCache>
                <c:formatCode>0.0</c:formatCode>
                <c:ptCount val="18"/>
                <c:pt idx="0">
                  <c:v>5.6</c:v>
                </c:pt>
                <c:pt idx="1">
                  <c:v>5.6</c:v>
                </c:pt>
                <c:pt idx="2">
                  <c:v>5.6</c:v>
                </c:pt>
                <c:pt idx="3">
                  <c:v>5.6</c:v>
                </c:pt>
                <c:pt idx="4">
                  <c:v>5.6</c:v>
                </c:pt>
                <c:pt idx="5">
                  <c:v>5.6</c:v>
                </c:pt>
                <c:pt idx="6">
                  <c:v>5.6</c:v>
                </c:pt>
                <c:pt idx="7">
                  <c:v>5.6</c:v>
                </c:pt>
                <c:pt idx="8">
                  <c:v>5.6</c:v>
                </c:pt>
                <c:pt idx="9">
                  <c:v>5.6</c:v>
                </c:pt>
                <c:pt idx="10">
                  <c:v>5.6</c:v>
                </c:pt>
                <c:pt idx="11">
                  <c:v>5.6</c:v>
                </c:pt>
                <c:pt idx="12">
                  <c:v>5.6</c:v>
                </c:pt>
                <c:pt idx="13">
                  <c:v>5.6</c:v>
                </c:pt>
                <c:pt idx="14">
                  <c:v>5.6</c:v>
                </c:pt>
                <c:pt idx="15">
                  <c:v>5.6</c:v>
                </c:pt>
                <c:pt idx="16">
                  <c:v>5.6</c:v>
                </c:pt>
                <c:pt idx="17">
                  <c:v>5.6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IP!$P$2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IP!$P$3:$P$20</c:f>
              <c:numCache>
                <c:formatCode>0.0</c:formatCode>
                <c:ptCount val="18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375808"/>
        <c:axId val="128255104"/>
      </c:lineChart>
      <c:catAx>
        <c:axId val="128375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8255104"/>
        <c:crosses val="autoZero"/>
        <c:auto val="0"/>
        <c:lblAlgn val="ctr"/>
        <c:lblOffset val="100"/>
        <c:tickLblSkip val="1"/>
        <c:noMultiLvlLbl val="0"/>
      </c:catAx>
      <c:valAx>
        <c:axId val="128255104"/>
        <c:scaling>
          <c:orientation val="minMax"/>
          <c:max val="6.2"/>
          <c:min val="5.4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8375808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586361239487"/>
          <c:y val="0.107091483468209"/>
          <c:w val="0.161417543859649"/>
          <c:h val="0.8724102331145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25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656168819934221"/>
          <c:y val="0.0852459016393442"/>
          <c:w val="0.704725312609364"/>
          <c:h val="0.724590163934426"/>
        </c:manualLayout>
      </c:layout>
      <c:lineChart>
        <c:grouping val="standard"/>
        <c:varyColors val="0"/>
        <c:ser>
          <c:idx val="0"/>
          <c:order val="0"/>
          <c:tx>
            <c:strRef>
              <c:f>IgG!$B$2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IgG!$B$3:$B$20</c:f>
              <c:numCache>
                <c:formatCode>0.0</c:formatCode>
                <c:ptCount val="18"/>
                <c:pt idx="1">
                  <c:v>1014.35</c:v>
                </c:pt>
                <c:pt idx="2">
                  <c:v>1010.45</c:v>
                </c:pt>
                <c:pt idx="3">
                  <c:v>1013.47619047619</c:v>
                </c:pt>
                <c:pt idx="4">
                  <c:v>1013.45</c:v>
                </c:pt>
                <c:pt idx="5">
                  <c:v>1013.40909090909</c:v>
                </c:pt>
                <c:pt idx="6">
                  <c:v>1012.2</c:v>
                </c:pt>
                <c:pt idx="7">
                  <c:v>1010.625</c:v>
                </c:pt>
                <c:pt idx="8">
                  <c:v>1019.05</c:v>
                </c:pt>
                <c:pt idx="9">
                  <c:v>1009.16666666667</c:v>
                </c:pt>
                <c:pt idx="10">
                  <c:v>1007.625</c:v>
                </c:pt>
                <c:pt idx="11">
                  <c:v>1017.27272727273</c:v>
                </c:pt>
                <c:pt idx="12">
                  <c:v>1015.4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IgG!$C$2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IgG!$C$3:$C$20</c:f>
              <c:numCache>
                <c:formatCode>0.0</c:formatCode>
                <c:ptCount val="18"/>
                <c:pt idx="1">
                  <c:v>1000.58026315789</c:v>
                </c:pt>
                <c:pt idx="2">
                  <c:v>995.795555555556</c:v>
                </c:pt>
                <c:pt idx="3">
                  <c:v>1000.18255813954</c:v>
                </c:pt>
                <c:pt idx="4">
                  <c:v>1001.17195121951</c:v>
                </c:pt>
                <c:pt idx="5">
                  <c:v>1008.54130434783</c:v>
                </c:pt>
                <c:pt idx="6">
                  <c:v>1008.65975609756</c:v>
                </c:pt>
                <c:pt idx="7">
                  <c:v>1015.26597938144</c:v>
                </c:pt>
                <c:pt idx="8">
                  <c:v>1011.87731958763</c:v>
                </c:pt>
                <c:pt idx="9">
                  <c:v>1015.12307692308</c:v>
                </c:pt>
                <c:pt idx="10">
                  <c:v>1009.36292134831</c:v>
                </c:pt>
                <c:pt idx="11">
                  <c:v>1002.2523255814</c:v>
                </c:pt>
                <c:pt idx="12">
                  <c:v>1001.73837209302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IgG!$D$2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IgG!$D$3:$D$20</c:f>
              <c:numCache>
                <c:formatCode>0.0</c:formatCode>
                <c:ptCount val="18"/>
                <c:pt idx="1">
                  <c:v>1025.71428571429</c:v>
                </c:pt>
                <c:pt idx="2">
                  <c:v>1024.48888888889</c:v>
                </c:pt>
                <c:pt idx="3">
                  <c:v>1027.02631578947</c:v>
                </c:pt>
                <c:pt idx="4">
                  <c:v>1027.97333333333</c:v>
                </c:pt>
                <c:pt idx="5">
                  <c:v>1032.735</c:v>
                </c:pt>
                <c:pt idx="6">
                  <c:v>1022.26470588235</c:v>
                </c:pt>
                <c:pt idx="7">
                  <c:v>1009.63333333333</c:v>
                </c:pt>
                <c:pt idx="8">
                  <c:v>1014.28666666667</c:v>
                </c:pt>
                <c:pt idx="9">
                  <c:v>1010.95</c:v>
                </c:pt>
                <c:pt idx="10">
                  <c:v>1011.7</c:v>
                </c:pt>
                <c:pt idx="11">
                  <c:v>1023.55625</c:v>
                </c:pt>
                <c:pt idx="12">
                  <c:v>1030.54375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IgG!$E$2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IgG!$E$3:$E$20</c:f>
              <c:numCache>
                <c:formatCode>0.0</c:formatCode>
                <c:ptCount val="18"/>
              </c:numCache>
            </c:numRef>
          </c:val>
          <c:smooth val="0"/>
        </c:ser>
        <c:ser>
          <c:idx val="5"/>
          <c:order val="4"/>
          <c:tx>
            <c:strRef>
              <c:f>IgG!$F$2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IgG!$F$3:$F$20</c:f>
              <c:numCache>
                <c:formatCode>0.0</c:formatCode>
                <c:ptCount val="18"/>
                <c:pt idx="1">
                  <c:v>1005.27777777778</c:v>
                </c:pt>
                <c:pt idx="2">
                  <c:v>1002.125</c:v>
                </c:pt>
                <c:pt idx="3">
                  <c:v>971.15</c:v>
                </c:pt>
                <c:pt idx="4">
                  <c:v>986.3</c:v>
                </c:pt>
                <c:pt idx="5">
                  <c:v>1004.68181818182</c:v>
                </c:pt>
                <c:pt idx="6">
                  <c:v>1000.05</c:v>
                </c:pt>
                <c:pt idx="7">
                  <c:v>1005.63157894737</c:v>
                </c:pt>
                <c:pt idx="8">
                  <c:v>1013.36842105263</c:v>
                </c:pt>
                <c:pt idx="9">
                  <c:v>1006.17647058824</c:v>
                </c:pt>
                <c:pt idx="10">
                  <c:v>983.666666666667</c:v>
                </c:pt>
                <c:pt idx="11">
                  <c:v>995.571428571429</c:v>
                </c:pt>
                <c:pt idx="12">
                  <c:v>974.35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IgG!$G$2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IgG!$G$3:$G$20</c:f>
              <c:numCache>
                <c:formatCode>0.0</c:formatCode>
                <c:ptCount val="18"/>
                <c:pt idx="1">
                  <c:v>993.3</c:v>
                </c:pt>
                <c:pt idx="2">
                  <c:v>1011.37358333333</c:v>
                </c:pt>
                <c:pt idx="3">
                  <c:v>1000.83396153846</c:v>
                </c:pt>
                <c:pt idx="4">
                  <c:v>1004.74821052632</c:v>
                </c:pt>
                <c:pt idx="5">
                  <c:v>1006.4747037037</c:v>
                </c:pt>
                <c:pt idx="6">
                  <c:v>1016.56017391304</c:v>
                </c:pt>
                <c:pt idx="7">
                  <c:v>1017.95365217391</c:v>
                </c:pt>
                <c:pt idx="8">
                  <c:v>1016.768</c:v>
                </c:pt>
                <c:pt idx="9">
                  <c:v>1006.22804545455</c:v>
                </c:pt>
                <c:pt idx="10">
                  <c:v>999.341636363637</c:v>
                </c:pt>
                <c:pt idx="11">
                  <c:v>1003.61472</c:v>
                </c:pt>
                <c:pt idx="12">
                  <c:v>1007.79842857143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IgG!$H$2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IgG!$H$3:$H$20</c:f>
              <c:numCache>
                <c:formatCode>0.0</c:formatCode>
                <c:ptCount val="18"/>
              </c:numCache>
            </c:numRef>
          </c:val>
          <c:smooth val="0"/>
        </c:ser>
        <c:ser>
          <c:idx val="8"/>
          <c:order val="7"/>
          <c:tx>
            <c:strRef>
              <c:f>IgG!$I$2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IgG!$I$3:$I$20</c:f>
              <c:numCache>
                <c:formatCode>0.0</c:formatCode>
                <c:ptCount val="18"/>
                <c:pt idx="1">
                  <c:v>1014.5</c:v>
                </c:pt>
                <c:pt idx="2">
                  <c:v>1015.28</c:v>
                </c:pt>
                <c:pt idx="3">
                  <c:v>1013.6</c:v>
                </c:pt>
                <c:pt idx="4">
                  <c:v>1014.6</c:v>
                </c:pt>
                <c:pt idx="5">
                  <c:v>1015.65</c:v>
                </c:pt>
                <c:pt idx="6">
                  <c:v>1015.65</c:v>
                </c:pt>
                <c:pt idx="7">
                  <c:v>1012.32</c:v>
                </c:pt>
                <c:pt idx="8">
                  <c:v>1011.71</c:v>
                </c:pt>
                <c:pt idx="9">
                  <c:v>1009.11</c:v>
                </c:pt>
                <c:pt idx="10">
                  <c:v>1009.48</c:v>
                </c:pt>
                <c:pt idx="11">
                  <c:v>1009.27</c:v>
                </c:pt>
                <c:pt idx="12">
                  <c:v>1012.65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IgG!$J$2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IgG!$J$3:$J$20</c:f>
              <c:numCache>
                <c:formatCode>0.0</c:formatCode>
                <c:ptCount val="18"/>
                <c:pt idx="0">
                  <c:v>1012.1</c:v>
                </c:pt>
                <c:pt idx="1">
                  <c:v>1000.58026315789</c:v>
                </c:pt>
                <c:pt idx="2">
                  <c:v>1023.65</c:v>
                </c:pt>
                <c:pt idx="3">
                  <c:v>1024.9</c:v>
                </c:pt>
                <c:pt idx="4">
                  <c:v>1016.13</c:v>
                </c:pt>
                <c:pt idx="5">
                  <c:v>1015.12</c:v>
                </c:pt>
                <c:pt idx="6">
                  <c:v>1024.88</c:v>
                </c:pt>
                <c:pt idx="7">
                  <c:v>1030</c:v>
                </c:pt>
                <c:pt idx="8">
                  <c:v>1018.71</c:v>
                </c:pt>
                <c:pt idx="9">
                  <c:v>1020.23</c:v>
                </c:pt>
                <c:pt idx="10">
                  <c:v>1024</c:v>
                </c:pt>
                <c:pt idx="11">
                  <c:v>1024.94</c:v>
                </c:pt>
                <c:pt idx="12">
                  <c:v>1022.3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IgG!$K$2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IgG!$K$3:$K$20</c:f>
              <c:numCache>
                <c:formatCode>0.0</c:formatCode>
                <c:ptCount val="18"/>
              </c:numCache>
            </c:numRef>
          </c:val>
          <c:smooth val="0"/>
        </c:ser>
        <c:ser>
          <c:idx val="9"/>
          <c:order val="10"/>
          <c:tx>
            <c:strRef>
              <c:f>IgG!$L$2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IgG!$L$3:$L$20</c:f>
              <c:numCache>
                <c:formatCode>0</c:formatCode>
                <c:ptCount val="18"/>
                <c:pt idx="0">
                  <c:v>1008</c:v>
                </c:pt>
                <c:pt idx="1">
                  <c:v>1008</c:v>
                </c:pt>
                <c:pt idx="2">
                  <c:v>1008</c:v>
                </c:pt>
                <c:pt idx="3">
                  <c:v>1008</c:v>
                </c:pt>
                <c:pt idx="4">
                  <c:v>1008</c:v>
                </c:pt>
                <c:pt idx="5">
                  <c:v>1008</c:v>
                </c:pt>
                <c:pt idx="6">
                  <c:v>1008</c:v>
                </c:pt>
                <c:pt idx="7">
                  <c:v>1008</c:v>
                </c:pt>
                <c:pt idx="8">
                  <c:v>1008</c:v>
                </c:pt>
                <c:pt idx="9">
                  <c:v>1008</c:v>
                </c:pt>
                <c:pt idx="10">
                  <c:v>1008</c:v>
                </c:pt>
                <c:pt idx="11">
                  <c:v>1008</c:v>
                </c:pt>
                <c:pt idx="12">
                  <c:v>1008</c:v>
                </c:pt>
                <c:pt idx="13">
                  <c:v>1008</c:v>
                </c:pt>
                <c:pt idx="14">
                  <c:v>1008</c:v>
                </c:pt>
                <c:pt idx="15">
                  <c:v>1008</c:v>
                </c:pt>
                <c:pt idx="16">
                  <c:v>1008</c:v>
                </c:pt>
                <c:pt idx="17">
                  <c:v>1008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IgG!$M$2</c:f>
              <c:strCache>
                <c:ptCount val="1"/>
                <c:pt idx="0">
                  <c:v>7病院平均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IgG!$M$3:$M$20</c:f>
              <c:numCache>
                <c:formatCode>0.0</c:formatCode>
                <c:ptCount val="18"/>
                <c:pt idx="0">
                  <c:v>1012.1</c:v>
                </c:pt>
                <c:pt idx="1">
                  <c:v>1007.75751282969</c:v>
                </c:pt>
                <c:pt idx="2">
                  <c:v>1011.88043253968</c:v>
                </c:pt>
                <c:pt idx="3">
                  <c:v>1007.30986084909</c:v>
                </c:pt>
                <c:pt idx="4">
                  <c:v>1009.19621358274</c:v>
                </c:pt>
                <c:pt idx="5">
                  <c:v>1013.80170244892</c:v>
                </c:pt>
                <c:pt idx="6">
                  <c:v>1014.32351941328</c:v>
                </c:pt>
                <c:pt idx="7">
                  <c:v>1014.48993483372</c:v>
                </c:pt>
                <c:pt idx="8">
                  <c:v>1015.1100581867</c:v>
                </c:pt>
                <c:pt idx="9">
                  <c:v>1010.99775137608</c:v>
                </c:pt>
                <c:pt idx="10">
                  <c:v>1006.4537463398</c:v>
                </c:pt>
                <c:pt idx="11">
                  <c:v>1010.92535020365</c:v>
                </c:pt>
                <c:pt idx="12">
                  <c:v>1009.25436438064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IgG!$N$2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IgG!$N$3:$N$20</c:f>
              <c:numCache>
                <c:formatCode>0.0</c:formatCode>
                <c:ptCount val="18"/>
                <c:pt idx="0">
                  <c:v>0</c:v>
                </c:pt>
                <c:pt idx="1">
                  <c:v>32.4142857142901</c:v>
                </c:pt>
                <c:pt idx="2">
                  <c:v>28.693333333334</c:v>
                </c:pt>
                <c:pt idx="3">
                  <c:v>55.8763157894699</c:v>
                </c:pt>
                <c:pt idx="4">
                  <c:v>41.67333333333</c:v>
                </c:pt>
                <c:pt idx="5">
                  <c:v>28.05318181818</c:v>
                </c:pt>
                <c:pt idx="6">
                  <c:v>24.8300000000002</c:v>
                </c:pt>
                <c:pt idx="7">
                  <c:v>24.36842105263</c:v>
                </c:pt>
                <c:pt idx="8">
                  <c:v>7.33999999999992</c:v>
                </c:pt>
                <c:pt idx="9">
                  <c:v>14.05352941176</c:v>
                </c:pt>
                <c:pt idx="10">
                  <c:v>40.333333333333</c:v>
                </c:pt>
                <c:pt idx="11">
                  <c:v>29.368571428571</c:v>
                </c:pt>
                <c:pt idx="12">
                  <c:v>56.19375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IgG!$O$2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IgG!$O$3:$O$20</c:f>
              <c:numCache>
                <c:formatCode>0</c:formatCode>
                <c:ptCount val="18"/>
                <c:pt idx="0">
                  <c:v>957</c:v>
                </c:pt>
                <c:pt idx="1">
                  <c:v>957</c:v>
                </c:pt>
                <c:pt idx="2">
                  <c:v>957</c:v>
                </c:pt>
                <c:pt idx="3">
                  <c:v>957</c:v>
                </c:pt>
                <c:pt idx="4">
                  <c:v>957</c:v>
                </c:pt>
                <c:pt idx="5">
                  <c:v>957</c:v>
                </c:pt>
                <c:pt idx="6">
                  <c:v>957</c:v>
                </c:pt>
                <c:pt idx="7">
                  <c:v>957</c:v>
                </c:pt>
                <c:pt idx="8">
                  <c:v>957</c:v>
                </c:pt>
                <c:pt idx="9">
                  <c:v>957</c:v>
                </c:pt>
                <c:pt idx="10">
                  <c:v>957</c:v>
                </c:pt>
                <c:pt idx="11">
                  <c:v>957</c:v>
                </c:pt>
                <c:pt idx="12">
                  <c:v>957</c:v>
                </c:pt>
                <c:pt idx="13">
                  <c:v>957</c:v>
                </c:pt>
                <c:pt idx="14">
                  <c:v>957</c:v>
                </c:pt>
                <c:pt idx="15">
                  <c:v>957</c:v>
                </c:pt>
                <c:pt idx="16">
                  <c:v>957</c:v>
                </c:pt>
                <c:pt idx="17">
                  <c:v>957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IgG!$P$2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IgG!$P$3:$P$20</c:f>
              <c:numCache>
                <c:formatCode>0</c:formatCode>
                <c:ptCount val="18"/>
                <c:pt idx="0">
                  <c:v>1059</c:v>
                </c:pt>
                <c:pt idx="1">
                  <c:v>1059</c:v>
                </c:pt>
                <c:pt idx="2">
                  <c:v>1059</c:v>
                </c:pt>
                <c:pt idx="3">
                  <c:v>1059</c:v>
                </c:pt>
                <c:pt idx="4">
                  <c:v>1059</c:v>
                </c:pt>
                <c:pt idx="5">
                  <c:v>1059</c:v>
                </c:pt>
                <c:pt idx="6">
                  <c:v>1059</c:v>
                </c:pt>
                <c:pt idx="7">
                  <c:v>1059</c:v>
                </c:pt>
                <c:pt idx="8">
                  <c:v>1059</c:v>
                </c:pt>
                <c:pt idx="9">
                  <c:v>1059</c:v>
                </c:pt>
                <c:pt idx="10">
                  <c:v>1059</c:v>
                </c:pt>
                <c:pt idx="11">
                  <c:v>1059</c:v>
                </c:pt>
                <c:pt idx="12">
                  <c:v>1059</c:v>
                </c:pt>
                <c:pt idx="13">
                  <c:v>1059</c:v>
                </c:pt>
                <c:pt idx="14">
                  <c:v>1059</c:v>
                </c:pt>
                <c:pt idx="15">
                  <c:v>1059</c:v>
                </c:pt>
                <c:pt idx="16">
                  <c:v>1059</c:v>
                </c:pt>
                <c:pt idx="17">
                  <c:v>1059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843328"/>
        <c:axId val="126288640"/>
      </c:lineChart>
      <c:catAx>
        <c:axId val="127843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6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6288640"/>
        <c:crosses val="autoZero"/>
        <c:auto val="0"/>
        <c:lblAlgn val="ctr"/>
        <c:lblOffset val="100"/>
        <c:tickLblSkip val="1"/>
        <c:noMultiLvlLbl val="0"/>
      </c:catAx>
      <c:valAx>
        <c:axId val="126288640"/>
        <c:scaling>
          <c:orientation val="minMax"/>
          <c:max val="1110"/>
          <c:min val="90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7843328"/>
        <c:crosses val="autoZero"/>
        <c:crossBetween val="between"/>
        <c:majorUnit val="5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6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.817586384176199"/>
          <c:y val="0.140983287632182"/>
          <c:w val="0.161417647536334"/>
          <c:h val="0.8590165934415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25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11908276866"/>
          <c:y val="0.0769231924927772"/>
          <c:w val="0.585722942720395"/>
          <c:h val="0.784616563426327"/>
        </c:manualLayout>
      </c:layout>
      <c:lineChart>
        <c:grouping val="standard"/>
        <c:varyColors val="0"/>
        <c:ser>
          <c:idx val="2"/>
          <c:order val="0"/>
          <c:tx>
            <c:strRef>
              <c:f>CL!$C$2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66CC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CL!$C$3:$C$20</c:f>
              <c:numCache>
                <c:formatCode>0.0</c:formatCode>
                <c:ptCount val="18"/>
                <c:pt idx="1">
                  <c:v>103.323376623377</c:v>
                </c:pt>
                <c:pt idx="2">
                  <c:v>103.563157894737</c:v>
                </c:pt>
                <c:pt idx="3">
                  <c:v>103.326966292135</c:v>
                </c:pt>
                <c:pt idx="4">
                  <c:v>102.991954022988</c:v>
                </c:pt>
                <c:pt idx="5">
                  <c:v>103.250495049505</c:v>
                </c:pt>
                <c:pt idx="6">
                  <c:v>104.125882352941</c:v>
                </c:pt>
                <c:pt idx="7">
                  <c:v>104.710576923077</c:v>
                </c:pt>
                <c:pt idx="8">
                  <c:v>104.217647058824</c:v>
                </c:pt>
                <c:pt idx="9">
                  <c:v>103.88023255814</c:v>
                </c:pt>
                <c:pt idx="10">
                  <c:v>104.133333333333</c:v>
                </c:pt>
                <c:pt idx="11">
                  <c:v>103.491578947368</c:v>
                </c:pt>
                <c:pt idx="12">
                  <c:v>102.918367346939</c:v>
                </c:pt>
              </c:numCache>
            </c:numRef>
          </c:val>
          <c:smooth val="0"/>
        </c:ser>
        <c:ser>
          <c:idx val="8"/>
          <c:order val="1"/>
          <c:tx>
            <c:strRef>
              <c:f>CL!$E$2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CL!$E$3:$E$20</c:f>
              <c:numCache>
                <c:formatCode>0.0</c:formatCode>
                <c:ptCount val="18"/>
                <c:pt idx="0">
                  <c:v>103.5</c:v>
                </c:pt>
                <c:pt idx="1">
                  <c:v>103.34</c:v>
                </c:pt>
                <c:pt idx="2">
                  <c:v>102.596</c:v>
                </c:pt>
                <c:pt idx="3">
                  <c:v>103.167</c:v>
                </c:pt>
                <c:pt idx="4">
                  <c:v>101.817</c:v>
                </c:pt>
                <c:pt idx="5">
                  <c:v>102.951</c:v>
                </c:pt>
                <c:pt idx="6">
                  <c:v>102.547</c:v>
                </c:pt>
                <c:pt idx="7">
                  <c:v>102.791</c:v>
                </c:pt>
                <c:pt idx="8">
                  <c:v>101.94</c:v>
                </c:pt>
                <c:pt idx="9">
                  <c:v>103.638</c:v>
                </c:pt>
                <c:pt idx="10">
                  <c:v>103.436</c:v>
                </c:pt>
                <c:pt idx="11">
                  <c:v>105.136</c:v>
                </c:pt>
                <c:pt idx="12">
                  <c:v>104.655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CL!$G$2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CL!$G$3:$G$20</c:f>
              <c:numCache>
                <c:formatCode>0.0</c:formatCode>
                <c:ptCount val="18"/>
                <c:pt idx="1">
                  <c:v>104.3</c:v>
                </c:pt>
                <c:pt idx="2">
                  <c:v>103.370833333333</c:v>
                </c:pt>
                <c:pt idx="3">
                  <c:v>103.832307692308</c:v>
                </c:pt>
                <c:pt idx="4">
                  <c:v>104.164210526316</c:v>
                </c:pt>
                <c:pt idx="5">
                  <c:v>103.37962962963</c:v>
                </c:pt>
                <c:pt idx="6">
                  <c:v>103.110454545455</c:v>
                </c:pt>
                <c:pt idx="7">
                  <c:v>102.59</c:v>
                </c:pt>
                <c:pt idx="8">
                  <c:v>103.594444444444</c:v>
                </c:pt>
                <c:pt idx="9">
                  <c:v>103.970909090909</c:v>
                </c:pt>
                <c:pt idx="10">
                  <c:v>103.234090909091</c:v>
                </c:pt>
                <c:pt idx="11">
                  <c:v>103.968181818182</c:v>
                </c:pt>
                <c:pt idx="12">
                  <c:v>103.503529411765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CL!$O$2</c:f>
              <c:strCache>
                <c:ptCount val="1"/>
                <c:pt idx="0">
                  <c:v>日立認証値</c:v>
                </c:pt>
              </c:strCache>
            </c:strRef>
          </c:tx>
          <c:spPr>
            <a:ln w="28575" cap="rnd" cmpd="sng" algn="ctr">
              <a:solidFill>
                <a:srgbClr val="FF0000"/>
              </a:solidFill>
              <a:prstDash val="solid"/>
              <a:round/>
            </a:ln>
          </c:spPr>
          <c:marker>
            <c:spPr>
              <a:solidFill>
                <a:srgbClr val="FF0000"/>
              </a:solidFill>
              <a:ln w="9525" cap="sq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CL!$O$3:$O$20</c:f>
              <c:numCache>
                <c:formatCode>0</c:formatCode>
                <c:ptCount val="18"/>
                <c:pt idx="0">
                  <c:v>104</c:v>
                </c:pt>
                <c:pt idx="1">
                  <c:v>104</c:v>
                </c:pt>
                <c:pt idx="2">
                  <c:v>104</c:v>
                </c:pt>
                <c:pt idx="3">
                  <c:v>104</c:v>
                </c:pt>
                <c:pt idx="4">
                  <c:v>104</c:v>
                </c:pt>
                <c:pt idx="5">
                  <c:v>104</c:v>
                </c:pt>
                <c:pt idx="6">
                  <c:v>104</c:v>
                </c:pt>
                <c:pt idx="7">
                  <c:v>104</c:v>
                </c:pt>
                <c:pt idx="8">
                  <c:v>104</c:v>
                </c:pt>
                <c:pt idx="9">
                  <c:v>104</c:v>
                </c:pt>
                <c:pt idx="10">
                  <c:v>104</c:v>
                </c:pt>
                <c:pt idx="11">
                  <c:v>104</c:v>
                </c:pt>
                <c:pt idx="12">
                  <c:v>104</c:v>
                </c:pt>
                <c:pt idx="13">
                  <c:v>104</c:v>
                </c:pt>
                <c:pt idx="14">
                  <c:v>104</c:v>
                </c:pt>
                <c:pt idx="15">
                  <c:v>104</c:v>
                </c:pt>
                <c:pt idx="16">
                  <c:v>104</c:v>
                </c:pt>
                <c:pt idx="17">
                  <c:v>104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CL!$P$2</c:f>
              <c:strCache>
                <c:ptCount val="1"/>
                <c:pt idx="0">
                  <c:v>日立平均</c:v>
                </c:pt>
              </c:strCache>
            </c:strRef>
          </c:tx>
          <c:spPr>
            <a:ln w="12700" cap="rnd" cmpd="sng" algn="ctr">
              <a:solidFill>
                <a:schemeClr val="tx1"/>
              </a:solidFill>
              <a:prstDash val="solid"/>
              <a:round/>
            </a:ln>
          </c:spPr>
          <c:marker>
            <c:symbol val="square"/>
            <c:size val="6"/>
            <c:spPr>
              <a:solidFill>
                <a:schemeClr val="tx1"/>
              </a:solidFill>
            </c:spPr>
          </c:marker>
          <c:dLbls>
            <c:delete val="1"/>
          </c:dLbls>
          <c:val>
            <c:numRef>
              <c:f>CL!$P$3:$P$20</c:f>
              <c:numCache>
                <c:formatCode>0.0</c:formatCode>
                <c:ptCount val="18"/>
                <c:pt idx="0">
                  <c:v>103.5</c:v>
                </c:pt>
                <c:pt idx="1">
                  <c:v>103.654458874459</c:v>
                </c:pt>
                <c:pt idx="2">
                  <c:v>103.17666374269</c:v>
                </c:pt>
                <c:pt idx="3">
                  <c:v>103.442091328148</c:v>
                </c:pt>
                <c:pt idx="4">
                  <c:v>102.991054849768</c:v>
                </c:pt>
                <c:pt idx="5">
                  <c:v>103.193708226378</c:v>
                </c:pt>
                <c:pt idx="6">
                  <c:v>103.261112299465</c:v>
                </c:pt>
                <c:pt idx="7">
                  <c:v>103.363858974359</c:v>
                </c:pt>
                <c:pt idx="8">
                  <c:v>103.250697167756</c:v>
                </c:pt>
                <c:pt idx="9">
                  <c:v>103.829713883016</c:v>
                </c:pt>
                <c:pt idx="10">
                  <c:v>103.601141414141</c:v>
                </c:pt>
                <c:pt idx="11">
                  <c:v>104.19858692185</c:v>
                </c:pt>
                <c:pt idx="12">
                  <c:v>103.692298919568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CL!$T$2</c:f>
              <c:strCache>
                <c:ptCount val="1"/>
                <c:pt idx="0">
                  <c:v>日立下限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diamond"/>
            <c:size val="6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CL!$T$3:$T$20</c:f>
              <c:numCache>
                <c:formatCode>General</c:formatCode>
                <c:ptCount val="18"/>
                <c:pt idx="0">
                  <c:v>101</c:v>
                </c:pt>
                <c:pt idx="1">
                  <c:v>101</c:v>
                </c:pt>
                <c:pt idx="2">
                  <c:v>101</c:v>
                </c:pt>
                <c:pt idx="3">
                  <c:v>101</c:v>
                </c:pt>
                <c:pt idx="4">
                  <c:v>101</c:v>
                </c:pt>
                <c:pt idx="5">
                  <c:v>101</c:v>
                </c:pt>
                <c:pt idx="6">
                  <c:v>101</c:v>
                </c:pt>
                <c:pt idx="7">
                  <c:v>101</c:v>
                </c:pt>
                <c:pt idx="8">
                  <c:v>101</c:v>
                </c:pt>
                <c:pt idx="9">
                  <c:v>101</c:v>
                </c:pt>
                <c:pt idx="10">
                  <c:v>101</c:v>
                </c:pt>
                <c:pt idx="11">
                  <c:v>101</c:v>
                </c:pt>
                <c:pt idx="12">
                  <c:v>101</c:v>
                </c:pt>
                <c:pt idx="13">
                  <c:v>101</c:v>
                </c:pt>
                <c:pt idx="14">
                  <c:v>101</c:v>
                </c:pt>
                <c:pt idx="15">
                  <c:v>101</c:v>
                </c:pt>
                <c:pt idx="16">
                  <c:v>101</c:v>
                </c:pt>
                <c:pt idx="17">
                  <c:v>101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CL!$U$2</c:f>
              <c:strCache>
                <c:ptCount val="1"/>
                <c:pt idx="0">
                  <c:v>日立上限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diamond"/>
            <c:size val="6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CL!$U$3:$U$20</c:f>
              <c:numCache>
                <c:formatCode>General</c:formatCode>
                <c:ptCount val="18"/>
                <c:pt idx="0">
                  <c:v>107</c:v>
                </c:pt>
                <c:pt idx="1">
                  <c:v>107</c:v>
                </c:pt>
                <c:pt idx="2">
                  <c:v>107</c:v>
                </c:pt>
                <c:pt idx="3">
                  <c:v>107</c:v>
                </c:pt>
                <c:pt idx="4">
                  <c:v>107</c:v>
                </c:pt>
                <c:pt idx="5">
                  <c:v>107</c:v>
                </c:pt>
                <c:pt idx="6">
                  <c:v>107</c:v>
                </c:pt>
                <c:pt idx="7">
                  <c:v>107</c:v>
                </c:pt>
                <c:pt idx="8">
                  <c:v>107</c:v>
                </c:pt>
                <c:pt idx="9">
                  <c:v>107</c:v>
                </c:pt>
                <c:pt idx="10">
                  <c:v>107</c:v>
                </c:pt>
                <c:pt idx="11">
                  <c:v>107</c:v>
                </c:pt>
                <c:pt idx="12">
                  <c:v>107</c:v>
                </c:pt>
                <c:pt idx="13">
                  <c:v>107</c:v>
                </c:pt>
                <c:pt idx="14">
                  <c:v>107</c:v>
                </c:pt>
                <c:pt idx="15">
                  <c:v>107</c:v>
                </c:pt>
                <c:pt idx="16">
                  <c:v>107</c:v>
                </c:pt>
                <c:pt idx="17">
                  <c:v>107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960512"/>
        <c:axId val="206966784"/>
      </c:lineChart>
      <c:catAx>
        <c:axId val="206960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05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06966784"/>
        <c:crosses val="autoZero"/>
        <c:auto val="0"/>
        <c:lblAlgn val="ctr"/>
        <c:lblOffset val="100"/>
        <c:noMultiLvlLbl val="0"/>
      </c:catAx>
      <c:valAx>
        <c:axId val="206966784"/>
        <c:scaling>
          <c:orientation val="minMax"/>
          <c:max val="110"/>
          <c:min val="98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06960512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0086490019223"/>
          <c:y val="0.109330233990128"/>
          <c:w val="0.195929366006512"/>
          <c:h val="0.6928491367908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95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656168819934221"/>
          <c:y val="0.0852459016393442"/>
          <c:w val="0.704725312609365"/>
          <c:h val="0.724590163934426"/>
        </c:manualLayout>
      </c:layout>
      <c:lineChart>
        <c:grouping val="standard"/>
        <c:varyColors val="0"/>
        <c:ser>
          <c:idx val="0"/>
          <c:order val="0"/>
          <c:tx>
            <c:strRef>
              <c:f>IgA!$B$2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IgA!$B$3:$B$20</c:f>
              <c:numCache>
                <c:formatCode>0.0</c:formatCode>
                <c:ptCount val="18"/>
                <c:pt idx="1">
                  <c:v>215.65</c:v>
                </c:pt>
                <c:pt idx="2">
                  <c:v>214.6</c:v>
                </c:pt>
                <c:pt idx="3">
                  <c:v>216.619047619048</c:v>
                </c:pt>
                <c:pt idx="4">
                  <c:v>216.2</c:v>
                </c:pt>
                <c:pt idx="5">
                  <c:v>215.681818181818</c:v>
                </c:pt>
                <c:pt idx="6">
                  <c:v>215.75</c:v>
                </c:pt>
                <c:pt idx="7">
                  <c:v>216.8125</c:v>
                </c:pt>
                <c:pt idx="8">
                  <c:v>217</c:v>
                </c:pt>
                <c:pt idx="9">
                  <c:v>217.222222222222</c:v>
                </c:pt>
                <c:pt idx="10">
                  <c:v>212.1875</c:v>
                </c:pt>
                <c:pt idx="11">
                  <c:v>213.272727272727</c:v>
                </c:pt>
                <c:pt idx="12">
                  <c:v>213.25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IgA!$C$2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IgA!$C$3:$C$20</c:f>
              <c:numCache>
                <c:formatCode>0.0</c:formatCode>
                <c:ptCount val="18"/>
                <c:pt idx="1">
                  <c:v>219.56329113924</c:v>
                </c:pt>
                <c:pt idx="2">
                  <c:v>219.557777777778</c:v>
                </c:pt>
                <c:pt idx="3">
                  <c:v>217.585714285714</c:v>
                </c:pt>
                <c:pt idx="4">
                  <c:v>216.639534883721</c:v>
                </c:pt>
                <c:pt idx="5">
                  <c:v>219.774226804124</c:v>
                </c:pt>
                <c:pt idx="6">
                  <c:v>219.294117647059</c:v>
                </c:pt>
                <c:pt idx="7">
                  <c:v>218.049532710281</c:v>
                </c:pt>
                <c:pt idx="8">
                  <c:v>220.043269230769</c:v>
                </c:pt>
                <c:pt idx="9">
                  <c:v>220.504651162791</c:v>
                </c:pt>
                <c:pt idx="10">
                  <c:v>219.441935483871</c:v>
                </c:pt>
                <c:pt idx="11">
                  <c:v>213.517021276596</c:v>
                </c:pt>
                <c:pt idx="12">
                  <c:v>211.976842105263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IgA!$D$2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IgA!$D$3:$D$20</c:f>
              <c:numCache>
                <c:formatCode>0.0</c:formatCode>
                <c:ptCount val="18"/>
                <c:pt idx="1">
                  <c:v>218.24375</c:v>
                </c:pt>
                <c:pt idx="2">
                  <c:v>222.9</c:v>
                </c:pt>
                <c:pt idx="3">
                  <c:v>217.044444444444</c:v>
                </c:pt>
                <c:pt idx="4">
                  <c:v>216.75</c:v>
                </c:pt>
                <c:pt idx="5">
                  <c:v>215.109090909091</c:v>
                </c:pt>
                <c:pt idx="6">
                  <c:v>216.635294117647</c:v>
                </c:pt>
                <c:pt idx="7">
                  <c:v>218.066666666667</c:v>
                </c:pt>
                <c:pt idx="8">
                  <c:v>218.9</c:v>
                </c:pt>
                <c:pt idx="9">
                  <c:v>217.411111111111</c:v>
                </c:pt>
                <c:pt idx="10">
                  <c:v>217.46875</c:v>
                </c:pt>
                <c:pt idx="11">
                  <c:v>208.172222222222</c:v>
                </c:pt>
                <c:pt idx="12">
                  <c:v>207.464705882353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IgA!$E$2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IgA!$E$3:$E$20</c:f>
              <c:numCache>
                <c:formatCode>0.0</c:formatCode>
                <c:ptCount val="18"/>
              </c:numCache>
            </c:numRef>
          </c:val>
          <c:smooth val="0"/>
        </c:ser>
        <c:ser>
          <c:idx val="5"/>
          <c:order val="4"/>
          <c:tx>
            <c:strRef>
              <c:f>IgA!$F$2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IgA!$F$3:$F$20</c:f>
              <c:numCache>
                <c:formatCode>0.0</c:formatCode>
                <c:ptCount val="18"/>
                <c:pt idx="1">
                  <c:v>215.833333333333</c:v>
                </c:pt>
                <c:pt idx="2">
                  <c:v>218.0625</c:v>
                </c:pt>
                <c:pt idx="3">
                  <c:v>215.65</c:v>
                </c:pt>
                <c:pt idx="4">
                  <c:v>215.55</c:v>
                </c:pt>
                <c:pt idx="5">
                  <c:v>216.954545454545</c:v>
                </c:pt>
                <c:pt idx="6">
                  <c:v>214.45</c:v>
                </c:pt>
                <c:pt idx="7">
                  <c:v>217.473684210526</c:v>
                </c:pt>
                <c:pt idx="8">
                  <c:v>215.736842105263</c:v>
                </c:pt>
                <c:pt idx="9">
                  <c:v>223</c:v>
                </c:pt>
                <c:pt idx="10">
                  <c:v>220</c:v>
                </c:pt>
                <c:pt idx="11">
                  <c:v>213.428571428571</c:v>
                </c:pt>
                <c:pt idx="12">
                  <c:v>213.3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IgA!$G$2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IgA!$G$3:$G$20</c:f>
              <c:numCache>
                <c:formatCode>0.0</c:formatCode>
                <c:ptCount val="18"/>
                <c:pt idx="1">
                  <c:v>217.9</c:v>
                </c:pt>
                <c:pt idx="2">
                  <c:v>212.613916666667</c:v>
                </c:pt>
                <c:pt idx="3">
                  <c:v>213.487</c:v>
                </c:pt>
                <c:pt idx="4">
                  <c:v>218.372842105263</c:v>
                </c:pt>
                <c:pt idx="5">
                  <c:v>217.593185185185</c:v>
                </c:pt>
                <c:pt idx="6">
                  <c:v>214.839869565217</c:v>
                </c:pt>
                <c:pt idx="7">
                  <c:v>213.979</c:v>
                </c:pt>
                <c:pt idx="8">
                  <c:v>215.54068</c:v>
                </c:pt>
                <c:pt idx="9">
                  <c:v>216.821954545455</c:v>
                </c:pt>
                <c:pt idx="10">
                  <c:v>215.081818181818</c:v>
                </c:pt>
                <c:pt idx="11">
                  <c:v>216.342</c:v>
                </c:pt>
                <c:pt idx="12">
                  <c:v>215.297571428571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IgA!$H$2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IgA!$H$3:$H$20</c:f>
              <c:numCache>
                <c:formatCode>0.0</c:formatCode>
                <c:ptCount val="18"/>
              </c:numCache>
            </c:numRef>
          </c:val>
          <c:smooth val="0"/>
        </c:ser>
        <c:ser>
          <c:idx val="8"/>
          <c:order val="7"/>
          <c:tx>
            <c:strRef>
              <c:f>IgA!$I$2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IgA!$I$3:$I$20</c:f>
              <c:numCache>
                <c:formatCode>0.0</c:formatCode>
                <c:ptCount val="18"/>
                <c:pt idx="1">
                  <c:v>218.7</c:v>
                </c:pt>
                <c:pt idx="2">
                  <c:v>215.89</c:v>
                </c:pt>
                <c:pt idx="3">
                  <c:v>216.25</c:v>
                </c:pt>
                <c:pt idx="4">
                  <c:v>217</c:v>
                </c:pt>
                <c:pt idx="5">
                  <c:v>217.1</c:v>
                </c:pt>
                <c:pt idx="6">
                  <c:v>216.93</c:v>
                </c:pt>
                <c:pt idx="7">
                  <c:v>213.11</c:v>
                </c:pt>
                <c:pt idx="8">
                  <c:v>215.47</c:v>
                </c:pt>
                <c:pt idx="9">
                  <c:v>214.47</c:v>
                </c:pt>
                <c:pt idx="10">
                  <c:v>216</c:v>
                </c:pt>
                <c:pt idx="11">
                  <c:v>216.32</c:v>
                </c:pt>
                <c:pt idx="12">
                  <c:v>215.65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IgA!$J$2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IgA!$J$3:$J$20</c:f>
              <c:numCache>
                <c:formatCode>0.0</c:formatCode>
                <c:ptCount val="18"/>
                <c:pt idx="0">
                  <c:v>210.7</c:v>
                </c:pt>
                <c:pt idx="1">
                  <c:v>219.56329113924</c:v>
                </c:pt>
                <c:pt idx="2">
                  <c:v>206.72</c:v>
                </c:pt>
                <c:pt idx="3">
                  <c:v>209.96</c:v>
                </c:pt>
                <c:pt idx="4">
                  <c:v>204.04</c:v>
                </c:pt>
                <c:pt idx="5">
                  <c:v>204.35</c:v>
                </c:pt>
                <c:pt idx="6">
                  <c:v>214.92</c:v>
                </c:pt>
                <c:pt idx="7">
                  <c:v>207.04</c:v>
                </c:pt>
                <c:pt idx="8">
                  <c:v>204.42</c:v>
                </c:pt>
                <c:pt idx="9">
                  <c:v>202.32</c:v>
                </c:pt>
                <c:pt idx="10">
                  <c:v>203.28</c:v>
                </c:pt>
                <c:pt idx="11">
                  <c:v>202.08</c:v>
                </c:pt>
                <c:pt idx="12">
                  <c:v>205.82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IgA!$K$2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IgA!$K$3:$K$20</c:f>
              <c:numCache>
                <c:formatCode>0.0</c:formatCode>
                <c:ptCount val="18"/>
              </c:numCache>
            </c:numRef>
          </c:val>
          <c:smooth val="0"/>
        </c:ser>
        <c:ser>
          <c:idx val="9"/>
          <c:order val="10"/>
          <c:tx>
            <c:strRef>
              <c:f>IgA!$L$2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IgA!$L$3:$L$20</c:f>
              <c:numCache>
                <c:formatCode>0</c:formatCode>
                <c:ptCount val="18"/>
                <c:pt idx="0">
                  <c:v>215</c:v>
                </c:pt>
                <c:pt idx="1">
                  <c:v>215</c:v>
                </c:pt>
                <c:pt idx="2">
                  <c:v>215</c:v>
                </c:pt>
                <c:pt idx="3">
                  <c:v>215</c:v>
                </c:pt>
                <c:pt idx="4">
                  <c:v>215</c:v>
                </c:pt>
                <c:pt idx="5">
                  <c:v>215</c:v>
                </c:pt>
                <c:pt idx="6">
                  <c:v>215</c:v>
                </c:pt>
                <c:pt idx="7">
                  <c:v>215</c:v>
                </c:pt>
                <c:pt idx="8">
                  <c:v>215</c:v>
                </c:pt>
                <c:pt idx="9">
                  <c:v>215</c:v>
                </c:pt>
                <c:pt idx="10">
                  <c:v>215</c:v>
                </c:pt>
                <c:pt idx="11">
                  <c:v>215</c:v>
                </c:pt>
                <c:pt idx="12">
                  <c:v>215</c:v>
                </c:pt>
                <c:pt idx="13">
                  <c:v>215</c:v>
                </c:pt>
                <c:pt idx="14">
                  <c:v>215</c:v>
                </c:pt>
                <c:pt idx="15">
                  <c:v>215</c:v>
                </c:pt>
                <c:pt idx="16">
                  <c:v>215</c:v>
                </c:pt>
                <c:pt idx="17">
                  <c:v>215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IgA!$M$2</c:f>
              <c:strCache>
                <c:ptCount val="1"/>
                <c:pt idx="0">
                  <c:v>7病院平均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IgA!$M$3:$M$20</c:f>
              <c:numCache>
                <c:formatCode>0.0</c:formatCode>
                <c:ptCount val="18"/>
                <c:pt idx="0">
                  <c:v>210.7</c:v>
                </c:pt>
                <c:pt idx="1">
                  <c:v>217.921952230259</c:v>
                </c:pt>
                <c:pt idx="2">
                  <c:v>215.763456349206</c:v>
                </c:pt>
                <c:pt idx="3">
                  <c:v>215.228029478458</c:v>
                </c:pt>
                <c:pt idx="4">
                  <c:v>214.936053855569</c:v>
                </c:pt>
                <c:pt idx="5">
                  <c:v>215.223266647823</c:v>
                </c:pt>
                <c:pt idx="6">
                  <c:v>216.117040189989</c:v>
                </c:pt>
                <c:pt idx="7">
                  <c:v>214.933054798211</c:v>
                </c:pt>
                <c:pt idx="8">
                  <c:v>215.301541619433</c:v>
                </c:pt>
                <c:pt idx="9">
                  <c:v>215.96427700594</c:v>
                </c:pt>
                <c:pt idx="10">
                  <c:v>214.78000052367</c:v>
                </c:pt>
                <c:pt idx="11">
                  <c:v>211.876077457159</c:v>
                </c:pt>
                <c:pt idx="12">
                  <c:v>211.82273134517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IgA!$N$2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IgA!$N$3:$N$20</c:f>
              <c:numCache>
                <c:formatCode>0.0</c:formatCode>
                <c:ptCount val="18"/>
                <c:pt idx="0">
                  <c:v>0</c:v>
                </c:pt>
                <c:pt idx="1">
                  <c:v>3.91329113923999</c:v>
                </c:pt>
                <c:pt idx="2">
                  <c:v>16.18</c:v>
                </c:pt>
                <c:pt idx="3">
                  <c:v>7.625714285714</c:v>
                </c:pt>
                <c:pt idx="4">
                  <c:v>14.332842105263</c:v>
                </c:pt>
                <c:pt idx="5">
                  <c:v>15.424226804124</c:v>
                </c:pt>
                <c:pt idx="6">
                  <c:v>4.84411764705902</c:v>
                </c:pt>
                <c:pt idx="7">
                  <c:v>11.026666666667</c:v>
                </c:pt>
                <c:pt idx="8">
                  <c:v>15.623269230769</c:v>
                </c:pt>
                <c:pt idx="9">
                  <c:v>20.68</c:v>
                </c:pt>
                <c:pt idx="10">
                  <c:v>16.72</c:v>
                </c:pt>
                <c:pt idx="11">
                  <c:v>14.262</c:v>
                </c:pt>
                <c:pt idx="12">
                  <c:v>9.83000000000001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IgA!$O$2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IgA!$O$3:$O$20</c:f>
              <c:numCache>
                <c:formatCode>0</c:formatCode>
                <c:ptCount val="18"/>
                <c:pt idx="0">
                  <c:v>193</c:v>
                </c:pt>
                <c:pt idx="1">
                  <c:v>193</c:v>
                </c:pt>
                <c:pt idx="2">
                  <c:v>193</c:v>
                </c:pt>
                <c:pt idx="3">
                  <c:v>193</c:v>
                </c:pt>
                <c:pt idx="4">
                  <c:v>193</c:v>
                </c:pt>
                <c:pt idx="5">
                  <c:v>193</c:v>
                </c:pt>
                <c:pt idx="6">
                  <c:v>193</c:v>
                </c:pt>
                <c:pt idx="7">
                  <c:v>193</c:v>
                </c:pt>
                <c:pt idx="8">
                  <c:v>193</c:v>
                </c:pt>
                <c:pt idx="9">
                  <c:v>193</c:v>
                </c:pt>
                <c:pt idx="10">
                  <c:v>193</c:v>
                </c:pt>
                <c:pt idx="11">
                  <c:v>193</c:v>
                </c:pt>
                <c:pt idx="12">
                  <c:v>193</c:v>
                </c:pt>
                <c:pt idx="13">
                  <c:v>193</c:v>
                </c:pt>
                <c:pt idx="14">
                  <c:v>193</c:v>
                </c:pt>
                <c:pt idx="15">
                  <c:v>193</c:v>
                </c:pt>
                <c:pt idx="16">
                  <c:v>193</c:v>
                </c:pt>
                <c:pt idx="17">
                  <c:v>193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IgA!$P$2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IgA!$P$3:$P$20</c:f>
              <c:numCache>
                <c:formatCode>0</c:formatCode>
                <c:ptCount val="18"/>
                <c:pt idx="0">
                  <c:v>237</c:v>
                </c:pt>
                <c:pt idx="1">
                  <c:v>237</c:v>
                </c:pt>
                <c:pt idx="2">
                  <c:v>237</c:v>
                </c:pt>
                <c:pt idx="3">
                  <c:v>237</c:v>
                </c:pt>
                <c:pt idx="4">
                  <c:v>237</c:v>
                </c:pt>
                <c:pt idx="5">
                  <c:v>237</c:v>
                </c:pt>
                <c:pt idx="6">
                  <c:v>237</c:v>
                </c:pt>
                <c:pt idx="7">
                  <c:v>237</c:v>
                </c:pt>
                <c:pt idx="8">
                  <c:v>237</c:v>
                </c:pt>
                <c:pt idx="9">
                  <c:v>237</c:v>
                </c:pt>
                <c:pt idx="10">
                  <c:v>237</c:v>
                </c:pt>
                <c:pt idx="11">
                  <c:v>237</c:v>
                </c:pt>
                <c:pt idx="12">
                  <c:v>237</c:v>
                </c:pt>
                <c:pt idx="13">
                  <c:v>237</c:v>
                </c:pt>
                <c:pt idx="14">
                  <c:v>237</c:v>
                </c:pt>
                <c:pt idx="15">
                  <c:v>237</c:v>
                </c:pt>
                <c:pt idx="16">
                  <c:v>237</c:v>
                </c:pt>
                <c:pt idx="17">
                  <c:v>237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84576"/>
        <c:axId val="128986496"/>
      </c:lineChart>
      <c:catAx>
        <c:axId val="128984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8986496"/>
        <c:crosses val="autoZero"/>
        <c:auto val="0"/>
        <c:lblAlgn val="ctr"/>
        <c:lblOffset val="100"/>
        <c:tickLblSkip val="1"/>
        <c:noMultiLvlLbl val="0"/>
      </c:catAx>
      <c:valAx>
        <c:axId val="128986496"/>
        <c:scaling>
          <c:orientation val="minMax"/>
          <c:max val="259"/>
          <c:min val="171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8984576"/>
        <c:crosses val="autoZero"/>
        <c:crossBetween val="between"/>
        <c:majorUnit val="2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6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.81758645132862"/>
          <c:y val="0.117315069344142"/>
          <c:w val="0.161417596523066"/>
          <c:h val="0.8761791610368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25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656168819934221"/>
          <c:y val="0.0852459016393442"/>
          <c:w val="0.704725312609365"/>
          <c:h val="0.724590163934426"/>
        </c:manualLayout>
      </c:layout>
      <c:lineChart>
        <c:grouping val="standard"/>
        <c:varyColors val="0"/>
        <c:ser>
          <c:idx val="0"/>
          <c:order val="0"/>
          <c:tx>
            <c:strRef>
              <c:f>IgM!$B$2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IgM!$A$3:$A$20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IgM!$B$3:$B$20</c:f>
              <c:numCache>
                <c:formatCode>0.0</c:formatCode>
                <c:ptCount val="18"/>
                <c:pt idx="1">
                  <c:v>89.9</c:v>
                </c:pt>
                <c:pt idx="2">
                  <c:v>88.35</c:v>
                </c:pt>
                <c:pt idx="3">
                  <c:v>89.9047619047619</c:v>
                </c:pt>
                <c:pt idx="4">
                  <c:v>90.4</c:v>
                </c:pt>
                <c:pt idx="5">
                  <c:v>89.6818181818182</c:v>
                </c:pt>
                <c:pt idx="6">
                  <c:v>90.7</c:v>
                </c:pt>
                <c:pt idx="7">
                  <c:v>91.125</c:v>
                </c:pt>
                <c:pt idx="8">
                  <c:v>92.15</c:v>
                </c:pt>
                <c:pt idx="9">
                  <c:v>90.3888888888889</c:v>
                </c:pt>
                <c:pt idx="10">
                  <c:v>89.875</c:v>
                </c:pt>
                <c:pt idx="11">
                  <c:v>89.8636363636364</c:v>
                </c:pt>
                <c:pt idx="12">
                  <c:v>89.55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IgM!$C$2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IgM!$A$3:$A$20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IgM!$C$3:$C$20</c:f>
              <c:numCache>
                <c:formatCode>0.0</c:formatCode>
                <c:ptCount val="18"/>
                <c:pt idx="1">
                  <c:v>91.9886075949367</c:v>
                </c:pt>
                <c:pt idx="2">
                  <c:v>91.1465909090909</c:v>
                </c:pt>
                <c:pt idx="3">
                  <c:v>90.9714285714286</c:v>
                </c:pt>
                <c:pt idx="4">
                  <c:v>88.7109756097561</c:v>
                </c:pt>
                <c:pt idx="5">
                  <c:v>89.8913043478261</c:v>
                </c:pt>
                <c:pt idx="6">
                  <c:v>91.646511627907</c:v>
                </c:pt>
                <c:pt idx="7">
                  <c:v>90.5298076923077</c:v>
                </c:pt>
                <c:pt idx="8">
                  <c:v>91.7368932038835</c:v>
                </c:pt>
                <c:pt idx="9">
                  <c:v>92.1275</c:v>
                </c:pt>
                <c:pt idx="10">
                  <c:v>91.376404494382</c:v>
                </c:pt>
                <c:pt idx="11">
                  <c:v>90.4858823529412</c:v>
                </c:pt>
                <c:pt idx="12">
                  <c:v>90.8517647058823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IgM!$D$2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IgM!$A$3:$A$20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IgM!$D$3:$D$20</c:f>
              <c:numCache>
                <c:formatCode>0.0</c:formatCode>
                <c:ptCount val="18"/>
                <c:pt idx="1">
                  <c:v>87.5555555555556</c:v>
                </c:pt>
                <c:pt idx="2">
                  <c:v>87.3</c:v>
                </c:pt>
                <c:pt idx="3">
                  <c:v>87.7</c:v>
                </c:pt>
                <c:pt idx="4">
                  <c:v>88.6833333333333</c:v>
                </c:pt>
                <c:pt idx="5">
                  <c:v>88.5714285714286</c:v>
                </c:pt>
                <c:pt idx="6">
                  <c:v>89.978947368421</c:v>
                </c:pt>
                <c:pt idx="7">
                  <c:v>90.4866666666667</c:v>
                </c:pt>
                <c:pt idx="8">
                  <c:v>93.1461538461539</c:v>
                </c:pt>
                <c:pt idx="9">
                  <c:v>89.8833333333333</c:v>
                </c:pt>
                <c:pt idx="10">
                  <c:v>89.8625</c:v>
                </c:pt>
                <c:pt idx="11">
                  <c:v>91.1235294117647</c:v>
                </c:pt>
                <c:pt idx="12">
                  <c:v>90.7294117647059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IgM!$E$2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IgM!$A$3:$A$20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IgM!$E$3:$E$20</c:f>
              <c:numCache>
                <c:formatCode>0.0</c:formatCode>
                <c:ptCount val="18"/>
              </c:numCache>
            </c:numRef>
          </c:val>
          <c:smooth val="0"/>
        </c:ser>
        <c:ser>
          <c:idx val="5"/>
          <c:order val="4"/>
          <c:tx>
            <c:strRef>
              <c:f>IgM!$F$2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IgM!$A$3:$A$20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IgM!$F$3:$F$20</c:f>
              <c:numCache>
                <c:formatCode>0.0</c:formatCode>
                <c:ptCount val="18"/>
                <c:pt idx="1">
                  <c:v>89.5</c:v>
                </c:pt>
                <c:pt idx="2">
                  <c:v>91.125</c:v>
                </c:pt>
                <c:pt idx="3">
                  <c:v>91.3</c:v>
                </c:pt>
                <c:pt idx="4">
                  <c:v>91.6</c:v>
                </c:pt>
                <c:pt idx="5">
                  <c:v>91.3181818181818</c:v>
                </c:pt>
                <c:pt idx="6">
                  <c:v>89.75</c:v>
                </c:pt>
                <c:pt idx="7">
                  <c:v>89.6842105263158</c:v>
                </c:pt>
                <c:pt idx="8">
                  <c:v>89.4736842105263</c:v>
                </c:pt>
                <c:pt idx="9">
                  <c:v>89.7058823529412</c:v>
                </c:pt>
                <c:pt idx="10">
                  <c:v>91.5238095238095</c:v>
                </c:pt>
                <c:pt idx="11">
                  <c:v>90.8095238095238</c:v>
                </c:pt>
                <c:pt idx="12">
                  <c:v>92.85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IgM!$G$2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IgM!$A$3:$A$20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IgM!$G$3:$G$20</c:f>
              <c:numCache>
                <c:formatCode>0.0</c:formatCode>
                <c:ptCount val="18"/>
                <c:pt idx="1">
                  <c:v>88.2</c:v>
                </c:pt>
                <c:pt idx="2">
                  <c:v>85.9208333333333</c:v>
                </c:pt>
                <c:pt idx="3">
                  <c:v>86.4545</c:v>
                </c:pt>
                <c:pt idx="4">
                  <c:v>88.3947368421053</c:v>
                </c:pt>
                <c:pt idx="5">
                  <c:v>89.3931851851852</c:v>
                </c:pt>
                <c:pt idx="6">
                  <c:v>90.6441739130435</c:v>
                </c:pt>
                <c:pt idx="7">
                  <c:v>91.2391304347826</c:v>
                </c:pt>
                <c:pt idx="8">
                  <c:v>91.25868</c:v>
                </c:pt>
                <c:pt idx="9">
                  <c:v>91.3742727272727</c:v>
                </c:pt>
                <c:pt idx="10">
                  <c:v>91.4151363636364</c:v>
                </c:pt>
                <c:pt idx="11">
                  <c:v>92.184</c:v>
                </c:pt>
                <c:pt idx="12">
                  <c:v>90.3618571428571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IgM!$H$2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IgM!$A$3:$A$20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IgM!$H$3:$H$20</c:f>
              <c:numCache>
                <c:formatCode>0.0</c:formatCode>
                <c:ptCount val="18"/>
              </c:numCache>
            </c:numRef>
          </c:val>
          <c:smooth val="0"/>
        </c:ser>
        <c:ser>
          <c:idx val="8"/>
          <c:order val="7"/>
          <c:tx>
            <c:strRef>
              <c:f>IgM!$I$2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IgM!$A$3:$A$20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IgM!$I$3:$I$20</c:f>
              <c:numCache>
                <c:formatCode>0.0</c:formatCode>
                <c:ptCount val="18"/>
                <c:pt idx="1">
                  <c:v>85.5</c:v>
                </c:pt>
                <c:pt idx="2">
                  <c:v>91.39</c:v>
                </c:pt>
                <c:pt idx="3">
                  <c:v>91.7</c:v>
                </c:pt>
                <c:pt idx="4">
                  <c:v>90.8</c:v>
                </c:pt>
                <c:pt idx="5">
                  <c:v>91</c:v>
                </c:pt>
                <c:pt idx="6">
                  <c:v>90</c:v>
                </c:pt>
                <c:pt idx="7">
                  <c:v>91.47</c:v>
                </c:pt>
                <c:pt idx="8">
                  <c:v>90.06</c:v>
                </c:pt>
                <c:pt idx="9">
                  <c:v>90.79</c:v>
                </c:pt>
                <c:pt idx="10">
                  <c:v>90.35</c:v>
                </c:pt>
                <c:pt idx="11">
                  <c:v>90.59</c:v>
                </c:pt>
                <c:pt idx="12">
                  <c:v>88.71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IgM!$J$2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IgM!$A$3:$A$20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IgM!$J$3:$J$20</c:f>
              <c:numCache>
                <c:formatCode>0.0</c:formatCode>
                <c:ptCount val="18"/>
                <c:pt idx="0">
                  <c:v>85.8</c:v>
                </c:pt>
                <c:pt idx="1">
                  <c:v>91.9886075949367</c:v>
                </c:pt>
                <c:pt idx="2">
                  <c:v>86.17</c:v>
                </c:pt>
                <c:pt idx="3">
                  <c:v>87.23</c:v>
                </c:pt>
                <c:pt idx="4">
                  <c:v>85.5</c:v>
                </c:pt>
                <c:pt idx="5">
                  <c:v>85.12</c:v>
                </c:pt>
                <c:pt idx="6">
                  <c:v>87.88</c:v>
                </c:pt>
                <c:pt idx="7">
                  <c:v>87.06</c:v>
                </c:pt>
                <c:pt idx="8">
                  <c:v>86.67</c:v>
                </c:pt>
                <c:pt idx="9">
                  <c:v>88.05</c:v>
                </c:pt>
                <c:pt idx="10">
                  <c:v>88.72</c:v>
                </c:pt>
                <c:pt idx="11">
                  <c:v>88.04</c:v>
                </c:pt>
                <c:pt idx="12">
                  <c:v>86.38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IgM!$K$2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IgM!$A$3:$A$20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IgM!$K$3:$K$20</c:f>
              <c:numCache>
                <c:formatCode>0.0</c:formatCode>
                <c:ptCount val="18"/>
              </c:numCache>
            </c:numRef>
          </c:val>
          <c:smooth val="0"/>
        </c:ser>
        <c:ser>
          <c:idx val="9"/>
          <c:order val="10"/>
          <c:tx>
            <c:strRef>
              <c:f>IgM!$L$2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IgM!$A$3:$A$20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IgM!$L$3:$L$20</c:f>
              <c:numCache>
                <c:formatCode>0</c:formatCode>
                <c:ptCount val="18"/>
                <c:pt idx="0">
                  <c:v>89</c:v>
                </c:pt>
                <c:pt idx="1">
                  <c:v>89</c:v>
                </c:pt>
                <c:pt idx="2">
                  <c:v>89</c:v>
                </c:pt>
                <c:pt idx="3">
                  <c:v>89</c:v>
                </c:pt>
                <c:pt idx="4">
                  <c:v>89</c:v>
                </c:pt>
                <c:pt idx="5">
                  <c:v>89</c:v>
                </c:pt>
                <c:pt idx="6">
                  <c:v>89</c:v>
                </c:pt>
                <c:pt idx="7">
                  <c:v>89</c:v>
                </c:pt>
                <c:pt idx="8">
                  <c:v>89</c:v>
                </c:pt>
                <c:pt idx="9">
                  <c:v>89</c:v>
                </c:pt>
                <c:pt idx="10">
                  <c:v>89</c:v>
                </c:pt>
                <c:pt idx="11">
                  <c:v>89</c:v>
                </c:pt>
                <c:pt idx="12">
                  <c:v>89</c:v>
                </c:pt>
                <c:pt idx="13">
                  <c:v>89</c:v>
                </c:pt>
                <c:pt idx="14">
                  <c:v>89</c:v>
                </c:pt>
                <c:pt idx="15">
                  <c:v>89</c:v>
                </c:pt>
                <c:pt idx="16">
                  <c:v>89</c:v>
                </c:pt>
                <c:pt idx="17">
                  <c:v>89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IgM!$M$2</c:f>
              <c:strCache>
                <c:ptCount val="1"/>
                <c:pt idx="0">
                  <c:v>7病院平均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IgM!$A$3:$A$20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IgM!$M$3:$M$20</c:f>
              <c:numCache>
                <c:formatCode>0.0</c:formatCode>
                <c:ptCount val="18"/>
                <c:pt idx="0">
                  <c:v>85.8</c:v>
                </c:pt>
                <c:pt idx="1">
                  <c:v>89.2332529636327</c:v>
                </c:pt>
                <c:pt idx="2">
                  <c:v>88.7717748917749</c:v>
                </c:pt>
                <c:pt idx="3">
                  <c:v>89.3229557823129</c:v>
                </c:pt>
                <c:pt idx="4">
                  <c:v>89.1555779693135</c:v>
                </c:pt>
                <c:pt idx="5">
                  <c:v>89.28227401492</c:v>
                </c:pt>
                <c:pt idx="6">
                  <c:v>90.0856618441959</c:v>
                </c:pt>
                <c:pt idx="7">
                  <c:v>90.2278307600104</c:v>
                </c:pt>
                <c:pt idx="8">
                  <c:v>90.6422016086519</c:v>
                </c:pt>
                <c:pt idx="9">
                  <c:v>90.3314110432051</c:v>
                </c:pt>
                <c:pt idx="10">
                  <c:v>90.4461214831183</c:v>
                </c:pt>
                <c:pt idx="11">
                  <c:v>90.4423674196952</c:v>
                </c:pt>
                <c:pt idx="12">
                  <c:v>89.9190048019208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IgM!$N$2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IgM!$A$3:$A$20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IgM!$N$3:$N$20</c:f>
              <c:numCache>
                <c:formatCode>0.0</c:formatCode>
                <c:ptCount val="18"/>
                <c:pt idx="0">
                  <c:v>0</c:v>
                </c:pt>
                <c:pt idx="1">
                  <c:v>6.4886075949367</c:v>
                </c:pt>
                <c:pt idx="2">
                  <c:v>5.46916666666669</c:v>
                </c:pt>
                <c:pt idx="3">
                  <c:v>5.24550000000001</c:v>
                </c:pt>
                <c:pt idx="4">
                  <c:v>6.09999999999999</c:v>
                </c:pt>
                <c:pt idx="5">
                  <c:v>6.19818181818179</c:v>
                </c:pt>
                <c:pt idx="6">
                  <c:v>3.76651162790701</c:v>
                </c:pt>
                <c:pt idx="7">
                  <c:v>4.41</c:v>
                </c:pt>
                <c:pt idx="8">
                  <c:v>6.47615384615389</c:v>
                </c:pt>
                <c:pt idx="9">
                  <c:v>4.0775</c:v>
                </c:pt>
                <c:pt idx="10">
                  <c:v>2.80380952380951</c:v>
                </c:pt>
                <c:pt idx="11">
                  <c:v>4.14399999999999</c:v>
                </c:pt>
                <c:pt idx="12">
                  <c:v>6.47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IgM!$O$2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IgM!$A$3:$A$20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IgM!$O$3:$O$20</c:f>
              <c:numCache>
                <c:formatCode>0</c:formatCode>
                <c:ptCount val="18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  <c:pt idx="9">
                  <c:v>80</c:v>
                </c:pt>
                <c:pt idx="10">
                  <c:v>80</c:v>
                </c:pt>
                <c:pt idx="11">
                  <c:v>80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IgM!$P$2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IgM!$A$3:$A$20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IgM!$P$3:$P$20</c:f>
              <c:numCache>
                <c:formatCode>0</c:formatCode>
                <c:ptCount val="18"/>
                <c:pt idx="0">
                  <c:v>98</c:v>
                </c:pt>
                <c:pt idx="1">
                  <c:v>98</c:v>
                </c:pt>
                <c:pt idx="2">
                  <c:v>98</c:v>
                </c:pt>
                <c:pt idx="3">
                  <c:v>98</c:v>
                </c:pt>
                <c:pt idx="4">
                  <c:v>98</c:v>
                </c:pt>
                <c:pt idx="5">
                  <c:v>98</c:v>
                </c:pt>
                <c:pt idx="6">
                  <c:v>98</c:v>
                </c:pt>
                <c:pt idx="7">
                  <c:v>98</c:v>
                </c:pt>
                <c:pt idx="8">
                  <c:v>98</c:v>
                </c:pt>
                <c:pt idx="9">
                  <c:v>98</c:v>
                </c:pt>
                <c:pt idx="10">
                  <c:v>98</c:v>
                </c:pt>
                <c:pt idx="11">
                  <c:v>98</c:v>
                </c:pt>
                <c:pt idx="12">
                  <c:v>98</c:v>
                </c:pt>
                <c:pt idx="13">
                  <c:v>98</c:v>
                </c:pt>
                <c:pt idx="14">
                  <c:v>98</c:v>
                </c:pt>
                <c:pt idx="15">
                  <c:v>98</c:v>
                </c:pt>
                <c:pt idx="16">
                  <c:v>98</c:v>
                </c:pt>
                <c:pt idx="17">
                  <c:v>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233664"/>
        <c:axId val="129235584"/>
      </c:lineChart>
      <c:catAx>
        <c:axId val="129233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9235584"/>
        <c:crosses val="autoZero"/>
        <c:auto val="0"/>
        <c:lblAlgn val="ctr"/>
        <c:lblOffset val="100"/>
        <c:tickLblSkip val="1"/>
        <c:noMultiLvlLbl val="0"/>
      </c:catAx>
      <c:valAx>
        <c:axId val="129235584"/>
        <c:scaling>
          <c:orientation val="minMax"/>
          <c:max val="107"/>
          <c:min val="71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9233664"/>
        <c:crosses val="autoZero"/>
        <c:crossBetween val="between"/>
        <c:majorUnit val="9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6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.817586397733686"/>
          <c:y val="0.12558008096346"/>
          <c:w val="0.161417651603571"/>
          <c:h val="0.848190026109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25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212528780736"/>
          <c:y val="0.0769231924927772"/>
          <c:w val="0.63126314275342"/>
          <c:h val="0.784616563426327"/>
        </c:manualLayout>
      </c:layout>
      <c:lineChart>
        <c:grouping val="standard"/>
        <c:varyColors val="0"/>
        <c:ser>
          <c:idx val="0"/>
          <c:order val="0"/>
          <c:tx>
            <c:strRef>
              <c:f>LDL!$B$2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LDL!$E$14:$E$20</c:f>
              <c:numCache>
                <c:formatCode>0.0</c:formatCode>
                <c:ptCount val="7"/>
                <c:pt idx="0">
                  <c:v>84.154</c:v>
                </c:pt>
                <c:pt idx="1">
                  <c:v>83.72</c:v>
                </c:pt>
              </c:numCache>
            </c:numRef>
          </c:val>
          <c:smooth val="0"/>
        </c:ser>
        <c:ser>
          <c:idx val="9"/>
          <c:order val="1"/>
          <c:tx>
            <c:strRef>
              <c:f>LDL!$C$2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(LDL!$AB$3:$AB$12,LDL!$C$13:$C$20)</c:f>
              <c:numCache>
                <c:formatCode>General</c:formatCode>
                <c:ptCount val="18"/>
                <c:pt idx="10" c:formatCode="0.0">
                  <c:v>83.2571428571429</c:v>
                </c:pt>
                <c:pt idx="11" c:formatCode="0.0">
                  <c:v>82.772619047619</c:v>
                </c:pt>
                <c:pt idx="12" c:formatCode="0.0">
                  <c:v>82.4860465116279</c:v>
                </c:pt>
              </c:numCache>
            </c:numRef>
          </c:val>
          <c:smooth val="0"/>
        </c:ser>
        <c:ser>
          <c:idx val="8"/>
          <c:order val="2"/>
          <c:tx>
            <c:strRef>
              <c:f>LDL!$E$2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LDL!$E$3:$E$20</c:f>
              <c:numCache>
                <c:formatCode>0.0</c:formatCode>
                <c:ptCount val="18"/>
                <c:pt idx="0">
                  <c:v>81.5</c:v>
                </c:pt>
                <c:pt idx="1">
                  <c:v>80.483</c:v>
                </c:pt>
                <c:pt idx="2">
                  <c:v>80.313</c:v>
                </c:pt>
                <c:pt idx="3">
                  <c:v>80.334</c:v>
                </c:pt>
                <c:pt idx="4">
                  <c:v>80.052</c:v>
                </c:pt>
                <c:pt idx="5">
                  <c:v>79.796</c:v>
                </c:pt>
                <c:pt idx="6">
                  <c:v>82.406</c:v>
                </c:pt>
                <c:pt idx="7">
                  <c:v>84.362</c:v>
                </c:pt>
                <c:pt idx="8">
                  <c:v>84.589</c:v>
                </c:pt>
                <c:pt idx="9">
                  <c:v>84.487</c:v>
                </c:pt>
                <c:pt idx="10">
                  <c:v>84.296</c:v>
                </c:pt>
                <c:pt idx="11">
                  <c:v>84.154</c:v>
                </c:pt>
                <c:pt idx="12">
                  <c:v>83.72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LDL!$D$2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LDL!$D$3:$D$20</c:f>
              <c:numCache>
                <c:formatCode>0.0</c:formatCode>
                <c:ptCount val="18"/>
                <c:pt idx="1">
                  <c:v>82.2105263157895</c:v>
                </c:pt>
                <c:pt idx="2">
                  <c:v>82.2727272727273</c:v>
                </c:pt>
                <c:pt idx="3">
                  <c:v>81.7142857142857</c:v>
                </c:pt>
                <c:pt idx="4">
                  <c:v>81.7222222222222</c:v>
                </c:pt>
                <c:pt idx="5">
                  <c:v>82</c:v>
                </c:pt>
                <c:pt idx="6">
                  <c:v>81.7</c:v>
                </c:pt>
                <c:pt idx="7">
                  <c:v>81.75</c:v>
                </c:pt>
                <c:pt idx="8">
                  <c:v>81.4117647058823</c:v>
                </c:pt>
                <c:pt idx="9">
                  <c:v>81.1578947368421</c:v>
                </c:pt>
                <c:pt idx="10">
                  <c:v>82.05</c:v>
                </c:pt>
                <c:pt idx="11">
                  <c:v>83.2105263157895</c:v>
                </c:pt>
                <c:pt idx="12">
                  <c:v>82.75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LDL!$F$2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LDL!$AA$23</c:f>
              <c:numCache>
                <c:formatCode>General</c:formatCode>
                <c:ptCount val="1"/>
              </c:numCache>
            </c:numRef>
          </c:val>
          <c:smooth val="0"/>
        </c:ser>
        <c:ser>
          <c:idx val="7"/>
          <c:order val="5"/>
          <c:tx>
            <c:strRef>
              <c:f>LDL!$I$2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CC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CC"/>
              </a:solidFill>
              <a:ln w="9525" cap="flat" cmpd="sng" algn="ctr">
                <a:solidFill>
                  <a:srgbClr val="0000CC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LDL!$I$3:$I$20</c:f>
              <c:numCache>
                <c:formatCode>0.0</c:formatCode>
                <c:ptCount val="18"/>
                <c:pt idx="1">
                  <c:v>81.39</c:v>
                </c:pt>
                <c:pt idx="2">
                  <c:v>83.47</c:v>
                </c:pt>
                <c:pt idx="3">
                  <c:v>83.25</c:v>
                </c:pt>
                <c:pt idx="4">
                  <c:v>82.98</c:v>
                </c:pt>
                <c:pt idx="5">
                  <c:v>82.56</c:v>
                </c:pt>
                <c:pt idx="6">
                  <c:v>83.29</c:v>
                </c:pt>
                <c:pt idx="7">
                  <c:v>82.43</c:v>
                </c:pt>
                <c:pt idx="8">
                  <c:v>83.34</c:v>
                </c:pt>
                <c:pt idx="9">
                  <c:v>83.52</c:v>
                </c:pt>
                <c:pt idx="10">
                  <c:v>83.03</c:v>
                </c:pt>
                <c:pt idx="11">
                  <c:v>82.67</c:v>
                </c:pt>
                <c:pt idx="12">
                  <c:v>82.9</c:v>
                </c:pt>
              </c:numCache>
            </c:numRef>
          </c:val>
          <c:smooth val="0"/>
        </c:ser>
        <c:ser>
          <c:idx val="2"/>
          <c:order val="6"/>
          <c:tx>
            <c:strRef>
              <c:f>LDL!$L$2</c:f>
              <c:strCache>
                <c:ptCount val="1"/>
                <c:pt idx="0">
                  <c:v>キャノンMDS認証値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LDL!$L$3:$L$20</c:f>
              <c:numCache>
                <c:formatCode>General</c:formatCode>
                <c:ptCount val="18"/>
                <c:pt idx="0">
                  <c:v>82</c:v>
                </c:pt>
                <c:pt idx="1">
                  <c:v>82</c:v>
                </c:pt>
                <c:pt idx="2">
                  <c:v>82</c:v>
                </c:pt>
                <c:pt idx="3">
                  <c:v>82</c:v>
                </c:pt>
                <c:pt idx="4">
                  <c:v>82</c:v>
                </c:pt>
                <c:pt idx="5">
                  <c:v>82</c:v>
                </c:pt>
                <c:pt idx="6">
                  <c:v>82</c:v>
                </c:pt>
                <c:pt idx="7">
                  <c:v>82</c:v>
                </c:pt>
                <c:pt idx="8">
                  <c:v>82</c:v>
                </c:pt>
                <c:pt idx="9">
                  <c:v>82</c:v>
                </c:pt>
                <c:pt idx="10">
                  <c:v>82</c:v>
                </c:pt>
                <c:pt idx="11">
                  <c:v>82</c:v>
                </c:pt>
                <c:pt idx="12">
                  <c:v>82</c:v>
                </c:pt>
                <c:pt idx="13">
                  <c:v>82</c:v>
                </c:pt>
                <c:pt idx="14">
                  <c:v>82</c:v>
                </c:pt>
                <c:pt idx="15">
                  <c:v>82</c:v>
                </c:pt>
                <c:pt idx="16">
                  <c:v>82</c:v>
                </c:pt>
                <c:pt idx="17">
                  <c:v>82</c:v>
                </c:pt>
              </c:numCache>
            </c:numRef>
          </c:val>
          <c:smooth val="0"/>
        </c:ser>
        <c:ser>
          <c:idx val="4"/>
          <c:order val="7"/>
          <c:tx>
            <c:strRef>
              <c:f>LDL!$M$2</c:f>
              <c:strCache>
                <c:ptCount val="1"/>
                <c:pt idx="0">
                  <c:v>キャノンMDS平均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LDL!$M$3:$M$20</c:f>
              <c:numCache>
                <c:formatCode>0.0</c:formatCode>
                <c:ptCount val="18"/>
                <c:pt idx="0">
                  <c:v>81.5</c:v>
                </c:pt>
                <c:pt idx="1">
                  <c:v>81.687816374269</c:v>
                </c:pt>
                <c:pt idx="2">
                  <c:v>81.9961454545455</c:v>
                </c:pt>
                <c:pt idx="3">
                  <c:v>81.9763238095238</c:v>
                </c:pt>
                <c:pt idx="4">
                  <c:v>81.4308444444444</c:v>
                </c:pt>
                <c:pt idx="5">
                  <c:v>81.6893818181818</c:v>
                </c:pt>
                <c:pt idx="6">
                  <c:v>82.2492</c:v>
                </c:pt>
                <c:pt idx="7">
                  <c:v>82.6419526315789</c:v>
                </c:pt>
                <c:pt idx="8">
                  <c:v>82.5455213622291</c:v>
                </c:pt>
                <c:pt idx="9">
                  <c:v>82.5754626074991</c:v>
                </c:pt>
                <c:pt idx="10">
                  <c:v>82.874373015873</c:v>
                </c:pt>
                <c:pt idx="11">
                  <c:v>82.8805559732665</c:v>
                </c:pt>
                <c:pt idx="12">
                  <c:v>82.6093410852713</c:v>
                </c:pt>
              </c:numCache>
            </c:numRef>
          </c:val>
          <c:smooth val="0"/>
        </c:ser>
        <c:ser>
          <c:idx val="6"/>
          <c:order val="8"/>
          <c:tx>
            <c:strRef>
              <c:f>LDL!$R$2</c:f>
              <c:strCache>
                <c:ptCount val="1"/>
                <c:pt idx="0">
                  <c:v>キャノンMDS下限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LDL!$R$3:$R$20</c:f>
              <c:numCache>
                <c:formatCode>General</c:formatCode>
                <c:ptCount val="18"/>
                <c:pt idx="0">
                  <c:v>77</c:v>
                </c:pt>
                <c:pt idx="1">
                  <c:v>77</c:v>
                </c:pt>
                <c:pt idx="2">
                  <c:v>77</c:v>
                </c:pt>
                <c:pt idx="3">
                  <c:v>77</c:v>
                </c:pt>
                <c:pt idx="4">
                  <c:v>77</c:v>
                </c:pt>
                <c:pt idx="5">
                  <c:v>77</c:v>
                </c:pt>
                <c:pt idx="6">
                  <c:v>77</c:v>
                </c:pt>
                <c:pt idx="7">
                  <c:v>77</c:v>
                </c:pt>
                <c:pt idx="8">
                  <c:v>77</c:v>
                </c:pt>
                <c:pt idx="9">
                  <c:v>77</c:v>
                </c:pt>
                <c:pt idx="10">
                  <c:v>77</c:v>
                </c:pt>
                <c:pt idx="11">
                  <c:v>77</c:v>
                </c:pt>
                <c:pt idx="12">
                  <c:v>77</c:v>
                </c:pt>
                <c:pt idx="13">
                  <c:v>77</c:v>
                </c:pt>
                <c:pt idx="14">
                  <c:v>77</c:v>
                </c:pt>
                <c:pt idx="15">
                  <c:v>77</c:v>
                </c:pt>
                <c:pt idx="16">
                  <c:v>77</c:v>
                </c:pt>
                <c:pt idx="17">
                  <c:v>77</c:v>
                </c:pt>
              </c:numCache>
            </c:numRef>
          </c:val>
          <c:smooth val="0"/>
        </c:ser>
        <c:ser>
          <c:idx val="3"/>
          <c:order val="9"/>
          <c:tx>
            <c:strRef>
              <c:f>LDL!$S$2</c:f>
              <c:strCache>
                <c:ptCount val="1"/>
                <c:pt idx="0">
                  <c:v>キャノンMDS上限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LDL!$S$3:$S$20</c:f>
              <c:numCache>
                <c:formatCode>General</c:formatCode>
                <c:ptCount val="18"/>
                <c:pt idx="0">
                  <c:v>87</c:v>
                </c:pt>
                <c:pt idx="1">
                  <c:v>87</c:v>
                </c:pt>
                <c:pt idx="2">
                  <c:v>87</c:v>
                </c:pt>
                <c:pt idx="3">
                  <c:v>87</c:v>
                </c:pt>
                <c:pt idx="4">
                  <c:v>87</c:v>
                </c:pt>
                <c:pt idx="5">
                  <c:v>87</c:v>
                </c:pt>
                <c:pt idx="6">
                  <c:v>87</c:v>
                </c:pt>
                <c:pt idx="7">
                  <c:v>87</c:v>
                </c:pt>
                <c:pt idx="8">
                  <c:v>87</c:v>
                </c:pt>
                <c:pt idx="9">
                  <c:v>87</c:v>
                </c:pt>
                <c:pt idx="10">
                  <c:v>87</c:v>
                </c:pt>
                <c:pt idx="11">
                  <c:v>87</c:v>
                </c:pt>
                <c:pt idx="12">
                  <c:v>87</c:v>
                </c:pt>
                <c:pt idx="13">
                  <c:v>87</c:v>
                </c:pt>
                <c:pt idx="14">
                  <c:v>87</c:v>
                </c:pt>
                <c:pt idx="15">
                  <c:v>87</c:v>
                </c:pt>
                <c:pt idx="16">
                  <c:v>87</c:v>
                </c:pt>
                <c:pt idx="17">
                  <c:v>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624896"/>
        <c:axId val="128627072"/>
      </c:lineChart>
      <c:catAx>
        <c:axId val="128624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05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8627072"/>
        <c:crosses val="autoZero"/>
        <c:auto val="0"/>
        <c:lblAlgn val="ctr"/>
        <c:lblOffset val="100"/>
        <c:tickLblSkip val="1"/>
        <c:noMultiLvlLbl val="0"/>
      </c:catAx>
      <c:valAx>
        <c:axId val="128627072"/>
        <c:scaling>
          <c:orientation val="minMax"/>
          <c:max val="92"/>
          <c:min val="72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2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8624896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487514342133"/>
          <c:y val="0.23129961549022"/>
          <c:w val="0.24460416756272"/>
          <c:h val="0.6190576877843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95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11688955085232"/>
          <c:y val="0.0769231924927772"/>
          <c:w val="0.683442100181752"/>
          <c:h val="0.784616563426327"/>
        </c:manualLayout>
      </c:layout>
      <c:lineChart>
        <c:grouping val="standard"/>
        <c:varyColors val="0"/>
        <c:ser>
          <c:idx val="3"/>
          <c:order val="0"/>
          <c:tx>
            <c:strRef>
              <c:f>LDL!$C$2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LDL!$C$3:$C$12</c:f>
              <c:numCache>
                <c:formatCode>0.0</c:formatCode>
                <c:ptCount val="10"/>
                <c:pt idx="1">
                  <c:v>60.9776315789473</c:v>
                </c:pt>
                <c:pt idx="2">
                  <c:v>60.0563829787234</c:v>
                </c:pt>
                <c:pt idx="3">
                  <c:v>59.6593023255814</c:v>
                </c:pt>
                <c:pt idx="4">
                  <c:v>59.3642857142857</c:v>
                </c:pt>
                <c:pt idx="5">
                  <c:v>59.7105263157895</c:v>
                </c:pt>
                <c:pt idx="6">
                  <c:v>60.6292682926829</c:v>
                </c:pt>
                <c:pt idx="7">
                  <c:v>61.4860215053763</c:v>
                </c:pt>
                <c:pt idx="8">
                  <c:v>61.6120481927711</c:v>
                </c:pt>
                <c:pt idx="9">
                  <c:v>61.9375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LDL!$G$2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LDL!$G$3:$G$20</c:f>
              <c:numCache>
                <c:formatCode>0.0</c:formatCode>
                <c:ptCount val="18"/>
                <c:pt idx="1">
                  <c:v>65.6</c:v>
                </c:pt>
                <c:pt idx="2">
                  <c:v>63.5166666666667</c:v>
                </c:pt>
                <c:pt idx="3">
                  <c:v>63.6153846153846</c:v>
                </c:pt>
                <c:pt idx="4">
                  <c:v>64.34</c:v>
                </c:pt>
                <c:pt idx="5">
                  <c:v>64.6814814814815</c:v>
                </c:pt>
                <c:pt idx="6">
                  <c:v>64.9991304347826</c:v>
                </c:pt>
                <c:pt idx="7">
                  <c:v>65.1534782608696</c:v>
                </c:pt>
                <c:pt idx="8">
                  <c:v>64.4616</c:v>
                </c:pt>
                <c:pt idx="9">
                  <c:v>63.197619047619</c:v>
                </c:pt>
                <c:pt idx="10">
                  <c:v>65.2681818181818</c:v>
                </c:pt>
                <c:pt idx="11">
                  <c:v>64.924</c:v>
                </c:pt>
                <c:pt idx="12">
                  <c:v>64.6504761904762</c:v>
                </c:pt>
              </c:numCache>
            </c:numRef>
          </c:val>
          <c:smooth val="0"/>
        </c:ser>
        <c:ser>
          <c:idx val="9"/>
          <c:order val="2"/>
          <c:tx>
            <c:strRef>
              <c:f>LDL!$H$2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LDL!$H$3:$H$20</c:f>
              <c:numCache>
                <c:formatCode>0.0</c:formatCode>
                <c:ptCount val="18"/>
                <c:pt idx="1">
                  <c:v>62.805</c:v>
                </c:pt>
                <c:pt idx="2">
                  <c:v>62.969</c:v>
                </c:pt>
                <c:pt idx="3">
                  <c:v>63.141</c:v>
                </c:pt>
                <c:pt idx="4">
                  <c:v>64.029</c:v>
                </c:pt>
                <c:pt idx="5">
                  <c:v>64.59</c:v>
                </c:pt>
                <c:pt idx="6">
                  <c:v>65.068</c:v>
                </c:pt>
                <c:pt idx="7">
                  <c:v>65.296</c:v>
                </c:pt>
                <c:pt idx="8">
                  <c:v>65.123</c:v>
                </c:pt>
                <c:pt idx="9">
                  <c:v>64.361</c:v>
                </c:pt>
                <c:pt idx="10">
                  <c:v>63.22</c:v>
                </c:pt>
                <c:pt idx="11">
                  <c:v>65.286</c:v>
                </c:pt>
                <c:pt idx="12">
                  <c:v>64.965</c:v>
                </c:pt>
              </c:numCache>
            </c:numRef>
          </c:val>
          <c:smooth val="0"/>
        </c:ser>
        <c:ser>
          <c:idx val="8"/>
          <c:order val="3"/>
          <c:tx>
            <c:strRef>
              <c:f>LDL!$J$2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LDL!$J$3:$J$20</c:f>
              <c:numCache>
                <c:formatCode>0.0</c:formatCode>
                <c:ptCount val="18"/>
                <c:pt idx="0">
                  <c:v>64.7</c:v>
                </c:pt>
                <c:pt idx="1">
                  <c:v>60.9776315789473</c:v>
                </c:pt>
                <c:pt idx="2">
                  <c:v>63.5</c:v>
                </c:pt>
                <c:pt idx="3">
                  <c:v>63.72</c:v>
                </c:pt>
                <c:pt idx="4">
                  <c:v>62.67</c:v>
                </c:pt>
                <c:pt idx="5">
                  <c:v>62.54</c:v>
                </c:pt>
                <c:pt idx="6">
                  <c:v>64.17</c:v>
                </c:pt>
                <c:pt idx="7">
                  <c:v>64.74</c:v>
                </c:pt>
                <c:pt idx="8">
                  <c:v>64.16</c:v>
                </c:pt>
                <c:pt idx="9">
                  <c:v>62.37</c:v>
                </c:pt>
                <c:pt idx="10">
                  <c:v>62.07</c:v>
                </c:pt>
                <c:pt idx="11">
                  <c:v>62.07</c:v>
                </c:pt>
                <c:pt idx="12">
                  <c:v>64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LDL!$K$2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LDL!$K$3:$K$20</c:f>
              <c:numCache>
                <c:formatCode>0.0</c:formatCode>
                <c:ptCount val="18"/>
                <c:pt idx="1">
                  <c:v>65.0555555555556</c:v>
                </c:pt>
                <c:pt idx="2">
                  <c:v>65.05</c:v>
                </c:pt>
                <c:pt idx="3">
                  <c:v>65.55</c:v>
                </c:pt>
                <c:pt idx="4">
                  <c:v>65.2</c:v>
                </c:pt>
                <c:pt idx="5">
                  <c:v>63.0555555555556</c:v>
                </c:pt>
                <c:pt idx="6">
                  <c:v>63.9</c:v>
                </c:pt>
                <c:pt idx="7">
                  <c:v>63.2</c:v>
                </c:pt>
                <c:pt idx="8">
                  <c:v>63.5</c:v>
                </c:pt>
                <c:pt idx="9">
                  <c:v>63.2666666666667</c:v>
                </c:pt>
                <c:pt idx="10">
                  <c:v>62.5333333333333</c:v>
                </c:pt>
                <c:pt idx="11">
                  <c:v>64</c:v>
                </c:pt>
                <c:pt idx="12">
                  <c:v>63.9411764705882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LDL!$O$2</c:f>
              <c:strCache>
                <c:ptCount val="1"/>
                <c:pt idx="0">
                  <c:v>積水認証値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LDL!$O$3:$O$20</c:f>
              <c:numCache>
                <c:formatCode>0</c:formatCode>
                <c:ptCount val="18"/>
                <c:pt idx="0">
                  <c:v>64</c:v>
                </c:pt>
                <c:pt idx="1">
                  <c:v>64</c:v>
                </c:pt>
                <c:pt idx="2">
                  <c:v>64</c:v>
                </c:pt>
                <c:pt idx="3">
                  <c:v>64</c:v>
                </c:pt>
                <c:pt idx="4">
                  <c:v>64</c:v>
                </c:pt>
                <c:pt idx="5">
                  <c:v>64</c:v>
                </c:pt>
                <c:pt idx="6">
                  <c:v>64</c:v>
                </c:pt>
                <c:pt idx="7">
                  <c:v>64</c:v>
                </c:pt>
                <c:pt idx="8">
                  <c:v>64</c:v>
                </c:pt>
                <c:pt idx="9">
                  <c:v>64</c:v>
                </c:pt>
                <c:pt idx="10">
                  <c:v>64</c:v>
                </c:pt>
                <c:pt idx="11">
                  <c:v>64</c:v>
                </c:pt>
                <c:pt idx="12">
                  <c:v>64</c:v>
                </c:pt>
                <c:pt idx="13">
                  <c:v>64</c:v>
                </c:pt>
                <c:pt idx="14">
                  <c:v>64</c:v>
                </c:pt>
                <c:pt idx="15">
                  <c:v>64</c:v>
                </c:pt>
                <c:pt idx="16">
                  <c:v>64</c:v>
                </c:pt>
                <c:pt idx="17">
                  <c:v>64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LDL!$P$2</c:f>
              <c:strCache>
                <c:ptCount val="1"/>
                <c:pt idx="0">
                  <c:v>積水平均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LDL!$P$3:$P$17</c:f>
              <c:numCache>
                <c:formatCode>0.0</c:formatCode>
                <c:ptCount val="15"/>
                <c:pt idx="0">
                  <c:v>64.7</c:v>
                </c:pt>
                <c:pt idx="1">
                  <c:v>63.08316374269</c:v>
                </c:pt>
                <c:pt idx="2">
                  <c:v>63.018409929078</c:v>
                </c:pt>
                <c:pt idx="3">
                  <c:v>63.1371373881932</c:v>
                </c:pt>
                <c:pt idx="4">
                  <c:v>63.1206571428571</c:v>
                </c:pt>
                <c:pt idx="5">
                  <c:v>62.9155126705653</c:v>
                </c:pt>
                <c:pt idx="6">
                  <c:v>63.7532797454931</c:v>
                </c:pt>
                <c:pt idx="7">
                  <c:v>63.9750999532492</c:v>
                </c:pt>
                <c:pt idx="8">
                  <c:v>63.7713296385542</c:v>
                </c:pt>
                <c:pt idx="9">
                  <c:v>63.0265571428571</c:v>
                </c:pt>
                <c:pt idx="10">
                  <c:v>63.2728787878788</c:v>
                </c:pt>
                <c:pt idx="11">
                  <c:v>64.07</c:v>
                </c:pt>
                <c:pt idx="12">
                  <c:v>64.3891631652661</c:v>
                </c:pt>
              </c:numCache>
            </c:numRef>
          </c:val>
          <c:smooth val="0"/>
        </c:ser>
        <c:ser>
          <c:idx val="6"/>
          <c:order val="7"/>
          <c:tx>
            <c:strRef>
              <c:f>LDL!$T$2</c:f>
              <c:strCache>
                <c:ptCount val="1"/>
                <c:pt idx="0">
                  <c:v>積水下限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LDL!$T$3:$T$20</c:f>
              <c:numCache>
                <c:formatCode>General</c:formatCode>
                <c:ptCount val="18"/>
                <c:pt idx="0">
                  <c:v>59</c:v>
                </c:pt>
                <c:pt idx="1">
                  <c:v>59</c:v>
                </c:pt>
                <c:pt idx="2">
                  <c:v>59</c:v>
                </c:pt>
                <c:pt idx="3">
                  <c:v>59</c:v>
                </c:pt>
                <c:pt idx="4">
                  <c:v>59</c:v>
                </c:pt>
                <c:pt idx="5">
                  <c:v>59</c:v>
                </c:pt>
                <c:pt idx="6">
                  <c:v>59</c:v>
                </c:pt>
                <c:pt idx="7">
                  <c:v>59</c:v>
                </c:pt>
                <c:pt idx="8">
                  <c:v>59</c:v>
                </c:pt>
                <c:pt idx="9">
                  <c:v>59</c:v>
                </c:pt>
                <c:pt idx="10">
                  <c:v>59</c:v>
                </c:pt>
                <c:pt idx="11">
                  <c:v>59</c:v>
                </c:pt>
                <c:pt idx="12">
                  <c:v>59</c:v>
                </c:pt>
                <c:pt idx="13">
                  <c:v>59</c:v>
                </c:pt>
                <c:pt idx="14">
                  <c:v>59</c:v>
                </c:pt>
                <c:pt idx="15">
                  <c:v>59</c:v>
                </c:pt>
                <c:pt idx="16">
                  <c:v>59</c:v>
                </c:pt>
                <c:pt idx="17">
                  <c:v>59</c:v>
                </c:pt>
              </c:numCache>
            </c:numRef>
          </c:val>
          <c:smooth val="0"/>
        </c:ser>
        <c:ser>
          <c:idx val="7"/>
          <c:order val="8"/>
          <c:tx>
            <c:strRef>
              <c:f>LDL!$U$2</c:f>
              <c:strCache>
                <c:ptCount val="1"/>
                <c:pt idx="0">
                  <c:v>積水上限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LDL!$U$3:$U$20</c:f>
              <c:numCache>
                <c:formatCode>General</c:formatCode>
                <c:ptCount val="18"/>
                <c:pt idx="0">
                  <c:v>69</c:v>
                </c:pt>
                <c:pt idx="1">
                  <c:v>69</c:v>
                </c:pt>
                <c:pt idx="2">
                  <c:v>69</c:v>
                </c:pt>
                <c:pt idx="3">
                  <c:v>69</c:v>
                </c:pt>
                <c:pt idx="4">
                  <c:v>69</c:v>
                </c:pt>
                <c:pt idx="5">
                  <c:v>69</c:v>
                </c:pt>
                <c:pt idx="6">
                  <c:v>69</c:v>
                </c:pt>
                <c:pt idx="7">
                  <c:v>69</c:v>
                </c:pt>
                <c:pt idx="8">
                  <c:v>69</c:v>
                </c:pt>
                <c:pt idx="9">
                  <c:v>69</c:v>
                </c:pt>
                <c:pt idx="10">
                  <c:v>69</c:v>
                </c:pt>
                <c:pt idx="11">
                  <c:v>69</c:v>
                </c:pt>
                <c:pt idx="12">
                  <c:v>69</c:v>
                </c:pt>
                <c:pt idx="13">
                  <c:v>69</c:v>
                </c:pt>
                <c:pt idx="14">
                  <c:v>69</c:v>
                </c:pt>
                <c:pt idx="15">
                  <c:v>69</c:v>
                </c:pt>
                <c:pt idx="16">
                  <c:v>69</c:v>
                </c:pt>
                <c:pt idx="17">
                  <c:v>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647168"/>
        <c:axId val="129063552"/>
      </c:lineChart>
      <c:catAx>
        <c:axId val="128647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05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9063552"/>
        <c:crosses val="autoZero"/>
        <c:auto val="0"/>
        <c:lblAlgn val="ctr"/>
        <c:lblOffset val="100"/>
        <c:tickLblSkip val="1"/>
        <c:noMultiLvlLbl val="0"/>
      </c:catAx>
      <c:valAx>
        <c:axId val="129063552"/>
        <c:scaling>
          <c:orientation val="minMax"/>
          <c:max val="74"/>
          <c:min val="54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2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8647168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8701980434264"/>
          <c:y val="0.196923222435033"/>
          <c:w val="0.190654846399794"/>
          <c:h val="0.678974837780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5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02800151489932"/>
          <c:y val="0.0541292237628593"/>
          <c:w val="0.821326308831994"/>
          <c:h val="0.805692676777945"/>
        </c:manualLayout>
      </c:layout>
      <c:lineChart>
        <c:grouping val="standard"/>
        <c:varyColors val="0"/>
        <c:ser>
          <c:idx val="18"/>
          <c:order val="0"/>
          <c:tx>
            <c:strRef>
              <c:f>'2024.5月を100％とした時の活性変化率'!$B$1</c:f>
              <c:strCache>
                <c:ptCount val="1"/>
                <c:pt idx="0">
                  <c:v>Na</c:v>
                </c:pt>
              </c:strCache>
            </c:strRef>
          </c:tx>
          <c:spPr>
            <a:ln w="12700" cap="rnd" cmpd="sng" algn="ctr">
              <a:solidFill>
                <a:srgbClr val="99CC0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99CC00"/>
              </a:solidFill>
              <a:ln w="9525" cap="flat" cmpd="sng" algn="ctr">
                <a:solidFill>
                  <a:srgbClr val="99CC00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'2024.5月を100％とした時の活性変化率'!$A$2:$A$19</c:f>
              <c:strCache>
                <c:ptCount val="18"/>
                <c:pt idx="0" c:formatCode="@">
                  <c:v>24.05</c:v>
                </c:pt>
                <c:pt idx="1" c:formatCode="General">
                  <c:v>06</c:v>
                </c:pt>
                <c:pt idx="2" c:formatCode="General">
                  <c:v>07</c:v>
                </c:pt>
                <c:pt idx="3" c:formatCode="General">
                  <c:v>08</c:v>
                </c:pt>
                <c:pt idx="4" c:formatCode="General">
                  <c:v>09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@">
                  <c:v>25.01</c:v>
                </c:pt>
                <c:pt idx="9" c:formatCode="General">
                  <c:v>02</c:v>
                </c:pt>
                <c:pt idx="10" c:formatCode="General">
                  <c:v>03</c:v>
                </c:pt>
                <c:pt idx="11" c:formatCode="General">
                  <c:v>04</c:v>
                </c:pt>
                <c:pt idx="12" c:formatCode="General">
                  <c:v>05</c:v>
                </c:pt>
                <c:pt idx="13" c:formatCode="General">
                  <c:v>06</c:v>
                </c:pt>
                <c:pt idx="14" c:formatCode="General">
                  <c:v>07</c:v>
                </c:pt>
                <c:pt idx="15" c:formatCode="General">
                  <c:v>08</c:v>
                </c:pt>
                <c:pt idx="16" c:formatCode="General">
                  <c:v>09</c:v>
                </c:pt>
                <c:pt idx="17" c:formatCode="General">
                  <c:v>10</c:v>
                </c:pt>
              </c:strCache>
            </c:strRef>
          </c:cat>
          <c:val>
            <c:numRef>
              <c:f>'2024.5月を100％とした時の活性変化率'!$B$2:$B$19</c:f>
              <c:numCache>
                <c:formatCode>0.0</c:formatCode>
                <c:ptCount val="18"/>
                <c:pt idx="0">
                  <c:v>100</c:v>
                </c:pt>
                <c:pt idx="1">
                  <c:v>99.4639387571656</c:v>
                </c:pt>
                <c:pt idx="2">
                  <c:v>99.5530860577628</c:v>
                </c:pt>
                <c:pt idx="3">
                  <c:v>99.5147623923828</c:v>
                </c:pt>
                <c:pt idx="4">
                  <c:v>99.4747765215649</c:v>
                </c:pt>
                <c:pt idx="5">
                  <c:v>99.541678624687</c:v>
                </c:pt>
                <c:pt idx="6">
                  <c:v>99.4805910158442</c:v>
                </c:pt>
                <c:pt idx="7">
                  <c:v>99.5633381599708</c:v>
                </c:pt>
                <c:pt idx="8">
                  <c:v>99.4486292024506</c:v>
                </c:pt>
                <c:pt idx="9">
                  <c:v>99.3813116003555</c:v>
                </c:pt>
                <c:pt idx="10">
                  <c:v>99.4334585740659</c:v>
                </c:pt>
                <c:pt idx="11">
                  <c:v>99.4744091646134</c:v>
                </c:pt>
                <c:pt idx="12">
                  <c:v>99.4171019915894</c:v>
                </c:pt>
              </c:numCache>
            </c:numRef>
          </c:val>
          <c:smooth val="0"/>
        </c:ser>
        <c:ser>
          <c:idx val="19"/>
          <c:order val="1"/>
          <c:tx>
            <c:strRef>
              <c:f>'2024.5月を100％とした時の活性変化率'!$C$1</c:f>
              <c:strCache>
                <c:ptCount val="1"/>
                <c:pt idx="0">
                  <c:v>K</c:v>
                </c:pt>
              </c:strCache>
            </c:strRef>
          </c:tx>
          <c:spPr>
            <a:ln w="12700" cap="rnd" cmpd="sng" algn="ctr">
              <a:solidFill>
                <a:srgbClr val="FFCC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CC00"/>
              </a:solidFill>
              <a:ln w="9525" cap="flat" cmpd="sng" algn="ctr">
                <a:solidFill>
                  <a:srgbClr val="FFCC00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'2024.5月を100％とした時の活性変化率'!$A$2:$A$19</c:f>
              <c:strCache>
                <c:ptCount val="18"/>
                <c:pt idx="0" c:formatCode="@">
                  <c:v>24.05</c:v>
                </c:pt>
                <c:pt idx="1" c:formatCode="General">
                  <c:v>06</c:v>
                </c:pt>
                <c:pt idx="2" c:formatCode="General">
                  <c:v>07</c:v>
                </c:pt>
                <c:pt idx="3" c:formatCode="General">
                  <c:v>08</c:v>
                </c:pt>
                <c:pt idx="4" c:formatCode="General">
                  <c:v>09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@">
                  <c:v>25.01</c:v>
                </c:pt>
                <c:pt idx="9" c:formatCode="General">
                  <c:v>02</c:v>
                </c:pt>
                <c:pt idx="10" c:formatCode="General">
                  <c:v>03</c:v>
                </c:pt>
                <c:pt idx="11" c:formatCode="General">
                  <c:v>04</c:v>
                </c:pt>
                <c:pt idx="12" c:formatCode="General">
                  <c:v>05</c:v>
                </c:pt>
                <c:pt idx="13" c:formatCode="General">
                  <c:v>06</c:v>
                </c:pt>
                <c:pt idx="14" c:formatCode="General">
                  <c:v>07</c:v>
                </c:pt>
                <c:pt idx="15" c:formatCode="General">
                  <c:v>08</c:v>
                </c:pt>
                <c:pt idx="16" c:formatCode="General">
                  <c:v>09</c:v>
                </c:pt>
                <c:pt idx="17" c:formatCode="General">
                  <c:v>10</c:v>
                </c:pt>
              </c:strCache>
            </c:strRef>
          </c:cat>
          <c:val>
            <c:numRef>
              <c:f>'2024.5月を100％とした時の活性変化率'!$C$2:$C$19</c:f>
              <c:numCache>
                <c:formatCode>0.0</c:formatCode>
                <c:ptCount val="18"/>
                <c:pt idx="0">
                  <c:v>100</c:v>
                </c:pt>
                <c:pt idx="1">
                  <c:v>100.17245038464</c:v>
                </c:pt>
                <c:pt idx="2">
                  <c:v>100.150329927629</c:v>
                </c:pt>
                <c:pt idx="3">
                  <c:v>100.128155287483</c:v>
                </c:pt>
                <c:pt idx="4">
                  <c:v>100.163707535894</c:v>
                </c:pt>
                <c:pt idx="5">
                  <c:v>100.114819145662</c:v>
                </c:pt>
                <c:pt idx="6">
                  <c:v>100.079717048784</c:v>
                </c:pt>
                <c:pt idx="7">
                  <c:v>100.1663404599</c:v>
                </c:pt>
                <c:pt idx="8">
                  <c:v>100.077794955046</c:v>
                </c:pt>
                <c:pt idx="9">
                  <c:v>100.044907459121</c:v>
                </c:pt>
                <c:pt idx="10">
                  <c:v>100.086414625625</c:v>
                </c:pt>
                <c:pt idx="11">
                  <c:v>100.059505058554</c:v>
                </c:pt>
                <c:pt idx="12">
                  <c:v>100.001251286188</c:v>
                </c:pt>
              </c:numCache>
            </c:numRef>
          </c:val>
          <c:smooth val="0"/>
        </c:ser>
        <c:ser>
          <c:idx val="20"/>
          <c:order val="2"/>
          <c:tx>
            <c:strRef>
              <c:f>'2024.5月を100％とした時の活性変化率'!$D$1</c:f>
              <c:strCache>
                <c:ptCount val="1"/>
                <c:pt idx="0">
                  <c:v>CL</c:v>
                </c:pt>
              </c:strCache>
            </c:strRef>
          </c:tx>
          <c:spPr>
            <a:ln w="12700" cap="rnd" cmpd="sng" algn="ctr">
              <a:solidFill>
                <a:srgbClr val="FF9900"/>
              </a:solidFill>
              <a:prstDash val="solid"/>
              <a:round/>
            </a:ln>
          </c:spPr>
          <c:marker>
            <c:symbol val="triangle"/>
            <c:size val="5"/>
            <c:spPr>
              <a:solidFill>
                <a:srgbClr val="FF9900"/>
              </a:solidFill>
              <a:ln w="9525" cap="flat" cmpd="sng" algn="ctr">
                <a:solidFill>
                  <a:srgbClr val="FF9900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'2024.5月を100％とした時の活性変化率'!$A$2:$A$19</c:f>
              <c:strCache>
                <c:ptCount val="18"/>
                <c:pt idx="0" c:formatCode="@">
                  <c:v>24.05</c:v>
                </c:pt>
                <c:pt idx="1" c:formatCode="General">
                  <c:v>06</c:v>
                </c:pt>
                <c:pt idx="2" c:formatCode="General">
                  <c:v>07</c:v>
                </c:pt>
                <c:pt idx="3" c:formatCode="General">
                  <c:v>08</c:v>
                </c:pt>
                <c:pt idx="4" c:formatCode="General">
                  <c:v>09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@">
                  <c:v>25.01</c:v>
                </c:pt>
                <c:pt idx="9" c:formatCode="General">
                  <c:v>02</c:v>
                </c:pt>
                <c:pt idx="10" c:formatCode="General">
                  <c:v>03</c:v>
                </c:pt>
                <c:pt idx="11" c:formatCode="General">
                  <c:v>04</c:v>
                </c:pt>
                <c:pt idx="12" c:formatCode="General">
                  <c:v>05</c:v>
                </c:pt>
                <c:pt idx="13" c:formatCode="General">
                  <c:v>06</c:v>
                </c:pt>
                <c:pt idx="14" c:formatCode="General">
                  <c:v>07</c:v>
                </c:pt>
                <c:pt idx="15" c:formatCode="General">
                  <c:v>08</c:v>
                </c:pt>
                <c:pt idx="16" c:formatCode="General">
                  <c:v>09</c:v>
                </c:pt>
                <c:pt idx="17" c:formatCode="General">
                  <c:v>10</c:v>
                </c:pt>
              </c:strCache>
            </c:strRef>
          </c:cat>
          <c:val>
            <c:numRef>
              <c:f>'2024.5月を100％とした時の活性変化率'!$D$2:$D$19</c:f>
              <c:numCache>
                <c:formatCode>0.0</c:formatCode>
                <c:ptCount val="18"/>
                <c:pt idx="0">
                  <c:v>100</c:v>
                </c:pt>
                <c:pt idx="1">
                  <c:v>100.149235627497</c:v>
                </c:pt>
                <c:pt idx="2">
                  <c:v>99.6875978190241</c:v>
                </c:pt>
                <c:pt idx="3">
                  <c:v>99.9440495924132</c:v>
                </c:pt>
                <c:pt idx="4">
                  <c:v>99.5082655553314</c:v>
                </c:pt>
                <c:pt idx="5">
                  <c:v>99.7040659192061</c:v>
                </c:pt>
                <c:pt idx="6">
                  <c:v>99.7691906275027</c:v>
                </c:pt>
                <c:pt idx="7">
                  <c:v>99.8684627771585</c:v>
                </c:pt>
                <c:pt idx="8">
                  <c:v>99.759127698315</c:v>
                </c:pt>
                <c:pt idx="9">
                  <c:v>100.31856413818</c:v>
                </c:pt>
                <c:pt idx="10">
                  <c:v>100.097721173083</c:v>
                </c:pt>
                <c:pt idx="11">
                  <c:v>100.674963209517</c:v>
                </c:pt>
                <c:pt idx="12">
                  <c:v>100.185796057554</c:v>
                </c:pt>
              </c:numCache>
            </c:numRef>
          </c:val>
          <c:smooth val="0"/>
        </c:ser>
        <c:ser>
          <c:idx val="21"/>
          <c:order val="3"/>
          <c:tx>
            <c:strRef>
              <c:f>'2024.5月を100％とした時の活性変化率'!$E$1</c:f>
              <c:strCache>
                <c:ptCount val="1"/>
                <c:pt idx="0">
                  <c:v>Ca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x"/>
            <c:size val="5"/>
            <c:spPr>
              <a:noFill/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'2024.5月を100％とした時の活性変化率'!$A$2:$A$19</c:f>
              <c:strCache>
                <c:ptCount val="18"/>
                <c:pt idx="0" c:formatCode="@">
                  <c:v>24.05</c:v>
                </c:pt>
                <c:pt idx="1" c:formatCode="General">
                  <c:v>06</c:v>
                </c:pt>
                <c:pt idx="2" c:formatCode="General">
                  <c:v>07</c:v>
                </c:pt>
                <c:pt idx="3" c:formatCode="General">
                  <c:v>08</c:v>
                </c:pt>
                <c:pt idx="4" c:formatCode="General">
                  <c:v>09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@">
                  <c:v>25.01</c:v>
                </c:pt>
                <c:pt idx="9" c:formatCode="General">
                  <c:v>02</c:v>
                </c:pt>
                <c:pt idx="10" c:formatCode="General">
                  <c:v>03</c:v>
                </c:pt>
                <c:pt idx="11" c:formatCode="General">
                  <c:v>04</c:v>
                </c:pt>
                <c:pt idx="12" c:formatCode="General">
                  <c:v>05</c:v>
                </c:pt>
                <c:pt idx="13" c:formatCode="General">
                  <c:v>06</c:v>
                </c:pt>
                <c:pt idx="14" c:formatCode="General">
                  <c:v>07</c:v>
                </c:pt>
                <c:pt idx="15" c:formatCode="General">
                  <c:v>08</c:v>
                </c:pt>
                <c:pt idx="16" c:formatCode="General">
                  <c:v>09</c:v>
                </c:pt>
                <c:pt idx="17" c:formatCode="General">
                  <c:v>10</c:v>
                </c:pt>
              </c:strCache>
            </c:strRef>
          </c:cat>
          <c:val>
            <c:numRef>
              <c:f>'2024.5月を100％とした時の活性変化率'!$E$2:$E$19</c:f>
              <c:numCache>
                <c:formatCode>0.0</c:formatCode>
                <c:ptCount val="18"/>
                <c:pt idx="0">
                  <c:v>100</c:v>
                </c:pt>
                <c:pt idx="1">
                  <c:v>100.014924675367</c:v>
                </c:pt>
                <c:pt idx="2">
                  <c:v>99.9955388703347</c:v>
                </c:pt>
                <c:pt idx="3">
                  <c:v>99.833696718597</c:v>
                </c:pt>
                <c:pt idx="4">
                  <c:v>100.037660098534</c:v>
                </c:pt>
                <c:pt idx="5">
                  <c:v>100.550031329398</c:v>
                </c:pt>
                <c:pt idx="6">
                  <c:v>100.623240553852</c:v>
                </c:pt>
                <c:pt idx="7">
                  <c:v>100.305481857773</c:v>
                </c:pt>
                <c:pt idx="8">
                  <c:v>99.8479815126841</c:v>
                </c:pt>
                <c:pt idx="9">
                  <c:v>99.6098713034113</c:v>
                </c:pt>
                <c:pt idx="10">
                  <c:v>99.8425586179363</c:v>
                </c:pt>
                <c:pt idx="11">
                  <c:v>100.422191406634</c:v>
                </c:pt>
                <c:pt idx="12">
                  <c:v>100.003386119918</c:v>
                </c:pt>
              </c:numCache>
            </c:numRef>
          </c:val>
          <c:smooth val="0"/>
        </c:ser>
        <c:ser>
          <c:idx val="17"/>
          <c:order val="4"/>
          <c:tx>
            <c:strRef>
              <c:f>'2024.5月を100％とした時の活性変化率'!$F$1</c:f>
              <c:strCache>
                <c:ptCount val="1"/>
                <c:pt idx="0">
                  <c:v>GLU</c:v>
                </c:pt>
              </c:strCache>
            </c:strRef>
          </c:tx>
          <c:spPr>
            <a:ln w="12700" cap="rnd" cmpd="sng" algn="ctr">
              <a:solidFill>
                <a:srgbClr val="33CCCC"/>
              </a:solidFill>
              <a:prstDash val="solid"/>
              <a:round/>
            </a:ln>
          </c:spPr>
          <c:marker>
            <c:symbol val="dash"/>
            <c:size val="5"/>
            <c:spPr>
              <a:noFill/>
              <a:ln w="9525" cap="flat" cmpd="sng" algn="ctr">
                <a:solidFill>
                  <a:srgbClr val="33CCCC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'2024.5月を100％とした時の活性変化率'!$A$2:$A$19</c:f>
              <c:strCache>
                <c:ptCount val="18"/>
                <c:pt idx="0" c:formatCode="@">
                  <c:v>24.05</c:v>
                </c:pt>
                <c:pt idx="1" c:formatCode="General">
                  <c:v>06</c:v>
                </c:pt>
                <c:pt idx="2" c:formatCode="General">
                  <c:v>07</c:v>
                </c:pt>
                <c:pt idx="3" c:formatCode="General">
                  <c:v>08</c:v>
                </c:pt>
                <c:pt idx="4" c:formatCode="General">
                  <c:v>09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@">
                  <c:v>25.01</c:v>
                </c:pt>
                <c:pt idx="9" c:formatCode="General">
                  <c:v>02</c:v>
                </c:pt>
                <c:pt idx="10" c:formatCode="General">
                  <c:v>03</c:v>
                </c:pt>
                <c:pt idx="11" c:formatCode="General">
                  <c:v>04</c:v>
                </c:pt>
                <c:pt idx="12" c:formatCode="General">
                  <c:v>05</c:v>
                </c:pt>
                <c:pt idx="13" c:formatCode="General">
                  <c:v>06</c:v>
                </c:pt>
                <c:pt idx="14" c:formatCode="General">
                  <c:v>07</c:v>
                </c:pt>
                <c:pt idx="15" c:formatCode="General">
                  <c:v>08</c:v>
                </c:pt>
                <c:pt idx="16" c:formatCode="General">
                  <c:v>09</c:v>
                </c:pt>
                <c:pt idx="17" c:formatCode="General">
                  <c:v>10</c:v>
                </c:pt>
              </c:strCache>
            </c:strRef>
          </c:cat>
          <c:val>
            <c:numRef>
              <c:f>'2024.5月を100％とした時の活性変化率'!$F$2:$F$19</c:f>
              <c:numCache>
                <c:formatCode>0.0</c:formatCode>
                <c:ptCount val="18"/>
                <c:pt idx="0">
                  <c:v>100</c:v>
                </c:pt>
                <c:pt idx="1">
                  <c:v>99.5496833869878</c:v>
                </c:pt>
                <c:pt idx="2">
                  <c:v>99.2341156515226</c:v>
                </c:pt>
                <c:pt idx="3">
                  <c:v>99.0353438514195</c:v>
                </c:pt>
                <c:pt idx="4">
                  <c:v>99.177875108333</c:v>
                </c:pt>
                <c:pt idx="5">
                  <c:v>99.3214093121725</c:v>
                </c:pt>
                <c:pt idx="6">
                  <c:v>99.4888343044264</c:v>
                </c:pt>
                <c:pt idx="7">
                  <c:v>99.4263538159259</c:v>
                </c:pt>
                <c:pt idx="8">
                  <c:v>99.2581632345427</c:v>
                </c:pt>
                <c:pt idx="9">
                  <c:v>99.2305158103735</c:v>
                </c:pt>
                <c:pt idx="10">
                  <c:v>99.1960273981934</c:v>
                </c:pt>
                <c:pt idx="11">
                  <c:v>99.309224255695</c:v>
                </c:pt>
                <c:pt idx="12">
                  <c:v>99.1953455579373</c:v>
                </c:pt>
              </c:numCache>
            </c:numRef>
          </c:val>
          <c:smooth val="0"/>
        </c:ser>
        <c:ser>
          <c:idx val="8"/>
          <c:order val="5"/>
          <c:tx>
            <c:strRef>
              <c:f>'2024.5月を100％とした時の活性変化率'!$G$1</c:f>
              <c:strCache>
                <c:ptCount val="1"/>
                <c:pt idx="0">
                  <c:v>TCH</c:v>
                </c:pt>
              </c:strCache>
            </c:strRef>
          </c:tx>
          <c:spPr>
            <a:ln w="12700" cap="rnd" cmpd="sng" algn="ctr">
              <a:solidFill>
                <a:srgbClr val="00CCFF"/>
              </a:solidFill>
              <a:prstDash val="solid"/>
              <a:round/>
            </a:ln>
          </c:spPr>
          <c:marker>
            <c:symbol val="dash"/>
            <c:size val="5"/>
            <c:spPr>
              <a:noFill/>
              <a:ln w="9525" cap="flat" cmpd="sng" algn="ctr">
                <a:solidFill>
                  <a:srgbClr val="00CCFF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'2024.5月を100％とした時の活性変化率'!$A$2:$A$19</c:f>
              <c:strCache>
                <c:ptCount val="18"/>
                <c:pt idx="0" c:formatCode="@">
                  <c:v>24.05</c:v>
                </c:pt>
                <c:pt idx="1" c:formatCode="General">
                  <c:v>06</c:v>
                </c:pt>
                <c:pt idx="2" c:formatCode="General">
                  <c:v>07</c:v>
                </c:pt>
                <c:pt idx="3" c:formatCode="General">
                  <c:v>08</c:v>
                </c:pt>
                <c:pt idx="4" c:formatCode="General">
                  <c:v>09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@">
                  <c:v>25.01</c:v>
                </c:pt>
                <c:pt idx="9" c:formatCode="General">
                  <c:v>02</c:v>
                </c:pt>
                <c:pt idx="10" c:formatCode="General">
                  <c:v>03</c:v>
                </c:pt>
                <c:pt idx="11" c:formatCode="General">
                  <c:v>04</c:v>
                </c:pt>
                <c:pt idx="12" c:formatCode="General">
                  <c:v>05</c:v>
                </c:pt>
                <c:pt idx="13" c:formatCode="General">
                  <c:v>06</c:v>
                </c:pt>
                <c:pt idx="14" c:formatCode="General">
                  <c:v>07</c:v>
                </c:pt>
                <c:pt idx="15" c:formatCode="General">
                  <c:v>08</c:v>
                </c:pt>
                <c:pt idx="16" c:formatCode="General">
                  <c:v>09</c:v>
                </c:pt>
                <c:pt idx="17" c:formatCode="General">
                  <c:v>10</c:v>
                </c:pt>
              </c:strCache>
            </c:strRef>
          </c:cat>
          <c:val>
            <c:numRef>
              <c:f>'2024.5月を100％とした時の活性変化率'!$G$2:$G$19</c:f>
              <c:numCache>
                <c:formatCode>0.0</c:formatCode>
                <c:ptCount val="18"/>
                <c:pt idx="0">
                  <c:v>100</c:v>
                </c:pt>
                <c:pt idx="1">
                  <c:v>99.0652630856477</c:v>
                </c:pt>
                <c:pt idx="2">
                  <c:v>99.4641104732863</c:v>
                </c:pt>
                <c:pt idx="3">
                  <c:v>99.4720398731874</c:v>
                </c:pt>
                <c:pt idx="4">
                  <c:v>99.3387578280889</c:v>
                </c:pt>
                <c:pt idx="5">
                  <c:v>99.1849711830616</c:v>
                </c:pt>
                <c:pt idx="6">
                  <c:v>99.2061708944991</c:v>
                </c:pt>
                <c:pt idx="7">
                  <c:v>99.3098106186901</c:v>
                </c:pt>
                <c:pt idx="8">
                  <c:v>99.2054578118234</c:v>
                </c:pt>
                <c:pt idx="9">
                  <c:v>99.362674878212</c:v>
                </c:pt>
                <c:pt idx="10">
                  <c:v>99.3543380039653</c:v>
                </c:pt>
                <c:pt idx="11">
                  <c:v>99.2066144418472</c:v>
                </c:pt>
                <c:pt idx="12">
                  <c:v>99.1006155158541</c:v>
                </c:pt>
              </c:numCache>
            </c:numRef>
          </c:val>
          <c:smooth val="0"/>
        </c:ser>
        <c:ser>
          <c:idx val="9"/>
          <c:order val="6"/>
          <c:tx>
            <c:strRef>
              <c:f>'2024.5月を100％とした時の活性変化率'!$H$1</c:f>
              <c:strCache>
                <c:ptCount val="1"/>
                <c:pt idx="0">
                  <c:v>TG</c:v>
                </c:pt>
              </c:strCache>
            </c:strRef>
          </c:tx>
          <c:spPr>
            <a:ln w="12700" cap="rnd" cmpd="sng" algn="ctr">
              <a:solidFill>
                <a:srgbClr val="CCFFFF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CCFFFF"/>
              </a:solidFill>
              <a:ln w="9525" cap="flat" cmpd="sng" algn="ctr">
                <a:solidFill>
                  <a:srgbClr val="CC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'2024.5月を100％とした時の活性変化率'!$A$2:$A$19</c:f>
              <c:strCache>
                <c:ptCount val="18"/>
                <c:pt idx="0" c:formatCode="@">
                  <c:v>24.05</c:v>
                </c:pt>
                <c:pt idx="1" c:formatCode="General">
                  <c:v>06</c:v>
                </c:pt>
                <c:pt idx="2" c:formatCode="General">
                  <c:v>07</c:v>
                </c:pt>
                <c:pt idx="3" c:formatCode="General">
                  <c:v>08</c:v>
                </c:pt>
                <c:pt idx="4" c:formatCode="General">
                  <c:v>09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@">
                  <c:v>25.01</c:v>
                </c:pt>
                <c:pt idx="9" c:formatCode="General">
                  <c:v>02</c:v>
                </c:pt>
                <c:pt idx="10" c:formatCode="General">
                  <c:v>03</c:v>
                </c:pt>
                <c:pt idx="11" c:formatCode="General">
                  <c:v>04</c:v>
                </c:pt>
                <c:pt idx="12" c:formatCode="General">
                  <c:v>05</c:v>
                </c:pt>
                <c:pt idx="13" c:formatCode="General">
                  <c:v>06</c:v>
                </c:pt>
                <c:pt idx="14" c:formatCode="General">
                  <c:v>07</c:v>
                </c:pt>
                <c:pt idx="15" c:formatCode="General">
                  <c:v>08</c:v>
                </c:pt>
                <c:pt idx="16" c:formatCode="General">
                  <c:v>09</c:v>
                </c:pt>
                <c:pt idx="17" c:formatCode="General">
                  <c:v>10</c:v>
                </c:pt>
              </c:strCache>
            </c:strRef>
          </c:cat>
          <c:val>
            <c:numRef>
              <c:f>'2024.5月を100％とした時の活性変化率'!$H$2:$H$19</c:f>
              <c:numCache>
                <c:formatCode>0.0</c:formatCode>
                <c:ptCount val="18"/>
                <c:pt idx="0">
                  <c:v>100</c:v>
                </c:pt>
                <c:pt idx="1">
                  <c:v>101.501784617053</c:v>
                </c:pt>
                <c:pt idx="2">
                  <c:v>101.267956837908</c:v>
                </c:pt>
                <c:pt idx="3">
                  <c:v>101.012483223806</c:v>
                </c:pt>
                <c:pt idx="4">
                  <c:v>101.067824734249</c:v>
                </c:pt>
                <c:pt idx="5">
                  <c:v>100.710621341566</c:v>
                </c:pt>
                <c:pt idx="6">
                  <c:v>100.727787534804</c:v>
                </c:pt>
                <c:pt idx="7">
                  <c:v>100.816451810476</c:v>
                </c:pt>
                <c:pt idx="8">
                  <c:v>100.949033386201</c:v>
                </c:pt>
                <c:pt idx="9">
                  <c:v>101.059567869825</c:v>
                </c:pt>
                <c:pt idx="10">
                  <c:v>101.024409755543</c:v>
                </c:pt>
                <c:pt idx="11">
                  <c:v>100.770623902644</c:v>
                </c:pt>
                <c:pt idx="12">
                  <c:v>101.29597935726</c:v>
                </c:pt>
              </c:numCache>
            </c:numRef>
          </c:val>
          <c:smooth val="0"/>
        </c:ser>
        <c:ser>
          <c:idx val="10"/>
          <c:order val="7"/>
          <c:tx>
            <c:strRef>
              <c:f>'2024.5月を100％とした時の活性変化率'!$I$1</c:f>
              <c:strCache>
                <c:ptCount val="1"/>
                <c:pt idx="0">
                  <c:v>HDL</c:v>
                </c:pt>
              </c:strCache>
            </c:strRef>
          </c:tx>
          <c:spPr>
            <a:ln w="12700" cap="rnd" cmpd="sng" algn="ctr">
              <a:solidFill>
                <a:srgbClr val="CCFFC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CCFFCC"/>
              </a:solidFill>
              <a:ln w="9525" cap="flat" cmpd="sng" algn="ctr">
                <a:solidFill>
                  <a:srgbClr val="CCFFCC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'2024.5月を100％とした時の活性変化率'!$A$2:$A$19</c:f>
              <c:strCache>
                <c:ptCount val="18"/>
                <c:pt idx="0" c:formatCode="@">
                  <c:v>24.05</c:v>
                </c:pt>
                <c:pt idx="1" c:formatCode="General">
                  <c:v>06</c:v>
                </c:pt>
                <c:pt idx="2" c:formatCode="General">
                  <c:v>07</c:v>
                </c:pt>
                <c:pt idx="3" c:formatCode="General">
                  <c:v>08</c:v>
                </c:pt>
                <c:pt idx="4" c:formatCode="General">
                  <c:v>09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@">
                  <c:v>25.01</c:v>
                </c:pt>
                <c:pt idx="9" c:formatCode="General">
                  <c:v>02</c:v>
                </c:pt>
                <c:pt idx="10" c:formatCode="General">
                  <c:v>03</c:v>
                </c:pt>
                <c:pt idx="11" c:formatCode="General">
                  <c:v>04</c:v>
                </c:pt>
                <c:pt idx="12" c:formatCode="General">
                  <c:v>05</c:v>
                </c:pt>
                <c:pt idx="13" c:formatCode="General">
                  <c:v>06</c:v>
                </c:pt>
                <c:pt idx="14" c:formatCode="General">
                  <c:v>07</c:v>
                </c:pt>
                <c:pt idx="15" c:formatCode="General">
                  <c:v>08</c:v>
                </c:pt>
                <c:pt idx="16" c:formatCode="General">
                  <c:v>09</c:v>
                </c:pt>
                <c:pt idx="17" c:formatCode="General">
                  <c:v>10</c:v>
                </c:pt>
              </c:strCache>
            </c:strRef>
          </c:cat>
          <c:val>
            <c:numRef>
              <c:f>'2024.5月を100％とした時の活性変化率'!$I$2:$I$19</c:f>
              <c:numCache>
                <c:formatCode>0.0</c:formatCode>
                <c:ptCount val="18"/>
                <c:pt idx="0">
                  <c:v>100</c:v>
                </c:pt>
                <c:pt idx="1">
                  <c:v>100.191166750335</c:v>
                </c:pt>
                <c:pt idx="2">
                  <c:v>99.9969754883862</c:v>
                </c:pt>
                <c:pt idx="3">
                  <c:v>100.369344209162</c:v>
                </c:pt>
                <c:pt idx="4">
                  <c:v>100.34996371904</c:v>
                </c:pt>
                <c:pt idx="5">
                  <c:v>100.037232255592</c:v>
                </c:pt>
                <c:pt idx="6">
                  <c:v>99.7813323386764</c:v>
                </c:pt>
                <c:pt idx="7">
                  <c:v>100.189799848749</c:v>
                </c:pt>
                <c:pt idx="8">
                  <c:v>100.100644937587</c:v>
                </c:pt>
                <c:pt idx="9">
                  <c:v>99.8482392638737</c:v>
                </c:pt>
                <c:pt idx="10">
                  <c:v>99.4800988399621</c:v>
                </c:pt>
                <c:pt idx="11">
                  <c:v>99.6016710069444</c:v>
                </c:pt>
                <c:pt idx="12">
                  <c:v>99.0231434370623</c:v>
                </c:pt>
              </c:numCache>
            </c:numRef>
          </c:val>
          <c:smooth val="0"/>
        </c:ser>
        <c:ser>
          <c:idx val="12"/>
          <c:order val="8"/>
          <c:tx>
            <c:strRef>
              <c:f>'2024.5月を100％とした時の活性変化率'!$J$1</c:f>
              <c:strCache>
                <c:ptCount val="1"/>
                <c:pt idx="0">
                  <c:v>TP</c:v>
                </c:pt>
              </c:strCache>
            </c:strRef>
          </c:tx>
          <c:spPr>
            <a:ln w="12700" cap="rnd" cmpd="sng" algn="ctr">
              <a:solidFill>
                <a:srgbClr val="99CCFF"/>
              </a:solidFill>
              <a:prstDash val="solid"/>
              <a:round/>
            </a:ln>
          </c:spPr>
          <c:marker>
            <c:symbol val="x"/>
            <c:size val="5"/>
            <c:spPr>
              <a:noFill/>
              <a:ln w="9525" cap="flat" cmpd="sng" algn="ctr">
                <a:solidFill>
                  <a:srgbClr val="99CCFF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'2024.5月を100％とした時の活性変化率'!$A$2:$A$19</c:f>
              <c:strCache>
                <c:ptCount val="18"/>
                <c:pt idx="0" c:formatCode="@">
                  <c:v>24.05</c:v>
                </c:pt>
                <c:pt idx="1" c:formatCode="General">
                  <c:v>06</c:v>
                </c:pt>
                <c:pt idx="2" c:formatCode="General">
                  <c:v>07</c:v>
                </c:pt>
                <c:pt idx="3" c:formatCode="General">
                  <c:v>08</c:v>
                </c:pt>
                <c:pt idx="4" c:formatCode="General">
                  <c:v>09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@">
                  <c:v>25.01</c:v>
                </c:pt>
                <c:pt idx="9" c:formatCode="General">
                  <c:v>02</c:v>
                </c:pt>
                <c:pt idx="10" c:formatCode="General">
                  <c:v>03</c:v>
                </c:pt>
                <c:pt idx="11" c:formatCode="General">
                  <c:v>04</c:v>
                </c:pt>
                <c:pt idx="12" c:formatCode="General">
                  <c:v>05</c:v>
                </c:pt>
                <c:pt idx="13" c:formatCode="General">
                  <c:v>06</c:v>
                </c:pt>
                <c:pt idx="14" c:formatCode="General">
                  <c:v>07</c:v>
                </c:pt>
                <c:pt idx="15" c:formatCode="General">
                  <c:v>08</c:v>
                </c:pt>
                <c:pt idx="16" c:formatCode="General">
                  <c:v>09</c:v>
                </c:pt>
                <c:pt idx="17" c:formatCode="General">
                  <c:v>10</c:v>
                </c:pt>
              </c:strCache>
            </c:strRef>
          </c:cat>
          <c:val>
            <c:numRef>
              <c:f>'2024.5月を100％とした時の活性変化率'!$J$2:$J$19</c:f>
              <c:numCache>
                <c:formatCode>0.0</c:formatCode>
                <c:ptCount val="18"/>
                <c:pt idx="0">
                  <c:v>100</c:v>
                </c:pt>
                <c:pt idx="1">
                  <c:v>100.100187640492</c:v>
                </c:pt>
                <c:pt idx="2">
                  <c:v>100.07238398139</c:v>
                </c:pt>
                <c:pt idx="3">
                  <c:v>100.047256350761</c:v>
                </c:pt>
                <c:pt idx="4">
                  <c:v>100.211037586588</c:v>
                </c:pt>
                <c:pt idx="5">
                  <c:v>100.191603966766</c:v>
                </c:pt>
                <c:pt idx="6">
                  <c:v>100.161269727867</c:v>
                </c:pt>
                <c:pt idx="7">
                  <c:v>100.284905803144</c:v>
                </c:pt>
                <c:pt idx="8">
                  <c:v>100.234340308423</c:v>
                </c:pt>
                <c:pt idx="9">
                  <c:v>100.149080320438</c:v>
                </c:pt>
                <c:pt idx="10">
                  <c:v>100.148360296435</c:v>
                </c:pt>
                <c:pt idx="11">
                  <c:v>100.185164465714</c:v>
                </c:pt>
                <c:pt idx="12">
                  <c:v>100.190483821067</c:v>
                </c:pt>
              </c:numCache>
            </c:numRef>
          </c:val>
          <c:smooth val="0"/>
        </c:ser>
        <c:ser>
          <c:idx val="13"/>
          <c:order val="9"/>
          <c:tx>
            <c:strRef>
              <c:f>'2024.5月を100％とした時の活性変化率'!$K$1</c:f>
              <c:strCache>
                <c:ptCount val="1"/>
                <c:pt idx="0">
                  <c:v>ALB</c:v>
                </c:pt>
              </c:strCache>
            </c:strRef>
          </c:tx>
          <c:spPr>
            <a:ln w="12700" cap="rnd" cmpd="sng" algn="ctr">
              <a:solidFill>
                <a:srgbClr val="FF99CC"/>
              </a:solidFill>
              <a:prstDash val="solid"/>
              <a:round/>
            </a:ln>
          </c:spPr>
          <c:marker>
            <c:symbol val="star"/>
            <c:size val="5"/>
            <c:spPr>
              <a:noFill/>
              <a:ln w="9525" cap="flat" cmpd="sng" algn="ctr">
                <a:solidFill>
                  <a:srgbClr val="FF99CC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'2024.5月を100％とした時の活性変化率'!$A$2:$A$19</c:f>
              <c:strCache>
                <c:ptCount val="18"/>
                <c:pt idx="0" c:formatCode="@">
                  <c:v>24.05</c:v>
                </c:pt>
                <c:pt idx="1" c:formatCode="General">
                  <c:v>06</c:v>
                </c:pt>
                <c:pt idx="2" c:formatCode="General">
                  <c:v>07</c:v>
                </c:pt>
                <c:pt idx="3" c:formatCode="General">
                  <c:v>08</c:v>
                </c:pt>
                <c:pt idx="4" c:formatCode="General">
                  <c:v>09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@">
                  <c:v>25.01</c:v>
                </c:pt>
                <c:pt idx="9" c:formatCode="General">
                  <c:v>02</c:v>
                </c:pt>
                <c:pt idx="10" c:formatCode="General">
                  <c:v>03</c:v>
                </c:pt>
                <c:pt idx="11" c:formatCode="General">
                  <c:v>04</c:v>
                </c:pt>
                <c:pt idx="12" c:formatCode="General">
                  <c:v>05</c:v>
                </c:pt>
                <c:pt idx="13" c:formatCode="General">
                  <c:v>06</c:v>
                </c:pt>
                <c:pt idx="14" c:formatCode="General">
                  <c:v>07</c:v>
                </c:pt>
                <c:pt idx="15" c:formatCode="General">
                  <c:v>08</c:v>
                </c:pt>
                <c:pt idx="16" c:formatCode="General">
                  <c:v>09</c:v>
                </c:pt>
                <c:pt idx="17" c:formatCode="General">
                  <c:v>10</c:v>
                </c:pt>
              </c:strCache>
            </c:strRef>
          </c:cat>
          <c:val>
            <c:numRef>
              <c:f>'2024.5月を100％とした時の活性変化率'!$K$2:$K$19</c:f>
              <c:numCache>
                <c:formatCode>0.0</c:formatCode>
                <c:ptCount val="18"/>
                <c:pt idx="0">
                  <c:v>100</c:v>
                </c:pt>
                <c:pt idx="1">
                  <c:v>99.083812432926</c:v>
                </c:pt>
                <c:pt idx="2">
                  <c:v>99.3271207199531</c:v>
                </c:pt>
                <c:pt idx="3">
                  <c:v>99.5010364925728</c:v>
                </c:pt>
                <c:pt idx="4">
                  <c:v>99.3835084295629</c:v>
                </c:pt>
                <c:pt idx="5">
                  <c:v>99.2335300721633</c:v>
                </c:pt>
                <c:pt idx="6">
                  <c:v>99.6635885563809</c:v>
                </c:pt>
                <c:pt idx="7">
                  <c:v>99.9055303715617</c:v>
                </c:pt>
                <c:pt idx="8">
                  <c:v>99.8986902521275</c:v>
                </c:pt>
                <c:pt idx="9">
                  <c:v>99.9725441267991</c:v>
                </c:pt>
                <c:pt idx="10">
                  <c:v>99.9364720575865</c:v>
                </c:pt>
                <c:pt idx="11">
                  <c:v>99.8546718829746</c:v>
                </c:pt>
                <c:pt idx="12">
                  <c:v>99.9553013811487</c:v>
                </c:pt>
              </c:numCache>
            </c:numRef>
          </c:val>
          <c:smooth val="0"/>
        </c:ser>
        <c:ser>
          <c:idx val="11"/>
          <c:order val="10"/>
          <c:tx>
            <c:strRef>
              <c:f>'2024.5月を100％とした時の活性変化率'!$L$1</c:f>
              <c:strCache>
                <c:ptCount val="1"/>
                <c:pt idx="0">
                  <c:v>TBIL</c:v>
                </c:pt>
              </c:strCache>
            </c:strRef>
          </c:tx>
          <c:spPr>
            <a:ln w="12700" cap="rnd" cmpd="sng" algn="ctr">
              <a:solidFill>
                <a:srgbClr val="FFFF99"/>
              </a:solidFill>
              <a:prstDash val="solid"/>
              <a:round/>
            </a:ln>
          </c:spPr>
          <c:marker>
            <c:symbol val="triangle"/>
            <c:size val="5"/>
            <c:spPr>
              <a:solidFill>
                <a:srgbClr val="FFFF99"/>
              </a:solidFill>
              <a:ln w="9525" cap="flat" cmpd="sng" algn="ctr">
                <a:solidFill>
                  <a:srgbClr val="FFFF99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'2024.5月を100％とした時の活性変化率'!$A$2:$A$19</c:f>
              <c:strCache>
                <c:ptCount val="18"/>
                <c:pt idx="0" c:formatCode="@">
                  <c:v>24.05</c:v>
                </c:pt>
                <c:pt idx="1" c:formatCode="General">
                  <c:v>06</c:v>
                </c:pt>
                <c:pt idx="2" c:formatCode="General">
                  <c:v>07</c:v>
                </c:pt>
                <c:pt idx="3" c:formatCode="General">
                  <c:v>08</c:v>
                </c:pt>
                <c:pt idx="4" c:formatCode="General">
                  <c:v>09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@">
                  <c:v>25.01</c:v>
                </c:pt>
                <c:pt idx="9" c:formatCode="General">
                  <c:v>02</c:v>
                </c:pt>
                <c:pt idx="10" c:formatCode="General">
                  <c:v>03</c:v>
                </c:pt>
                <c:pt idx="11" c:formatCode="General">
                  <c:v>04</c:v>
                </c:pt>
                <c:pt idx="12" c:formatCode="General">
                  <c:v>05</c:v>
                </c:pt>
                <c:pt idx="13" c:formatCode="General">
                  <c:v>06</c:v>
                </c:pt>
                <c:pt idx="14" c:formatCode="General">
                  <c:v>07</c:v>
                </c:pt>
                <c:pt idx="15" c:formatCode="General">
                  <c:v>08</c:v>
                </c:pt>
                <c:pt idx="16" c:formatCode="General">
                  <c:v>09</c:v>
                </c:pt>
                <c:pt idx="17" c:formatCode="General">
                  <c:v>10</c:v>
                </c:pt>
              </c:strCache>
            </c:strRef>
          </c:cat>
          <c:val>
            <c:numRef>
              <c:f>'2024.5月を100％とした時の活性変化率'!$L$2:$L$19</c:f>
              <c:numCache>
                <c:formatCode>0.0</c:formatCode>
                <c:ptCount val="18"/>
                <c:pt idx="0">
                  <c:v>100</c:v>
                </c:pt>
                <c:pt idx="1">
                  <c:v>97.4738695896332</c:v>
                </c:pt>
                <c:pt idx="2">
                  <c:v>97.6891531567255</c:v>
                </c:pt>
                <c:pt idx="3">
                  <c:v>97.3841248631241</c:v>
                </c:pt>
                <c:pt idx="4">
                  <c:v>97.1433702337559</c:v>
                </c:pt>
                <c:pt idx="5">
                  <c:v>97.4519850970155</c:v>
                </c:pt>
                <c:pt idx="6">
                  <c:v>97.1918647417864</c:v>
                </c:pt>
                <c:pt idx="7">
                  <c:v>97.0604966819655</c:v>
                </c:pt>
                <c:pt idx="8">
                  <c:v>97.1183132708619</c:v>
                </c:pt>
                <c:pt idx="9">
                  <c:v>97.5871215779938</c:v>
                </c:pt>
                <c:pt idx="10">
                  <c:v>97.5798066875653</c:v>
                </c:pt>
                <c:pt idx="11">
                  <c:v>96.750576459764</c:v>
                </c:pt>
                <c:pt idx="12">
                  <c:v>96.709646760012</c:v>
                </c:pt>
              </c:numCache>
            </c:numRef>
          </c:val>
          <c:smooth val="0"/>
        </c:ser>
        <c:ser>
          <c:idx val="24"/>
          <c:order val="11"/>
          <c:tx>
            <c:strRef>
              <c:f>'2024.5月を100％とした時の活性変化率'!$M$1</c:f>
              <c:strCache>
                <c:ptCount val="1"/>
                <c:pt idx="0">
                  <c:v>CRP</c:v>
                </c:pt>
              </c:strCache>
            </c:strRef>
          </c:tx>
          <c:spPr>
            <a:ln w="12700" cap="rnd" cmpd="sng" algn="ctr">
              <a:solidFill>
                <a:srgbClr val="003366"/>
              </a:solidFill>
              <a:prstDash val="solid"/>
              <a:round/>
            </a:ln>
          </c:spPr>
          <c:marker>
            <c:symbol val="plus"/>
            <c:size val="5"/>
            <c:spPr>
              <a:noFill/>
              <a:ln w="9525" cap="flat" cmpd="sng" algn="ctr">
                <a:solidFill>
                  <a:srgbClr val="003366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'2024.5月を100％とした時の活性変化率'!$A$2:$A$19</c:f>
              <c:strCache>
                <c:ptCount val="18"/>
                <c:pt idx="0" c:formatCode="@">
                  <c:v>24.05</c:v>
                </c:pt>
                <c:pt idx="1" c:formatCode="General">
                  <c:v>06</c:v>
                </c:pt>
                <c:pt idx="2" c:formatCode="General">
                  <c:v>07</c:v>
                </c:pt>
                <c:pt idx="3" c:formatCode="General">
                  <c:v>08</c:v>
                </c:pt>
                <c:pt idx="4" c:formatCode="General">
                  <c:v>09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@">
                  <c:v>25.01</c:v>
                </c:pt>
                <c:pt idx="9" c:formatCode="General">
                  <c:v>02</c:v>
                </c:pt>
                <c:pt idx="10" c:formatCode="General">
                  <c:v>03</c:v>
                </c:pt>
                <c:pt idx="11" c:formatCode="General">
                  <c:v>04</c:v>
                </c:pt>
                <c:pt idx="12" c:formatCode="General">
                  <c:v>05</c:v>
                </c:pt>
                <c:pt idx="13" c:formatCode="General">
                  <c:v>06</c:v>
                </c:pt>
                <c:pt idx="14" c:formatCode="General">
                  <c:v>07</c:v>
                </c:pt>
                <c:pt idx="15" c:formatCode="General">
                  <c:v>08</c:v>
                </c:pt>
                <c:pt idx="16" c:formatCode="General">
                  <c:v>09</c:v>
                </c:pt>
                <c:pt idx="17" c:formatCode="General">
                  <c:v>10</c:v>
                </c:pt>
              </c:strCache>
            </c:strRef>
          </c:cat>
          <c:val>
            <c:numRef>
              <c:f>'2024.5月を100％とした時の活性変化率'!$M$2:$M$19</c:f>
              <c:numCache>
                <c:formatCode>0.0</c:formatCode>
                <c:ptCount val="18"/>
                <c:pt idx="0">
                  <c:v>100</c:v>
                </c:pt>
                <c:pt idx="1">
                  <c:v>100.106933393286</c:v>
                </c:pt>
                <c:pt idx="2">
                  <c:v>100.462482651924</c:v>
                </c:pt>
                <c:pt idx="3">
                  <c:v>99.9989568254874</c:v>
                </c:pt>
                <c:pt idx="4">
                  <c:v>99.4871000170003</c:v>
                </c:pt>
                <c:pt idx="5">
                  <c:v>99.3142625196129</c:v>
                </c:pt>
                <c:pt idx="6">
                  <c:v>99.3934776209539</c:v>
                </c:pt>
                <c:pt idx="7">
                  <c:v>99.2314807340527</c:v>
                </c:pt>
                <c:pt idx="8">
                  <c:v>100.062363594995</c:v>
                </c:pt>
                <c:pt idx="9">
                  <c:v>99.9856357393538</c:v>
                </c:pt>
                <c:pt idx="10">
                  <c:v>99.4431425422693</c:v>
                </c:pt>
                <c:pt idx="11">
                  <c:v>100.382060832991</c:v>
                </c:pt>
                <c:pt idx="12">
                  <c:v>100.283489910475</c:v>
                </c:pt>
              </c:numCache>
            </c:numRef>
          </c:val>
          <c:smooth val="0"/>
        </c:ser>
        <c:ser>
          <c:idx val="16"/>
          <c:order val="12"/>
          <c:tx>
            <c:strRef>
              <c:f>'2024.5月を100％とした時の活性変化率'!$N$1</c:f>
              <c:strCache>
                <c:ptCount val="1"/>
                <c:pt idx="0">
                  <c:v>UA</c:v>
                </c:pt>
              </c:strCache>
            </c:strRef>
          </c:tx>
          <c:spPr>
            <a:ln w="12700" cap="rnd" cmpd="sng" algn="ctr">
              <a:solidFill>
                <a:srgbClr val="3366FF"/>
              </a:solidFill>
              <a:prstDash val="solid"/>
              <a:round/>
            </a:ln>
          </c:spPr>
          <c:marker>
            <c:symbol val="dot"/>
            <c:size val="5"/>
            <c:spPr>
              <a:noFill/>
              <a:ln w="9525" cap="flat" cmpd="sng" algn="ctr">
                <a:solidFill>
                  <a:srgbClr val="3366FF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'2024.5月を100％とした時の活性変化率'!$A$2:$A$19</c:f>
              <c:strCache>
                <c:ptCount val="18"/>
                <c:pt idx="0" c:formatCode="@">
                  <c:v>24.05</c:v>
                </c:pt>
                <c:pt idx="1" c:formatCode="General">
                  <c:v>06</c:v>
                </c:pt>
                <c:pt idx="2" c:formatCode="General">
                  <c:v>07</c:v>
                </c:pt>
                <c:pt idx="3" c:formatCode="General">
                  <c:v>08</c:v>
                </c:pt>
                <c:pt idx="4" c:formatCode="General">
                  <c:v>09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@">
                  <c:v>25.01</c:v>
                </c:pt>
                <c:pt idx="9" c:formatCode="General">
                  <c:v>02</c:v>
                </c:pt>
                <c:pt idx="10" c:formatCode="General">
                  <c:v>03</c:v>
                </c:pt>
                <c:pt idx="11" c:formatCode="General">
                  <c:v>04</c:v>
                </c:pt>
                <c:pt idx="12" c:formatCode="General">
                  <c:v>05</c:v>
                </c:pt>
                <c:pt idx="13" c:formatCode="General">
                  <c:v>06</c:v>
                </c:pt>
                <c:pt idx="14" c:formatCode="General">
                  <c:v>07</c:v>
                </c:pt>
                <c:pt idx="15" c:formatCode="General">
                  <c:v>08</c:v>
                </c:pt>
                <c:pt idx="16" c:formatCode="General">
                  <c:v>09</c:v>
                </c:pt>
                <c:pt idx="17" c:formatCode="General">
                  <c:v>10</c:v>
                </c:pt>
              </c:strCache>
            </c:strRef>
          </c:cat>
          <c:val>
            <c:numRef>
              <c:f>'2024.5月を100％とした時の活性変化率'!$N$2:$N$19</c:f>
              <c:numCache>
                <c:formatCode>0.0</c:formatCode>
                <c:ptCount val="18"/>
                <c:pt idx="0">
                  <c:v>100</c:v>
                </c:pt>
                <c:pt idx="1">
                  <c:v>99.0359126574606</c:v>
                </c:pt>
                <c:pt idx="2">
                  <c:v>99.0768664924163</c:v>
                </c:pt>
                <c:pt idx="3">
                  <c:v>99.0034500095352</c:v>
                </c:pt>
                <c:pt idx="4">
                  <c:v>98.8588807241349</c:v>
                </c:pt>
                <c:pt idx="5">
                  <c:v>99.0764372483</c:v>
                </c:pt>
                <c:pt idx="6">
                  <c:v>99.3758737953564</c:v>
                </c:pt>
                <c:pt idx="7">
                  <c:v>99.4446502628511</c:v>
                </c:pt>
                <c:pt idx="8">
                  <c:v>99.1432743713115</c:v>
                </c:pt>
                <c:pt idx="9">
                  <c:v>99.3704426645563</c:v>
                </c:pt>
                <c:pt idx="10">
                  <c:v>99.4514135857963</c:v>
                </c:pt>
                <c:pt idx="11">
                  <c:v>99.2189121951811</c:v>
                </c:pt>
                <c:pt idx="12">
                  <c:v>98.9912280909438</c:v>
                </c:pt>
              </c:numCache>
            </c:numRef>
          </c:val>
          <c:smooth val="0"/>
        </c:ser>
        <c:ser>
          <c:idx val="14"/>
          <c:order val="13"/>
          <c:tx>
            <c:strRef>
              <c:f>'2024.5月を100％とした時の活性変化率'!$O$1</c:f>
              <c:strCache>
                <c:ptCount val="1"/>
                <c:pt idx="0">
                  <c:v>BUN</c:v>
                </c:pt>
              </c:strCache>
            </c:strRef>
          </c:tx>
          <c:spPr>
            <a:ln w="12700" cap="rnd" cmpd="sng" algn="ctr">
              <a:solidFill>
                <a:srgbClr val="CC99FF"/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CC99FF"/>
              </a:solidFill>
              <a:ln w="9525" cap="flat" cmpd="sng" algn="ctr">
                <a:solidFill>
                  <a:srgbClr val="CC99FF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'2024.5月を100％とした時の活性変化率'!$A$2:$A$19</c:f>
              <c:strCache>
                <c:ptCount val="18"/>
                <c:pt idx="0" c:formatCode="@">
                  <c:v>24.05</c:v>
                </c:pt>
                <c:pt idx="1" c:formatCode="General">
                  <c:v>06</c:v>
                </c:pt>
                <c:pt idx="2" c:formatCode="General">
                  <c:v>07</c:v>
                </c:pt>
                <c:pt idx="3" c:formatCode="General">
                  <c:v>08</c:v>
                </c:pt>
                <c:pt idx="4" c:formatCode="General">
                  <c:v>09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@">
                  <c:v>25.01</c:v>
                </c:pt>
                <c:pt idx="9" c:formatCode="General">
                  <c:v>02</c:v>
                </c:pt>
                <c:pt idx="10" c:formatCode="General">
                  <c:v>03</c:v>
                </c:pt>
                <c:pt idx="11" c:formatCode="General">
                  <c:v>04</c:v>
                </c:pt>
                <c:pt idx="12" c:formatCode="General">
                  <c:v>05</c:v>
                </c:pt>
                <c:pt idx="13" c:formatCode="General">
                  <c:v>06</c:v>
                </c:pt>
                <c:pt idx="14" c:formatCode="General">
                  <c:v>07</c:v>
                </c:pt>
                <c:pt idx="15" c:formatCode="General">
                  <c:v>08</c:v>
                </c:pt>
                <c:pt idx="16" c:formatCode="General">
                  <c:v>09</c:v>
                </c:pt>
                <c:pt idx="17" c:formatCode="General">
                  <c:v>10</c:v>
                </c:pt>
              </c:strCache>
            </c:strRef>
          </c:cat>
          <c:val>
            <c:numRef>
              <c:f>'2024.5月を100％とした時の活性変化率'!$O$2:$O$19</c:f>
              <c:numCache>
                <c:formatCode>0.0</c:formatCode>
                <c:ptCount val="18"/>
                <c:pt idx="0">
                  <c:v>100</c:v>
                </c:pt>
                <c:pt idx="1">
                  <c:v>99.1994456068816</c:v>
                </c:pt>
                <c:pt idx="2">
                  <c:v>99.1730611809527</c:v>
                </c:pt>
                <c:pt idx="3">
                  <c:v>98.9901766878561</c:v>
                </c:pt>
                <c:pt idx="4">
                  <c:v>98.8970612693814</c:v>
                </c:pt>
                <c:pt idx="5">
                  <c:v>99.4588828897376</c:v>
                </c:pt>
                <c:pt idx="6">
                  <c:v>99.0732192831958</c:v>
                </c:pt>
                <c:pt idx="7">
                  <c:v>99.4355612289078</c:v>
                </c:pt>
                <c:pt idx="8">
                  <c:v>99.5277472884788</c:v>
                </c:pt>
                <c:pt idx="9">
                  <c:v>99.4150356129849</c:v>
                </c:pt>
                <c:pt idx="10">
                  <c:v>99.3182998198372</c:v>
                </c:pt>
                <c:pt idx="11">
                  <c:v>99.3993973070941</c:v>
                </c:pt>
                <c:pt idx="12">
                  <c:v>99.5420942610052</c:v>
                </c:pt>
              </c:numCache>
            </c:numRef>
          </c:val>
          <c:smooth val="0"/>
        </c:ser>
        <c:ser>
          <c:idx val="15"/>
          <c:order val="14"/>
          <c:tx>
            <c:strRef>
              <c:f>'2024.5月を100％とした時の活性変化率'!$P$1</c:f>
              <c:strCache>
                <c:ptCount val="1"/>
                <c:pt idx="0">
                  <c:v>CRE</c:v>
                </c:pt>
              </c:strCache>
            </c:strRef>
          </c:tx>
          <c:spPr>
            <a:ln w="12700" cap="rnd" cmpd="sng" algn="ctr">
              <a:solidFill>
                <a:srgbClr val="E3E3E3"/>
              </a:solidFill>
              <a:prstDash val="solid"/>
              <a:round/>
            </a:ln>
          </c:spPr>
          <c:marker>
            <c:symbol val="plus"/>
            <c:size val="5"/>
            <c:spPr>
              <a:noFill/>
              <a:ln w="9525" cap="flat" cmpd="sng" algn="ctr">
                <a:solidFill>
                  <a:srgbClr val="E3E3E3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'2024.5月を100％とした時の活性変化率'!$A$2:$A$19</c:f>
              <c:strCache>
                <c:ptCount val="18"/>
                <c:pt idx="0" c:formatCode="@">
                  <c:v>24.05</c:v>
                </c:pt>
                <c:pt idx="1" c:formatCode="General">
                  <c:v>06</c:v>
                </c:pt>
                <c:pt idx="2" c:formatCode="General">
                  <c:v>07</c:v>
                </c:pt>
                <c:pt idx="3" c:formatCode="General">
                  <c:v>08</c:v>
                </c:pt>
                <c:pt idx="4" c:formatCode="General">
                  <c:v>09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@">
                  <c:v>25.01</c:v>
                </c:pt>
                <c:pt idx="9" c:formatCode="General">
                  <c:v>02</c:v>
                </c:pt>
                <c:pt idx="10" c:formatCode="General">
                  <c:v>03</c:v>
                </c:pt>
                <c:pt idx="11" c:formatCode="General">
                  <c:v>04</c:v>
                </c:pt>
                <c:pt idx="12" c:formatCode="General">
                  <c:v>05</c:v>
                </c:pt>
                <c:pt idx="13" c:formatCode="General">
                  <c:v>06</c:v>
                </c:pt>
                <c:pt idx="14" c:formatCode="General">
                  <c:v>07</c:v>
                </c:pt>
                <c:pt idx="15" c:formatCode="General">
                  <c:v>08</c:v>
                </c:pt>
                <c:pt idx="16" c:formatCode="General">
                  <c:v>09</c:v>
                </c:pt>
                <c:pt idx="17" c:formatCode="General">
                  <c:v>10</c:v>
                </c:pt>
              </c:strCache>
            </c:strRef>
          </c:cat>
          <c:val>
            <c:numRef>
              <c:f>'2024.5月を100％とした時の活性変化率'!$P$2:$P$19</c:f>
              <c:numCache>
                <c:formatCode>0.0</c:formatCode>
                <c:ptCount val="18"/>
                <c:pt idx="0">
                  <c:v>100</c:v>
                </c:pt>
                <c:pt idx="1">
                  <c:v>99.3605839996818</c:v>
                </c:pt>
                <c:pt idx="2">
                  <c:v>99.4341257102092</c:v>
                </c:pt>
                <c:pt idx="3">
                  <c:v>99.4803560919657</c:v>
                </c:pt>
                <c:pt idx="4">
                  <c:v>99.2325732762241</c:v>
                </c:pt>
                <c:pt idx="5">
                  <c:v>99.0592385201428</c:v>
                </c:pt>
                <c:pt idx="6">
                  <c:v>99.0203452255706</c:v>
                </c:pt>
                <c:pt idx="7">
                  <c:v>99.0906560420678</c:v>
                </c:pt>
                <c:pt idx="8">
                  <c:v>99.2091630680199</c:v>
                </c:pt>
                <c:pt idx="9">
                  <c:v>99.3025205031508</c:v>
                </c:pt>
                <c:pt idx="10">
                  <c:v>99.1100560937931</c:v>
                </c:pt>
                <c:pt idx="11">
                  <c:v>99.15346042389</c:v>
                </c:pt>
                <c:pt idx="12">
                  <c:v>99.0242378235901</c:v>
                </c:pt>
              </c:numCache>
            </c:numRef>
          </c:val>
          <c:smooth val="0"/>
        </c:ser>
        <c:ser>
          <c:idx val="0"/>
          <c:order val="15"/>
          <c:tx>
            <c:strRef>
              <c:f>'2024.5月を100％とした時の活性変化率'!$Q$1</c:f>
              <c:strCache>
                <c:ptCount val="1"/>
                <c:pt idx="0">
                  <c:v>AST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'2024.5月を100％とした時の活性変化率'!$A$2:$A$19</c:f>
              <c:strCache>
                <c:ptCount val="18"/>
                <c:pt idx="0" c:formatCode="@">
                  <c:v>24.05</c:v>
                </c:pt>
                <c:pt idx="1" c:formatCode="General">
                  <c:v>06</c:v>
                </c:pt>
                <c:pt idx="2" c:formatCode="General">
                  <c:v>07</c:v>
                </c:pt>
                <c:pt idx="3" c:formatCode="General">
                  <c:v>08</c:v>
                </c:pt>
                <c:pt idx="4" c:formatCode="General">
                  <c:v>09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@">
                  <c:v>25.01</c:v>
                </c:pt>
                <c:pt idx="9" c:formatCode="General">
                  <c:v>02</c:v>
                </c:pt>
                <c:pt idx="10" c:formatCode="General">
                  <c:v>03</c:v>
                </c:pt>
                <c:pt idx="11" c:formatCode="General">
                  <c:v>04</c:v>
                </c:pt>
                <c:pt idx="12" c:formatCode="General">
                  <c:v>05</c:v>
                </c:pt>
                <c:pt idx="13" c:formatCode="General">
                  <c:v>06</c:v>
                </c:pt>
                <c:pt idx="14" c:formatCode="General">
                  <c:v>07</c:v>
                </c:pt>
                <c:pt idx="15" c:formatCode="General">
                  <c:v>08</c:v>
                </c:pt>
                <c:pt idx="16" c:formatCode="General">
                  <c:v>09</c:v>
                </c:pt>
                <c:pt idx="17" c:formatCode="General">
                  <c:v>10</c:v>
                </c:pt>
              </c:strCache>
            </c:strRef>
          </c:cat>
          <c:val>
            <c:numRef>
              <c:f>'2024.5月を100％とした時の活性変化率'!$Q$2:$Q$19</c:f>
              <c:numCache>
                <c:formatCode>0.0</c:formatCode>
                <c:ptCount val="18"/>
                <c:pt idx="0">
                  <c:v>100</c:v>
                </c:pt>
                <c:pt idx="1">
                  <c:v>99.6016091171671</c:v>
                </c:pt>
                <c:pt idx="2">
                  <c:v>99.534759368122</c:v>
                </c:pt>
                <c:pt idx="3">
                  <c:v>99.4411735354011</c:v>
                </c:pt>
                <c:pt idx="4">
                  <c:v>99.6819184643264</c:v>
                </c:pt>
                <c:pt idx="5">
                  <c:v>99.7491302293068</c:v>
                </c:pt>
                <c:pt idx="6">
                  <c:v>99.7624908246003</c:v>
                </c:pt>
                <c:pt idx="7">
                  <c:v>99.5459635569387</c:v>
                </c:pt>
                <c:pt idx="8">
                  <c:v>99.486417466752</c:v>
                </c:pt>
                <c:pt idx="9">
                  <c:v>99.5980857047955</c:v>
                </c:pt>
                <c:pt idx="10">
                  <c:v>99.6480098659028</c:v>
                </c:pt>
                <c:pt idx="11">
                  <c:v>99.6215881743228</c:v>
                </c:pt>
                <c:pt idx="12">
                  <c:v>99.4858056815118</c:v>
                </c:pt>
              </c:numCache>
            </c:numRef>
          </c:val>
          <c:smooth val="0"/>
        </c:ser>
        <c:ser>
          <c:idx val="1"/>
          <c:order val="16"/>
          <c:tx>
            <c:strRef>
              <c:f>'2024.5月を100％とした時の活性変化率'!$R$1</c:f>
              <c:strCache>
                <c:ptCount val="1"/>
                <c:pt idx="0">
                  <c:v>ALT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'2024.5月を100％とした時の活性変化率'!$A$2:$A$19</c:f>
              <c:strCache>
                <c:ptCount val="18"/>
                <c:pt idx="0" c:formatCode="@">
                  <c:v>24.05</c:v>
                </c:pt>
                <c:pt idx="1" c:formatCode="General">
                  <c:v>06</c:v>
                </c:pt>
                <c:pt idx="2" c:formatCode="General">
                  <c:v>07</c:v>
                </c:pt>
                <c:pt idx="3" c:formatCode="General">
                  <c:v>08</c:v>
                </c:pt>
                <c:pt idx="4" c:formatCode="General">
                  <c:v>09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@">
                  <c:v>25.01</c:v>
                </c:pt>
                <c:pt idx="9" c:formatCode="General">
                  <c:v>02</c:v>
                </c:pt>
                <c:pt idx="10" c:formatCode="General">
                  <c:v>03</c:v>
                </c:pt>
                <c:pt idx="11" c:formatCode="General">
                  <c:v>04</c:v>
                </c:pt>
                <c:pt idx="12" c:formatCode="General">
                  <c:v>05</c:v>
                </c:pt>
                <c:pt idx="13" c:formatCode="General">
                  <c:v>06</c:v>
                </c:pt>
                <c:pt idx="14" c:formatCode="General">
                  <c:v>07</c:v>
                </c:pt>
                <c:pt idx="15" c:formatCode="General">
                  <c:v>08</c:v>
                </c:pt>
                <c:pt idx="16" c:formatCode="General">
                  <c:v>09</c:v>
                </c:pt>
                <c:pt idx="17" c:formatCode="General">
                  <c:v>10</c:v>
                </c:pt>
              </c:strCache>
            </c:strRef>
          </c:cat>
          <c:val>
            <c:numRef>
              <c:f>'2024.5月を100％とした時の活性変化率'!$R$2:$R$19</c:f>
              <c:numCache>
                <c:formatCode>0.0</c:formatCode>
                <c:ptCount val="18"/>
                <c:pt idx="0">
                  <c:v>100</c:v>
                </c:pt>
                <c:pt idx="1">
                  <c:v>99.4189703481994</c:v>
                </c:pt>
                <c:pt idx="2">
                  <c:v>99.5626445147555</c:v>
                </c:pt>
                <c:pt idx="3">
                  <c:v>99.5911991342309</c:v>
                </c:pt>
                <c:pt idx="4">
                  <c:v>99.3360875771042</c:v>
                </c:pt>
                <c:pt idx="5">
                  <c:v>99.3429902628322</c:v>
                </c:pt>
                <c:pt idx="6">
                  <c:v>99.1447314987718</c:v>
                </c:pt>
                <c:pt idx="7">
                  <c:v>99.3238464299785</c:v>
                </c:pt>
                <c:pt idx="8">
                  <c:v>99.0746434706835</c:v>
                </c:pt>
                <c:pt idx="9">
                  <c:v>99.1618271845983</c:v>
                </c:pt>
                <c:pt idx="10">
                  <c:v>99.1485347052883</c:v>
                </c:pt>
                <c:pt idx="11">
                  <c:v>99.1786508463832</c:v>
                </c:pt>
                <c:pt idx="12">
                  <c:v>99.0497239909982</c:v>
                </c:pt>
              </c:numCache>
            </c:numRef>
          </c:val>
          <c:smooth val="0"/>
        </c:ser>
        <c:ser>
          <c:idx val="2"/>
          <c:order val="17"/>
          <c:tx>
            <c:strRef>
              <c:f>'2024.5月を100％とした時の活性変化率'!$S$1</c:f>
              <c:strCache>
                <c:ptCount val="1"/>
                <c:pt idx="0">
                  <c:v>ALP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triangle"/>
            <c:size val="5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'2024.5月を100％とした時の活性変化率'!$A$2:$A$19</c:f>
              <c:strCache>
                <c:ptCount val="18"/>
                <c:pt idx="0" c:formatCode="@">
                  <c:v>24.05</c:v>
                </c:pt>
                <c:pt idx="1" c:formatCode="General">
                  <c:v>06</c:v>
                </c:pt>
                <c:pt idx="2" c:formatCode="General">
                  <c:v>07</c:v>
                </c:pt>
                <c:pt idx="3" c:formatCode="General">
                  <c:v>08</c:v>
                </c:pt>
                <c:pt idx="4" c:formatCode="General">
                  <c:v>09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@">
                  <c:v>25.01</c:v>
                </c:pt>
                <c:pt idx="9" c:formatCode="General">
                  <c:v>02</c:v>
                </c:pt>
                <c:pt idx="10" c:formatCode="General">
                  <c:v>03</c:v>
                </c:pt>
                <c:pt idx="11" c:formatCode="General">
                  <c:v>04</c:v>
                </c:pt>
                <c:pt idx="12" c:formatCode="General">
                  <c:v>05</c:v>
                </c:pt>
                <c:pt idx="13" c:formatCode="General">
                  <c:v>06</c:v>
                </c:pt>
                <c:pt idx="14" c:formatCode="General">
                  <c:v>07</c:v>
                </c:pt>
                <c:pt idx="15" c:formatCode="General">
                  <c:v>08</c:v>
                </c:pt>
                <c:pt idx="16" c:formatCode="General">
                  <c:v>09</c:v>
                </c:pt>
                <c:pt idx="17" c:formatCode="General">
                  <c:v>10</c:v>
                </c:pt>
              </c:strCache>
            </c:strRef>
          </c:cat>
          <c:val>
            <c:numRef>
              <c:f>'2024.5月を100％とした時の活性変化率'!$S$2:$S$19</c:f>
              <c:numCache>
                <c:formatCode>0.0</c:formatCode>
                <c:ptCount val="18"/>
                <c:pt idx="0">
                  <c:v>100</c:v>
                </c:pt>
                <c:pt idx="1">
                  <c:v>100.14111323413</c:v>
                </c:pt>
                <c:pt idx="2">
                  <c:v>99.9799045555525</c:v>
                </c:pt>
                <c:pt idx="3">
                  <c:v>99.7450802618845</c:v>
                </c:pt>
                <c:pt idx="4">
                  <c:v>100.277489189362</c:v>
                </c:pt>
                <c:pt idx="5">
                  <c:v>99.9584924871283</c:v>
                </c:pt>
                <c:pt idx="6">
                  <c:v>100.039960603948</c:v>
                </c:pt>
                <c:pt idx="7">
                  <c:v>100.144252325991</c:v>
                </c:pt>
                <c:pt idx="8">
                  <c:v>100.080907493812</c:v>
                </c:pt>
                <c:pt idx="9">
                  <c:v>100.171239894887</c:v>
                </c:pt>
                <c:pt idx="10">
                  <c:v>100.363651703516</c:v>
                </c:pt>
                <c:pt idx="11">
                  <c:v>100.06922682538</c:v>
                </c:pt>
                <c:pt idx="12">
                  <c:v>99.9997624312571</c:v>
                </c:pt>
              </c:numCache>
            </c:numRef>
          </c:val>
          <c:smooth val="0"/>
        </c:ser>
        <c:ser>
          <c:idx val="3"/>
          <c:order val="18"/>
          <c:tx>
            <c:strRef>
              <c:f>'2024.5月を100％とした時の活性変化率'!$T$1</c:f>
              <c:strCache>
                <c:ptCount val="1"/>
                <c:pt idx="0">
                  <c:v>LD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x"/>
            <c:size val="5"/>
            <c:spPr>
              <a:noFill/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'2024.5月を100％とした時の活性変化率'!$A$2:$A$19</c:f>
              <c:strCache>
                <c:ptCount val="18"/>
                <c:pt idx="0" c:formatCode="@">
                  <c:v>24.05</c:v>
                </c:pt>
                <c:pt idx="1" c:formatCode="General">
                  <c:v>06</c:v>
                </c:pt>
                <c:pt idx="2" c:formatCode="General">
                  <c:v>07</c:v>
                </c:pt>
                <c:pt idx="3" c:formatCode="General">
                  <c:v>08</c:v>
                </c:pt>
                <c:pt idx="4" c:formatCode="General">
                  <c:v>09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@">
                  <c:v>25.01</c:v>
                </c:pt>
                <c:pt idx="9" c:formatCode="General">
                  <c:v>02</c:v>
                </c:pt>
                <c:pt idx="10" c:formatCode="General">
                  <c:v>03</c:v>
                </c:pt>
                <c:pt idx="11" c:formatCode="General">
                  <c:v>04</c:v>
                </c:pt>
                <c:pt idx="12" c:formatCode="General">
                  <c:v>05</c:v>
                </c:pt>
                <c:pt idx="13" c:formatCode="General">
                  <c:v>06</c:v>
                </c:pt>
                <c:pt idx="14" c:formatCode="General">
                  <c:v>07</c:v>
                </c:pt>
                <c:pt idx="15" c:formatCode="General">
                  <c:v>08</c:v>
                </c:pt>
                <c:pt idx="16" c:formatCode="General">
                  <c:v>09</c:v>
                </c:pt>
                <c:pt idx="17" c:formatCode="General">
                  <c:v>10</c:v>
                </c:pt>
              </c:strCache>
            </c:strRef>
          </c:cat>
          <c:val>
            <c:numRef>
              <c:f>'2024.5月を100％とした時の活性変化率'!$T$2:$T$19</c:f>
              <c:numCache>
                <c:formatCode>0.0</c:formatCode>
                <c:ptCount val="18"/>
                <c:pt idx="0">
                  <c:v>100</c:v>
                </c:pt>
                <c:pt idx="1">
                  <c:v>100.412237030229</c:v>
                </c:pt>
                <c:pt idx="2">
                  <c:v>100.197211848831</c:v>
                </c:pt>
                <c:pt idx="3">
                  <c:v>99.8759497483617</c:v>
                </c:pt>
                <c:pt idx="4">
                  <c:v>100.00310355857</c:v>
                </c:pt>
                <c:pt idx="5">
                  <c:v>100.065177141034</c:v>
                </c:pt>
                <c:pt idx="6">
                  <c:v>100.022030598321</c:v>
                </c:pt>
                <c:pt idx="7">
                  <c:v>99.937308707743</c:v>
                </c:pt>
                <c:pt idx="8">
                  <c:v>99.8611351254297</c:v>
                </c:pt>
                <c:pt idx="9">
                  <c:v>100.025104519849</c:v>
                </c:pt>
                <c:pt idx="10">
                  <c:v>100.082073091684</c:v>
                </c:pt>
                <c:pt idx="11">
                  <c:v>100.234010111018</c:v>
                </c:pt>
                <c:pt idx="12">
                  <c:v>100.067961580393</c:v>
                </c:pt>
              </c:numCache>
            </c:numRef>
          </c:val>
          <c:smooth val="0"/>
        </c:ser>
        <c:ser>
          <c:idx val="4"/>
          <c:order val="19"/>
          <c:tx>
            <c:strRef>
              <c:f>'2024.5月を100％とした時の活性変化率'!$U$1</c:f>
              <c:strCache>
                <c:ptCount val="1"/>
                <c:pt idx="0">
                  <c:v>CPK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star"/>
            <c:size val="5"/>
            <c:spPr>
              <a:noFill/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'2024.5月を100％とした時の活性変化率'!$A$2:$A$19</c:f>
              <c:strCache>
                <c:ptCount val="18"/>
                <c:pt idx="0" c:formatCode="@">
                  <c:v>24.05</c:v>
                </c:pt>
                <c:pt idx="1" c:formatCode="General">
                  <c:v>06</c:v>
                </c:pt>
                <c:pt idx="2" c:formatCode="General">
                  <c:v>07</c:v>
                </c:pt>
                <c:pt idx="3" c:formatCode="General">
                  <c:v>08</c:v>
                </c:pt>
                <c:pt idx="4" c:formatCode="General">
                  <c:v>09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@">
                  <c:v>25.01</c:v>
                </c:pt>
                <c:pt idx="9" c:formatCode="General">
                  <c:v>02</c:v>
                </c:pt>
                <c:pt idx="10" c:formatCode="General">
                  <c:v>03</c:v>
                </c:pt>
                <c:pt idx="11" c:formatCode="General">
                  <c:v>04</c:v>
                </c:pt>
                <c:pt idx="12" c:formatCode="General">
                  <c:v>05</c:v>
                </c:pt>
                <c:pt idx="13" c:formatCode="General">
                  <c:v>06</c:v>
                </c:pt>
                <c:pt idx="14" c:formatCode="General">
                  <c:v>07</c:v>
                </c:pt>
                <c:pt idx="15" c:formatCode="General">
                  <c:v>08</c:v>
                </c:pt>
                <c:pt idx="16" c:formatCode="General">
                  <c:v>09</c:v>
                </c:pt>
                <c:pt idx="17" c:formatCode="General">
                  <c:v>10</c:v>
                </c:pt>
              </c:strCache>
            </c:strRef>
          </c:cat>
          <c:val>
            <c:numRef>
              <c:f>'2024.5月を100％とした時の活性変化率'!$U$2:$U$19</c:f>
              <c:numCache>
                <c:formatCode>0.0</c:formatCode>
                <c:ptCount val="18"/>
                <c:pt idx="0">
                  <c:v>100</c:v>
                </c:pt>
                <c:pt idx="1">
                  <c:v>100.09100273066</c:v>
                </c:pt>
                <c:pt idx="2">
                  <c:v>99.6851427853673</c:v>
                </c:pt>
                <c:pt idx="3">
                  <c:v>99.6732818776938</c:v>
                </c:pt>
                <c:pt idx="4">
                  <c:v>99.6568271107476</c:v>
                </c:pt>
                <c:pt idx="5">
                  <c:v>99.8921956708605</c:v>
                </c:pt>
                <c:pt idx="6">
                  <c:v>100.218724401059</c:v>
                </c:pt>
                <c:pt idx="7">
                  <c:v>100.17278444336</c:v>
                </c:pt>
                <c:pt idx="8">
                  <c:v>100.050630851414</c:v>
                </c:pt>
                <c:pt idx="9">
                  <c:v>100.365014348012</c:v>
                </c:pt>
                <c:pt idx="10">
                  <c:v>100.278738201486</c:v>
                </c:pt>
                <c:pt idx="11">
                  <c:v>99.9876799272363</c:v>
                </c:pt>
                <c:pt idx="12">
                  <c:v>99.9705881463559</c:v>
                </c:pt>
              </c:numCache>
            </c:numRef>
          </c:val>
          <c:smooth val="0"/>
        </c:ser>
        <c:ser>
          <c:idx val="5"/>
          <c:order val="20"/>
          <c:tx>
            <c:strRef>
              <c:f>'2024.5月を100％とした時の活性変化率'!$V$1</c:f>
              <c:strCache>
                <c:ptCount val="1"/>
                <c:pt idx="0">
                  <c:v>rGT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'2024.5月を100％とした時の活性変化率'!$A$2:$A$19</c:f>
              <c:strCache>
                <c:ptCount val="18"/>
                <c:pt idx="0" c:formatCode="@">
                  <c:v>24.05</c:v>
                </c:pt>
                <c:pt idx="1" c:formatCode="General">
                  <c:v>06</c:v>
                </c:pt>
                <c:pt idx="2" c:formatCode="General">
                  <c:v>07</c:v>
                </c:pt>
                <c:pt idx="3" c:formatCode="General">
                  <c:v>08</c:v>
                </c:pt>
                <c:pt idx="4" c:formatCode="General">
                  <c:v>09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@">
                  <c:v>25.01</c:v>
                </c:pt>
                <c:pt idx="9" c:formatCode="General">
                  <c:v>02</c:v>
                </c:pt>
                <c:pt idx="10" c:formatCode="General">
                  <c:v>03</c:v>
                </c:pt>
                <c:pt idx="11" c:formatCode="General">
                  <c:v>04</c:v>
                </c:pt>
                <c:pt idx="12" c:formatCode="General">
                  <c:v>05</c:v>
                </c:pt>
                <c:pt idx="13" c:formatCode="General">
                  <c:v>06</c:v>
                </c:pt>
                <c:pt idx="14" c:formatCode="General">
                  <c:v>07</c:v>
                </c:pt>
                <c:pt idx="15" c:formatCode="General">
                  <c:v>08</c:v>
                </c:pt>
                <c:pt idx="16" c:formatCode="General">
                  <c:v>09</c:v>
                </c:pt>
                <c:pt idx="17" c:formatCode="General">
                  <c:v>10</c:v>
                </c:pt>
              </c:strCache>
            </c:strRef>
          </c:cat>
          <c:val>
            <c:numRef>
              <c:f>'2024.5月を100％とした時の活性変化率'!$V$2:$V$19</c:f>
              <c:numCache>
                <c:formatCode>0.0</c:formatCode>
                <c:ptCount val="18"/>
                <c:pt idx="0">
                  <c:v>100</c:v>
                </c:pt>
                <c:pt idx="1">
                  <c:v>99.6589448559671</c:v>
                </c:pt>
                <c:pt idx="2">
                  <c:v>99.9788957203615</c:v>
                </c:pt>
                <c:pt idx="3">
                  <c:v>99.9638282162282</c:v>
                </c:pt>
                <c:pt idx="4">
                  <c:v>100.051745773525</c:v>
                </c:pt>
                <c:pt idx="5">
                  <c:v>100.127055587179</c:v>
                </c:pt>
                <c:pt idx="6">
                  <c:v>100.106005873379</c:v>
                </c:pt>
                <c:pt idx="7">
                  <c:v>100.015375116871</c:v>
                </c:pt>
                <c:pt idx="8">
                  <c:v>99.9080338487729</c:v>
                </c:pt>
                <c:pt idx="9">
                  <c:v>99.8728286789463</c:v>
                </c:pt>
                <c:pt idx="10">
                  <c:v>99.7677390997352</c:v>
                </c:pt>
                <c:pt idx="11">
                  <c:v>99.8236633718134</c:v>
                </c:pt>
                <c:pt idx="12">
                  <c:v>99.9029687943262</c:v>
                </c:pt>
              </c:numCache>
            </c:numRef>
          </c:val>
          <c:smooth val="0"/>
        </c:ser>
        <c:ser>
          <c:idx val="6"/>
          <c:order val="21"/>
          <c:tx>
            <c:strRef>
              <c:f>'2024.5月を100％とした時の活性変化率'!$W$1</c:f>
              <c:strCache>
                <c:ptCount val="1"/>
                <c:pt idx="0">
                  <c:v>AMY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plus"/>
            <c:size val="5"/>
            <c:spPr>
              <a:noFill/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'2024.5月を100％とした時の活性変化率'!$A$2:$A$19</c:f>
              <c:strCache>
                <c:ptCount val="18"/>
                <c:pt idx="0" c:formatCode="@">
                  <c:v>24.05</c:v>
                </c:pt>
                <c:pt idx="1" c:formatCode="General">
                  <c:v>06</c:v>
                </c:pt>
                <c:pt idx="2" c:formatCode="General">
                  <c:v>07</c:v>
                </c:pt>
                <c:pt idx="3" c:formatCode="General">
                  <c:v>08</c:v>
                </c:pt>
                <c:pt idx="4" c:formatCode="General">
                  <c:v>09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@">
                  <c:v>25.01</c:v>
                </c:pt>
                <c:pt idx="9" c:formatCode="General">
                  <c:v>02</c:v>
                </c:pt>
                <c:pt idx="10" c:formatCode="General">
                  <c:v>03</c:v>
                </c:pt>
                <c:pt idx="11" c:formatCode="General">
                  <c:v>04</c:v>
                </c:pt>
                <c:pt idx="12" c:formatCode="General">
                  <c:v>05</c:v>
                </c:pt>
                <c:pt idx="13" c:formatCode="General">
                  <c:v>06</c:v>
                </c:pt>
                <c:pt idx="14" c:formatCode="General">
                  <c:v>07</c:v>
                </c:pt>
                <c:pt idx="15" c:formatCode="General">
                  <c:v>08</c:v>
                </c:pt>
                <c:pt idx="16" c:formatCode="General">
                  <c:v>09</c:v>
                </c:pt>
                <c:pt idx="17" c:formatCode="General">
                  <c:v>10</c:v>
                </c:pt>
              </c:strCache>
            </c:strRef>
          </c:cat>
          <c:val>
            <c:numRef>
              <c:f>'2024.5月を100％とした時の活性変化率'!$W$2:$W$19</c:f>
              <c:numCache>
                <c:formatCode>0.0</c:formatCode>
                <c:ptCount val="18"/>
                <c:pt idx="0">
                  <c:v>100</c:v>
                </c:pt>
                <c:pt idx="1">
                  <c:v>99.4675671479585</c:v>
                </c:pt>
                <c:pt idx="2">
                  <c:v>99.0475755093474</c:v>
                </c:pt>
                <c:pt idx="3">
                  <c:v>98.9916084756511</c:v>
                </c:pt>
                <c:pt idx="4">
                  <c:v>99.1746078633939</c:v>
                </c:pt>
                <c:pt idx="5">
                  <c:v>99.6817309412247</c:v>
                </c:pt>
                <c:pt idx="6">
                  <c:v>99.8399880176022</c:v>
                </c:pt>
                <c:pt idx="7">
                  <c:v>100.107637882057</c:v>
                </c:pt>
                <c:pt idx="8">
                  <c:v>99.9658549027435</c:v>
                </c:pt>
                <c:pt idx="9">
                  <c:v>99.8456415174729</c:v>
                </c:pt>
                <c:pt idx="10">
                  <c:v>99.7593618810692</c:v>
                </c:pt>
                <c:pt idx="11">
                  <c:v>99.7906419306513</c:v>
                </c:pt>
                <c:pt idx="12">
                  <c:v>99.3517409636389</c:v>
                </c:pt>
              </c:numCache>
            </c:numRef>
          </c:val>
          <c:smooth val="0"/>
        </c:ser>
        <c:ser>
          <c:idx val="7"/>
          <c:order val="22"/>
          <c:tx>
            <c:strRef>
              <c:f>'2024.5月を100％とした時の活性変化率'!$X$1</c:f>
              <c:strCache>
                <c:ptCount val="1"/>
                <c:pt idx="0">
                  <c:v>CHE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dot"/>
            <c:size val="5"/>
            <c:spPr>
              <a:noFill/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'2024.5月を100％とした時の活性変化率'!$A$2:$A$19</c:f>
              <c:strCache>
                <c:ptCount val="18"/>
                <c:pt idx="0" c:formatCode="@">
                  <c:v>24.05</c:v>
                </c:pt>
                <c:pt idx="1" c:formatCode="General">
                  <c:v>06</c:v>
                </c:pt>
                <c:pt idx="2" c:formatCode="General">
                  <c:v>07</c:v>
                </c:pt>
                <c:pt idx="3" c:formatCode="General">
                  <c:v>08</c:v>
                </c:pt>
                <c:pt idx="4" c:formatCode="General">
                  <c:v>09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@">
                  <c:v>25.01</c:v>
                </c:pt>
                <c:pt idx="9" c:formatCode="General">
                  <c:v>02</c:v>
                </c:pt>
                <c:pt idx="10" c:formatCode="General">
                  <c:v>03</c:v>
                </c:pt>
                <c:pt idx="11" c:formatCode="General">
                  <c:v>04</c:v>
                </c:pt>
                <c:pt idx="12" c:formatCode="General">
                  <c:v>05</c:v>
                </c:pt>
                <c:pt idx="13" c:formatCode="General">
                  <c:v>06</c:v>
                </c:pt>
                <c:pt idx="14" c:formatCode="General">
                  <c:v>07</c:v>
                </c:pt>
                <c:pt idx="15" c:formatCode="General">
                  <c:v>08</c:v>
                </c:pt>
                <c:pt idx="16" c:formatCode="General">
                  <c:v>09</c:v>
                </c:pt>
                <c:pt idx="17" c:formatCode="General">
                  <c:v>10</c:v>
                </c:pt>
              </c:strCache>
            </c:strRef>
          </c:cat>
          <c:val>
            <c:numRef>
              <c:f>'2024.5月を100％とした時の活性変化率'!$X$2:$X$19</c:f>
              <c:numCache>
                <c:formatCode>0.0</c:formatCode>
                <c:ptCount val="18"/>
                <c:pt idx="0">
                  <c:v>100</c:v>
                </c:pt>
                <c:pt idx="1">
                  <c:v>99.7106253650984</c:v>
                </c:pt>
                <c:pt idx="2">
                  <c:v>99.7074897521438</c:v>
                </c:pt>
                <c:pt idx="3">
                  <c:v>99.5752727719891</c:v>
                </c:pt>
                <c:pt idx="4">
                  <c:v>99.6199591946895</c:v>
                </c:pt>
                <c:pt idx="5">
                  <c:v>99.8877039433355</c:v>
                </c:pt>
                <c:pt idx="6">
                  <c:v>99.8245207618636</c:v>
                </c:pt>
                <c:pt idx="7">
                  <c:v>99.7469185825929</c:v>
                </c:pt>
                <c:pt idx="8">
                  <c:v>99.5194401812909</c:v>
                </c:pt>
                <c:pt idx="9">
                  <c:v>99.7177034243049</c:v>
                </c:pt>
                <c:pt idx="10">
                  <c:v>99.8007874327975</c:v>
                </c:pt>
                <c:pt idx="11">
                  <c:v>99.9349954924698</c:v>
                </c:pt>
                <c:pt idx="12">
                  <c:v>99.8948041710464</c:v>
                </c:pt>
              </c:numCache>
            </c:numRef>
          </c:val>
          <c:smooth val="0"/>
        </c:ser>
        <c:ser>
          <c:idx val="23"/>
          <c:order val="23"/>
          <c:tx>
            <c:strRef>
              <c:f>'2024.5月を100％とした時の活性変化率'!$Y$1</c:f>
              <c:strCache>
                <c:ptCount val="1"/>
                <c:pt idx="0">
                  <c:v>Fe</c:v>
                </c:pt>
              </c:strCache>
            </c:strRef>
          </c:tx>
          <c:spPr>
            <a:ln w="12700" cap="rnd" cmpd="sng" algn="ctr">
              <a:solidFill>
                <a:srgbClr val="969696"/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969696"/>
              </a:solidFill>
              <a:ln w="9525" cap="flat" cmpd="sng" algn="ctr">
                <a:solidFill>
                  <a:srgbClr val="969696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'2024.5月を100％とした時の活性変化率'!$A$2:$A$19</c:f>
              <c:strCache>
                <c:ptCount val="18"/>
                <c:pt idx="0" c:formatCode="@">
                  <c:v>24.05</c:v>
                </c:pt>
                <c:pt idx="1" c:formatCode="General">
                  <c:v>06</c:v>
                </c:pt>
                <c:pt idx="2" c:formatCode="General">
                  <c:v>07</c:v>
                </c:pt>
                <c:pt idx="3" c:formatCode="General">
                  <c:v>08</c:v>
                </c:pt>
                <c:pt idx="4" c:formatCode="General">
                  <c:v>09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@">
                  <c:v>25.01</c:v>
                </c:pt>
                <c:pt idx="9" c:formatCode="General">
                  <c:v>02</c:v>
                </c:pt>
                <c:pt idx="10" c:formatCode="General">
                  <c:v>03</c:v>
                </c:pt>
                <c:pt idx="11" c:formatCode="General">
                  <c:v>04</c:v>
                </c:pt>
                <c:pt idx="12" c:formatCode="General">
                  <c:v>05</c:v>
                </c:pt>
                <c:pt idx="13" c:formatCode="General">
                  <c:v>06</c:v>
                </c:pt>
                <c:pt idx="14" c:formatCode="General">
                  <c:v>07</c:v>
                </c:pt>
                <c:pt idx="15" c:formatCode="General">
                  <c:v>08</c:v>
                </c:pt>
                <c:pt idx="16" c:formatCode="General">
                  <c:v>09</c:v>
                </c:pt>
                <c:pt idx="17" c:formatCode="General">
                  <c:v>10</c:v>
                </c:pt>
              </c:strCache>
            </c:strRef>
          </c:cat>
          <c:val>
            <c:numRef>
              <c:f>'2024.5月を100％とした時の活性変化率'!$Y$2:$Y$19</c:f>
              <c:numCache>
                <c:formatCode>0.0</c:formatCode>
                <c:ptCount val="18"/>
                <c:pt idx="0">
                  <c:v>100</c:v>
                </c:pt>
                <c:pt idx="1">
                  <c:v>100.171255717013</c:v>
                </c:pt>
                <c:pt idx="2">
                  <c:v>99.6457529687618</c:v>
                </c:pt>
                <c:pt idx="3">
                  <c:v>99.488075634579</c:v>
                </c:pt>
                <c:pt idx="4">
                  <c:v>99.4892082321591</c:v>
                </c:pt>
                <c:pt idx="5">
                  <c:v>99.3712840165009</c:v>
                </c:pt>
                <c:pt idx="6">
                  <c:v>99.627931284931</c:v>
                </c:pt>
                <c:pt idx="7">
                  <c:v>99.5864810399492</c:v>
                </c:pt>
                <c:pt idx="8">
                  <c:v>99.332379905971</c:v>
                </c:pt>
                <c:pt idx="9">
                  <c:v>99.5452142728206</c:v>
                </c:pt>
                <c:pt idx="10">
                  <c:v>99.3850460640087</c:v>
                </c:pt>
                <c:pt idx="11">
                  <c:v>99.2384966382525</c:v>
                </c:pt>
                <c:pt idx="12">
                  <c:v>99.2134533597535</c:v>
                </c:pt>
              </c:numCache>
            </c:numRef>
          </c:val>
          <c:smooth val="0"/>
        </c:ser>
        <c:ser>
          <c:idx val="29"/>
          <c:order val="24"/>
          <c:tx>
            <c:strRef>
              <c:f>'2024.5月を100％とした時の活性変化率'!$Z$1</c:f>
              <c:strCache>
                <c:ptCount val="1"/>
                <c:pt idx="0">
                  <c:v>Mg</c:v>
                </c:pt>
              </c:strCache>
            </c:strRef>
          </c:tx>
          <c:spPr>
            <a:ln w="12700" cap="rnd" cmpd="sng" algn="ctr">
              <a:solidFill>
                <a:srgbClr val="993366"/>
              </a:solidFill>
              <a:prstDash val="solid"/>
              <a:round/>
            </a:ln>
          </c:spPr>
          <c:marker>
            <c:symbol val="triangle"/>
            <c:size val="5"/>
            <c:spPr>
              <a:solidFill>
                <a:srgbClr val="993366"/>
              </a:solidFill>
              <a:ln w="9525" cap="flat" cmpd="sng" algn="ctr">
                <a:solidFill>
                  <a:srgbClr val="993366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'2024.5月を100％とした時の活性変化率'!$A$2:$A$19</c:f>
              <c:strCache>
                <c:ptCount val="18"/>
                <c:pt idx="0" c:formatCode="@">
                  <c:v>24.05</c:v>
                </c:pt>
                <c:pt idx="1" c:formatCode="General">
                  <c:v>06</c:v>
                </c:pt>
                <c:pt idx="2" c:formatCode="General">
                  <c:v>07</c:v>
                </c:pt>
                <c:pt idx="3" c:formatCode="General">
                  <c:v>08</c:v>
                </c:pt>
                <c:pt idx="4" c:formatCode="General">
                  <c:v>09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@">
                  <c:v>25.01</c:v>
                </c:pt>
                <c:pt idx="9" c:formatCode="General">
                  <c:v>02</c:v>
                </c:pt>
                <c:pt idx="10" c:formatCode="General">
                  <c:v>03</c:v>
                </c:pt>
                <c:pt idx="11" c:formatCode="General">
                  <c:v>04</c:v>
                </c:pt>
                <c:pt idx="12" c:formatCode="General">
                  <c:v>05</c:v>
                </c:pt>
                <c:pt idx="13" c:formatCode="General">
                  <c:v>06</c:v>
                </c:pt>
                <c:pt idx="14" c:formatCode="General">
                  <c:v>07</c:v>
                </c:pt>
                <c:pt idx="15" c:formatCode="General">
                  <c:v>08</c:v>
                </c:pt>
                <c:pt idx="16" c:formatCode="General">
                  <c:v>09</c:v>
                </c:pt>
                <c:pt idx="17" c:formatCode="General">
                  <c:v>10</c:v>
                </c:pt>
              </c:strCache>
            </c:strRef>
          </c:cat>
          <c:val>
            <c:numRef>
              <c:f>'2024.5月を100％とした時の活性変化率'!$Z$2:$Z$19</c:f>
              <c:numCache>
                <c:formatCode>0.0</c:formatCode>
                <c:ptCount val="18"/>
                <c:pt idx="0">
                  <c:v>100</c:v>
                </c:pt>
                <c:pt idx="1">
                  <c:v>96.1388436959517</c:v>
                </c:pt>
                <c:pt idx="2">
                  <c:v>97.4281144619456</c:v>
                </c:pt>
                <c:pt idx="3">
                  <c:v>97.5951724674352</c:v>
                </c:pt>
                <c:pt idx="4">
                  <c:v>96.9102057721859</c:v>
                </c:pt>
                <c:pt idx="5">
                  <c:v>97.4829599549927</c:v>
                </c:pt>
                <c:pt idx="6">
                  <c:v>97.416037890593</c:v>
                </c:pt>
                <c:pt idx="7">
                  <c:v>97.7196584069663</c:v>
                </c:pt>
                <c:pt idx="8">
                  <c:v>97.3573466595986</c:v>
                </c:pt>
                <c:pt idx="9">
                  <c:v>97.5604535064298</c:v>
                </c:pt>
                <c:pt idx="10">
                  <c:v>97.3646877030723</c:v>
                </c:pt>
                <c:pt idx="11">
                  <c:v>97.7257307777381</c:v>
                </c:pt>
                <c:pt idx="12">
                  <c:v>97.1801817214111</c:v>
                </c:pt>
              </c:numCache>
            </c:numRef>
          </c:val>
          <c:smooth val="0"/>
        </c:ser>
        <c:ser>
          <c:idx val="22"/>
          <c:order val="25"/>
          <c:tx>
            <c:strRef>
              <c:f>'2024.5月を100％とした時の活性変化率'!$AA$1</c:f>
              <c:strCache>
                <c:ptCount val="1"/>
                <c:pt idx="0">
                  <c:v>IP</c:v>
                </c:pt>
              </c:strCache>
            </c:strRef>
          </c:tx>
          <c:spPr>
            <a:ln w="12700" cap="rnd" cmpd="sng" algn="ctr">
              <a:solidFill>
                <a:srgbClr val="666699"/>
              </a:solidFill>
              <a:prstDash val="solid"/>
              <a:round/>
            </a:ln>
          </c:spPr>
          <c:marker>
            <c:symbol val="star"/>
            <c:size val="5"/>
            <c:spPr>
              <a:noFill/>
              <a:ln w="9525" cap="flat" cmpd="sng" algn="ctr">
                <a:solidFill>
                  <a:srgbClr val="666699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'2024.5月を100％とした時の活性変化率'!$A$2:$A$19</c:f>
              <c:strCache>
                <c:ptCount val="18"/>
                <c:pt idx="0" c:formatCode="@">
                  <c:v>24.05</c:v>
                </c:pt>
                <c:pt idx="1" c:formatCode="General">
                  <c:v>06</c:v>
                </c:pt>
                <c:pt idx="2" c:formatCode="General">
                  <c:v>07</c:v>
                </c:pt>
                <c:pt idx="3" c:formatCode="General">
                  <c:v>08</c:v>
                </c:pt>
                <c:pt idx="4" c:formatCode="General">
                  <c:v>09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@">
                  <c:v>25.01</c:v>
                </c:pt>
                <c:pt idx="9" c:formatCode="General">
                  <c:v>02</c:v>
                </c:pt>
                <c:pt idx="10" c:formatCode="General">
                  <c:v>03</c:v>
                </c:pt>
                <c:pt idx="11" c:formatCode="General">
                  <c:v>04</c:v>
                </c:pt>
                <c:pt idx="12" c:formatCode="General">
                  <c:v>05</c:v>
                </c:pt>
                <c:pt idx="13" c:formatCode="General">
                  <c:v>06</c:v>
                </c:pt>
                <c:pt idx="14" c:formatCode="General">
                  <c:v>07</c:v>
                </c:pt>
                <c:pt idx="15" c:formatCode="General">
                  <c:v>08</c:v>
                </c:pt>
                <c:pt idx="16" c:formatCode="General">
                  <c:v>09</c:v>
                </c:pt>
                <c:pt idx="17" c:formatCode="General">
                  <c:v>10</c:v>
                </c:pt>
              </c:strCache>
            </c:strRef>
          </c:cat>
          <c:val>
            <c:numRef>
              <c:f>'2024.5月を100％とした時の活性変化率'!$AA$2:$AA$19</c:f>
              <c:numCache>
                <c:formatCode>0.0</c:formatCode>
                <c:ptCount val="18"/>
                <c:pt idx="0">
                  <c:v>100</c:v>
                </c:pt>
                <c:pt idx="1">
                  <c:v>98.3464222909134</c:v>
                </c:pt>
                <c:pt idx="2">
                  <c:v>98.322712199741</c:v>
                </c:pt>
                <c:pt idx="3">
                  <c:v>98.1138553967985</c:v>
                </c:pt>
                <c:pt idx="4">
                  <c:v>98.13010577275</c:v>
                </c:pt>
                <c:pt idx="5">
                  <c:v>98.0949266443954</c:v>
                </c:pt>
                <c:pt idx="6">
                  <c:v>98.0065029405452</c:v>
                </c:pt>
                <c:pt idx="7">
                  <c:v>97.9759186124367</c:v>
                </c:pt>
                <c:pt idx="8">
                  <c:v>98.0083519762733</c:v>
                </c:pt>
                <c:pt idx="9">
                  <c:v>98.1728758774037</c:v>
                </c:pt>
                <c:pt idx="10">
                  <c:v>98.2213024803437</c:v>
                </c:pt>
                <c:pt idx="11">
                  <c:v>98.2221236757822</c:v>
                </c:pt>
                <c:pt idx="12">
                  <c:v>98.2443941237642</c:v>
                </c:pt>
              </c:numCache>
            </c:numRef>
          </c:val>
          <c:smooth val="0"/>
        </c:ser>
        <c:ser>
          <c:idx val="25"/>
          <c:order val="26"/>
          <c:tx>
            <c:strRef>
              <c:f>'2024.5月を100％とした時の活性変化率'!$AB$1</c:f>
              <c:strCache>
                <c:ptCount val="1"/>
                <c:pt idx="0">
                  <c:v>IgG</c:v>
                </c:pt>
              </c:strCache>
            </c:strRef>
          </c:tx>
          <c:spPr>
            <a:ln w="12700" cap="rnd" cmpd="sng" algn="ctr">
              <a:solidFill>
                <a:srgbClr val="339966"/>
              </a:solidFill>
              <a:prstDash val="solid"/>
              <a:round/>
            </a:ln>
          </c:spPr>
          <c:marker>
            <c:symbol val="dot"/>
            <c:size val="5"/>
            <c:spPr>
              <a:noFill/>
              <a:ln w="9525" cap="flat" cmpd="sng" algn="ctr">
                <a:solidFill>
                  <a:srgbClr val="339966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'2024.5月を100％とした時の活性変化率'!$A$2:$A$19</c:f>
              <c:strCache>
                <c:ptCount val="18"/>
                <c:pt idx="0" c:formatCode="@">
                  <c:v>24.05</c:v>
                </c:pt>
                <c:pt idx="1" c:formatCode="General">
                  <c:v>06</c:v>
                </c:pt>
                <c:pt idx="2" c:formatCode="General">
                  <c:v>07</c:v>
                </c:pt>
                <c:pt idx="3" c:formatCode="General">
                  <c:v>08</c:v>
                </c:pt>
                <c:pt idx="4" c:formatCode="General">
                  <c:v>09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@">
                  <c:v>25.01</c:v>
                </c:pt>
                <c:pt idx="9" c:formatCode="General">
                  <c:v>02</c:v>
                </c:pt>
                <c:pt idx="10" c:formatCode="General">
                  <c:v>03</c:v>
                </c:pt>
                <c:pt idx="11" c:formatCode="General">
                  <c:v>04</c:v>
                </c:pt>
                <c:pt idx="12" c:formatCode="General">
                  <c:v>05</c:v>
                </c:pt>
                <c:pt idx="13" c:formatCode="General">
                  <c:v>06</c:v>
                </c:pt>
                <c:pt idx="14" c:formatCode="General">
                  <c:v>07</c:v>
                </c:pt>
                <c:pt idx="15" c:formatCode="General">
                  <c:v>08</c:v>
                </c:pt>
                <c:pt idx="16" c:formatCode="General">
                  <c:v>09</c:v>
                </c:pt>
                <c:pt idx="17" c:formatCode="General">
                  <c:v>10</c:v>
                </c:pt>
              </c:strCache>
            </c:strRef>
          </c:cat>
          <c:val>
            <c:numRef>
              <c:f>'2024.5月を100％とした時の活性変化率'!$AB$2:$AB$19</c:f>
              <c:numCache>
                <c:formatCode>0.0</c:formatCode>
                <c:ptCount val="18"/>
                <c:pt idx="0">
                  <c:v>100</c:v>
                </c:pt>
                <c:pt idx="1">
                  <c:v>99.5709428741916</c:v>
                </c:pt>
                <c:pt idx="2">
                  <c:v>99.9783057543407</c:v>
                </c:pt>
                <c:pt idx="3">
                  <c:v>99.5267128593118</c:v>
                </c:pt>
                <c:pt idx="4">
                  <c:v>99.713092933775</c:v>
                </c:pt>
                <c:pt idx="5">
                  <c:v>100.168135801692</c:v>
                </c:pt>
                <c:pt idx="6">
                  <c:v>100.219693648185</c:v>
                </c:pt>
                <c:pt idx="7">
                  <c:v>100.236136234929</c:v>
                </c:pt>
                <c:pt idx="8">
                  <c:v>100.297407191651</c:v>
                </c:pt>
                <c:pt idx="9">
                  <c:v>99.8910929133561</c:v>
                </c:pt>
                <c:pt idx="10">
                  <c:v>99.4421249224189</c:v>
                </c:pt>
                <c:pt idx="11">
                  <c:v>99.8839393541796</c:v>
                </c:pt>
                <c:pt idx="12">
                  <c:v>99.7188384923066</c:v>
                </c:pt>
              </c:numCache>
            </c:numRef>
          </c:val>
          <c:smooth val="0"/>
        </c:ser>
        <c:ser>
          <c:idx val="26"/>
          <c:order val="27"/>
          <c:tx>
            <c:strRef>
              <c:f>'2024.5月を100％とした時の活性変化率'!$AC$1</c:f>
              <c:strCache>
                <c:ptCount val="1"/>
                <c:pt idx="0">
                  <c:v>IgA</c:v>
                </c:pt>
              </c:strCache>
            </c:strRef>
          </c:tx>
          <c:spPr>
            <a:ln w="12700" cap="rnd" cmpd="sng" algn="ctr">
              <a:solidFill>
                <a:srgbClr val="003300"/>
              </a:solidFill>
              <a:prstDash val="solid"/>
              <a:round/>
            </a:ln>
          </c:spPr>
          <c:marker>
            <c:symbol val="dash"/>
            <c:size val="5"/>
            <c:spPr>
              <a:noFill/>
              <a:ln w="9525" cap="flat" cmpd="sng" algn="ctr">
                <a:solidFill>
                  <a:srgbClr val="003300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'2024.5月を100％とした時の活性変化率'!$A$2:$A$19</c:f>
              <c:strCache>
                <c:ptCount val="18"/>
                <c:pt idx="0" c:formatCode="@">
                  <c:v>24.05</c:v>
                </c:pt>
                <c:pt idx="1" c:formatCode="General">
                  <c:v>06</c:v>
                </c:pt>
                <c:pt idx="2" c:formatCode="General">
                  <c:v>07</c:v>
                </c:pt>
                <c:pt idx="3" c:formatCode="General">
                  <c:v>08</c:v>
                </c:pt>
                <c:pt idx="4" c:formatCode="General">
                  <c:v>09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@">
                  <c:v>25.01</c:v>
                </c:pt>
                <c:pt idx="9" c:formatCode="General">
                  <c:v>02</c:v>
                </c:pt>
                <c:pt idx="10" c:formatCode="General">
                  <c:v>03</c:v>
                </c:pt>
                <c:pt idx="11" c:formatCode="General">
                  <c:v>04</c:v>
                </c:pt>
                <c:pt idx="12" c:formatCode="General">
                  <c:v>05</c:v>
                </c:pt>
                <c:pt idx="13" c:formatCode="General">
                  <c:v>06</c:v>
                </c:pt>
                <c:pt idx="14" c:formatCode="General">
                  <c:v>07</c:v>
                </c:pt>
                <c:pt idx="15" c:formatCode="General">
                  <c:v>08</c:v>
                </c:pt>
                <c:pt idx="16" c:formatCode="General">
                  <c:v>09</c:v>
                </c:pt>
                <c:pt idx="17" c:formatCode="General">
                  <c:v>10</c:v>
                </c:pt>
              </c:strCache>
            </c:strRef>
          </c:cat>
          <c:val>
            <c:numRef>
              <c:f>'2024.5月を100％とした時の活性変化率'!$AC$2:$AC$19</c:f>
              <c:numCache>
                <c:formatCode>0.0</c:formatCode>
                <c:ptCount val="18"/>
                <c:pt idx="0">
                  <c:v>100</c:v>
                </c:pt>
                <c:pt idx="1">
                  <c:v>103.427599539753</c:v>
                </c:pt>
                <c:pt idx="2">
                  <c:v>102.403159159566</c:v>
                </c:pt>
                <c:pt idx="3">
                  <c:v>102.149041043407</c:v>
                </c:pt>
                <c:pt idx="4">
                  <c:v>102.010466946165</c:v>
                </c:pt>
                <c:pt idx="5">
                  <c:v>102.146780563751</c:v>
                </c:pt>
                <c:pt idx="6">
                  <c:v>102.570973037489</c:v>
                </c:pt>
                <c:pt idx="7">
                  <c:v>102.009043568206</c:v>
                </c:pt>
                <c:pt idx="8">
                  <c:v>102.183930526546</c:v>
                </c:pt>
                <c:pt idx="9">
                  <c:v>102.498470339791</c:v>
                </c:pt>
                <c:pt idx="10">
                  <c:v>101.936402716502</c:v>
                </c:pt>
                <c:pt idx="11">
                  <c:v>100.558176296706</c:v>
                </c:pt>
                <c:pt idx="12">
                  <c:v>100.532857781286</c:v>
                </c:pt>
              </c:numCache>
            </c:numRef>
          </c:val>
          <c:smooth val="0"/>
        </c:ser>
        <c:ser>
          <c:idx val="27"/>
          <c:order val="28"/>
          <c:tx>
            <c:strRef>
              <c:f>'2024.5月を100％とした時の活性変化率'!$AD$1</c:f>
              <c:strCache>
                <c:ptCount val="1"/>
                <c:pt idx="0">
                  <c:v>IgM</c:v>
                </c:pt>
              </c:strCache>
            </c:strRef>
          </c:tx>
          <c:spPr>
            <a:ln w="12700" cap="rnd" cmpd="sng" algn="ctr">
              <a:solidFill>
                <a:srgbClr val="33330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333300"/>
              </a:solidFill>
              <a:ln w="9525" cap="flat" cmpd="sng" algn="ctr">
                <a:solidFill>
                  <a:srgbClr val="333300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'2024.5月を100％とした時の活性変化率'!$A$2:$A$19</c:f>
              <c:strCache>
                <c:ptCount val="18"/>
                <c:pt idx="0" c:formatCode="@">
                  <c:v>24.05</c:v>
                </c:pt>
                <c:pt idx="1" c:formatCode="General">
                  <c:v>06</c:v>
                </c:pt>
                <c:pt idx="2" c:formatCode="General">
                  <c:v>07</c:v>
                </c:pt>
                <c:pt idx="3" c:formatCode="General">
                  <c:v>08</c:v>
                </c:pt>
                <c:pt idx="4" c:formatCode="General">
                  <c:v>09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@">
                  <c:v>25.01</c:v>
                </c:pt>
                <c:pt idx="9" c:formatCode="General">
                  <c:v>02</c:v>
                </c:pt>
                <c:pt idx="10" c:formatCode="General">
                  <c:v>03</c:v>
                </c:pt>
                <c:pt idx="11" c:formatCode="General">
                  <c:v>04</c:v>
                </c:pt>
                <c:pt idx="12" c:formatCode="General">
                  <c:v>05</c:v>
                </c:pt>
                <c:pt idx="13" c:formatCode="General">
                  <c:v>06</c:v>
                </c:pt>
                <c:pt idx="14" c:formatCode="General">
                  <c:v>07</c:v>
                </c:pt>
                <c:pt idx="15" c:formatCode="General">
                  <c:v>08</c:v>
                </c:pt>
                <c:pt idx="16" c:formatCode="General">
                  <c:v>09</c:v>
                </c:pt>
                <c:pt idx="17" c:formatCode="General">
                  <c:v>10</c:v>
                </c:pt>
              </c:strCache>
            </c:strRef>
          </c:cat>
          <c:val>
            <c:numRef>
              <c:f>'2024.5月を100％とした時の活性変化率'!$AD$2:$AD$19</c:f>
              <c:numCache>
                <c:formatCode>0.0</c:formatCode>
                <c:ptCount val="18"/>
                <c:pt idx="0">
                  <c:v>100</c:v>
                </c:pt>
                <c:pt idx="1">
                  <c:v>104.001460330574</c:v>
                </c:pt>
                <c:pt idx="2">
                  <c:v>103.463607099971</c:v>
                </c:pt>
                <c:pt idx="3">
                  <c:v>104.106009070295</c:v>
                </c:pt>
                <c:pt idx="4">
                  <c:v>103.910930034165</c:v>
                </c:pt>
                <c:pt idx="5">
                  <c:v>104.058594422984</c:v>
                </c:pt>
                <c:pt idx="6">
                  <c:v>104.994943874354</c:v>
                </c:pt>
                <c:pt idx="7">
                  <c:v>105.160641911434</c:v>
                </c:pt>
                <c:pt idx="8">
                  <c:v>105.643591618475</c:v>
                </c:pt>
                <c:pt idx="9">
                  <c:v>105.28136485222</c:v>
                </c:pt>
                <c:pt idx="10">
                  <c:v>105.415060003634</c:v>
                </c:pt>
                <c:pt idx="11">
                  <c:v>105.410684638339</c:v>
                </c:pt>
                <c:pt idx="12">
                  <c:v>104.800704897344</c:v>
                </c:pt>
              </c:numCache>
            </c:numRef>
          </c:val>
          <c:smooth val="0"/>
        </c:ser>
        <c:ser>
          <c:idx val="28"/>
          <c:order val="29"/>
          <c:tx>
            <c:strRef>
              <c:f>'2024.5月を100％とした時の活性変化率'!$AE$1</c:f>
              <c:strCache>
                <c:ptCount val="1"/>
                <c:pt idx="0">
                  <c:v>LDL</c:v>
                </c:pt>
              </c:strCache>
            </c:strRef>
          </c:tx>
          <c:spPr>
            <a:ln w="12700" cap="rnd" cmpd="sng" algn="ctr">
              <a:solidFill>
                <a:srgbClr val="9933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93300"/>
              </a:solidFill>
              <a:ln w="9525" cap="flat" cmpd="sng" algn="ctr">
                <a:solidFill>
                  <a:srgbClr val="993300"/>
                </a:solidFill>
                <a:prstDash val="solid"/>
                <a:round/>
              </a:ln>
            </c:spPr>
          </c:marker>
          <c:dLbls>
            <c:delete val="1"/>
          </c:dLbls>
          <c:cat>
            <c:strRef>
              <c:f>'2024.5月を100％とした時の活性変化率'!$A$2:$A$19</c:f>
              <c:strCache>
                <c:ptCount val="18"/>
                <c:pt idx="0" c:formatCode="@">
                  <c:v>24.05</c:v>
                </c:pt>
                <c:pt idx="1" c:formatCode="General">
                  <c:v>06</c:v>
                </c:pt>
                <c:pt idx="2" c:formatCode="General">
                  <c:v>07</c:v>
                </c:pt>
                <c:pt idx="3" c:formatCode="General">
                  <c:v>08</c:v>
                </c:pt>
                <c:pt idx="4" c:formatCode="General">
                  <c:v>09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@">
                  <c:v>25.01</c:v>
                </c:pt>
                <c:pt idx="9" c:formatCode="General">
                  <c:v>02</c:v>
                </c:pt>
                <c:pt idx="10" c:formatCode="General">
                  <c:v>03</c:v>
                </c:pt>
                <c:pt idx="11" c:formatCode="General">
                  <c:v>04</c:v>
                </c:pt>
                <c:pt idx="12" c:formatCode="General">
                  <c:v>05</c:v>
                </c:pt>
                <c:pt idx="13" c:formatCode="General">
                  <c:v>06</c:v>
                </c:pt>
                <c:pt idx="14" c:formatCode="General">
                  <c:v>07</c:v>
                </c:pt>
                <c:pt idx="15" c:formatCode="General">
                  <c:v>08</c:v>
                </c:pt>
                <c:pt idx="16" c:formatCode="General">
                  <c:v>09</c:v>
                </c:pt>
                <c:pt idx="17" c:formatCode="General">
                  <c:v>10</c:v>
                </c:pt>
              </c:strCache>
            </c:strRef>
          </c:cat>
          <c:val>
            <c:numRef>
              <c:f>'2024.5月を100％とした時の活性変化率'!$AE$2:$AE$19</c:f>
              <c:numCache>
                <c:formatCode>0.0</c:formatCode>
                <c:ptCount val="18"/>
                <c:pt idx="0">
                  <c:v>100</c:v>
                </c:pt>
                <c:pt idx="1">
                  <c:v>97.5010258774189</c:v>
                </c:pt>
                <c:pt idx="2">
                  <c:v>97.4009427033663</c:v>
                </c:pt>
                <c:pt idx="3">
                  <c:v>97.5844472769601</c:v>
                </c:pt>
                <c:pt idx="4">
                  <c:v>97.5589754912784</c:v>
                </c:pt>
                <c:pt idx="5">
                  <c:v>97.2419052095291</c:v>
                </c:pt>
                <c:pt idx="6">
                  <c:v>98.5367538570218</c:v>
                </c:pt>
                <c:pt idx="7">
                  <c:v>98.8795980730281</c:v>
                </c:pt>
                <c:pt idx="8">
                  <c:v>98.564651682464</c:v>
                </c:pt>
                <c:pt idx="9">
                  <c:v>97.413534996688</c:v>
                </c:pt>
                <c:pt idx="10">
                  <c:v>97.7942485129502</c:v>
                </c:pt>
                <c:pt idx="11">
                  <c:v>99.0262751159196</c:v>
                </c:pt>
                <c:pt idx="12">
                  <c:v>99.5195721256045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546496"/>
        <c:axId val="129552768"/>
      </c:lineChart>
      <c:catAx>
        <c:axId val="129546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-2700000" spcFirstLastPara="0" vertOverflow="ellipsis" vert="horz" wrap="square" anchor="ctr" anchorCtr="1"/>
          <a:lstStyle/>
          <a:p>
            <a:pPr>
              <a:defRPr lang="ja-JP" sz="12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9552768"/>
        <c:crosses val="autoZero"/>
        <c:auto val="1"/>
        <c:lblAlgn val="ctr"/>
        <c:lblOffset val="100"/>
        <c:tickLblSkip val="1"/>
        <c:noMultiLvlLbl val="0"/>
      </c:catAx>
      <c:valAx>
        <c:axId val="129552768"/>
        <c:scaling>
          <c:orientation val="minMax"/>
          <c:max val="108"/>
          <c:min val="92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2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29546496"/>
        <c:crosses val="autoZero"/>
        <c:crossBetween val="between"/>
        <c:majorUnit val="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4894094488209"/>
          <c:y val="0.00647841433613902"/>
          <c:w val="0.0738422572178471"/>
          <c:h val="0.9935215856638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0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2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946843853820647"/>
          <c:y val="0.0769231924927772"/>
          <c:w val="0.622515605503158"/>
          <c:h val="0.784616563426327"/>
        </c:manualLayout>
      </c:layout>
      <c:lineChart>
        <c:grouping val="standard"/>
        <c:varyColors val="0"/>
        <c:ser>
          <c:idx val="10"/>
          <c:order val="0"/>
          <c:tx>
            <c:strRef>
              <c:f>CL!$B$2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CL!$B$3:$B$17</c:f>
              <c:numCache>
                <c:formatCode>0.0</c:formatCode>
                <c:ptCount val="15"/>
                <c:pt idx="1">
                  <c:v>105.965</c:v>
                </c:pt>
                <c:pt idx="2">
                  <c:v>106.03</c:v>
                </c:pt>
                <c:pt idx="3">
                  <c:v>106.019047619048</c:v>
                </c:pt>
                <c:pt idx="4">
                  <c:v>105.91</c:v>
                </c:pt>
                <c:pt idx="5">
                  <c:v>106.022727272727</c:v>
                </c:pt>
                <c:pt idx="6">
                  <c:v>105.98</c:v>
                </c:pt>
                <c:pt idx="7">
                  <c:v>106.0375</c:v>
                </c:pt>
                <c:pt idx="8">
                  <c:v>106.035</c:v>
                </c:pt>
                <c:pt idx="9">
                  <c:v>106.005555555556</c:v>
                </c:pt>
                <c:pt idx="10">
                  <c:v>106.0875</c:v>
                </c:pt>
                <c:pt idx="11">
                  <c:v>105.977272727273</c:v>
                </c:pt>
                <c:pt idx="12">
                  <c:v>106.045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CL!$D$3:$D$20</c:f>
              <c:numCache>
                <c:formatCode>0.0</c:formatCode>
                <c:ptCount val="18"/>
                <c:pt idx="1">
                  <c:v>105.55</c:v>
                </c:pt>
                <c:pt idx="2">
                  <c:v>105.55</c:v>
                </c:pt>
                <c:pt idx="3">
                  <c:v>105.355555555556</c:v>
                </c:pt>
                <c:pt idx="4">
                  <c:v>105.472222222222</c:v>
                </c:pt>
                <c:pt idx="5">
                  <c:v>105.789473684211</c:v>
                </c:pt>
                <c:pt idx="6">
                  <c:v>106.016666666667</c:v>
                </c:pt>
                <c:pt idx="7">
                  <c:v>106.1125</c:v>
                </c:pt>
                <c:pt idx="8">
                  <c:v>105.793333333333</c:v>
                </c:pt>
                <c:pt idx="9">
                  <c:v>105.470588235294</c:v>
                </c:pt>
                <c:pt idx="10">
                  <c:v>105.526666666667</c:v>
                </c:pt>
                <c:pt idx="11">
                  <c:v>105.033333333333</c:v>
                </c:pt>
                <c:pt idx="12">
                  <c:v>105.566666666667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CL!$F$2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CL!$F$3:$F$20</c:f>
              <c:numCache>
                <c:formatCode>0.0</c:formatCode>
                <c:ptCount val="18"/>
                <c:pt idx="1">
                  <c:v>106</c:v>
                </c:pt>
                <c:pt idx="2">
                  <c:v>105.6875</c:v>
                </c:pt>
                <c:pt idx="3">
                  <c:v>105.65</c:v>
                </c:pt>
                <c:pt idx="4">
                  <c:v>106.05</c:v>
                </c:pt>
                <c:pt idx="5">
                  <c:v>106.181818181818</c:v>
                </c:pt>
                <c:pt idx="6">
                  <c:v>106</c:v>
                </c:pt>
                <c:pt idx="7">
                  <c:v>105.947368421053</c:v>
                </c:pt>
                <c:pt idx="8">
                  <c:v>105.947368421053</c:v>
                </c:pt>
                <c:pt idx="9">
                  <c:v>105.882352941176</c:v>
                </c:pt>
                <c:pt idx="10">
                  <c:v>105.952380952381</c:v>
                </c:pt>
                <c:pt idx="11">
                  <c:v>105.809523809524</c:v>
                </c:pt>
                <c:pt idx="12">
                  <c:v>105.95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CL!$H$2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(CL!$AB$3:$AB$10,CL!$H$11:$H$20)</c:f>
              <c:numCache>
                <c:formatCode>General</c:formatCode>
                <c:ptCount val="18"/>
                <c:pt idx="8" c:formatCode="0.0">
                  <c:v>105.925</c:v>
                </c:pt>
                <c:pt idx="9" c:formatCode="0.0">
                  <c:v>105.912</c:v>
                </c:pt>
                <c:pt idx="10" c:formatCode="0.0">
                  <c:v>105.379</c:v>
                </c:pt>
                <c:pt idx="11" c:formatCode="0.0">
                  <c:v>105.631</c:v>
                </c:pt>
                <c:pt idx="12" c:formatCode="0.0">
                  <c:v>105.87</c:v>
                </c:pt>
              </c:numCache>
            </c:numRef>
          </c:val>
          <c:smooth val="0"/>
        </c:ser>
        <c:ser>
          <c:idx val="9"/>
          <c:order val="4"/>
          <c:tx>
            <c:strRef>
              <c:f>CL!$I$2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(CL!$AB$3,CL!$I$4:$I$20)</c:f>
              <c:numCache>
                <c:formatCode>General</c:formatCode>
                <c:ptCount val="18"/>
                <c:pt idx="1" c:formatCode="0.0">
                  <c:v>105.97</c:v>
                </c:pt>
                <c:pt idx="2" c:formatCode="0.0">
                  <c:v>106.06</c:v>
                </c:pt>
                <c:pt idx="3" c:formatCode="0.0">
                  <c:v>105.95</c:v>
                </c:pt>
                <c:pt idx="4" c:formatCode="0.0">
                  <c:v>105.98</c:v>
                </c:pt>
                <c:pt idx="5" c:formatCode="0.0">
                  <c:v>106.08</c:v>
                </c:pt>
                <c:pt idx="6" c:formatCode="0.0">
                  <c:v>106.02</c:v>
                </c:pt>
                <c:pt idx="7" c:formatCode="0.0">
                  <c:v>106.02</c:v>
                </c:pt>
                <c:pt idx="8" c:formatCode="0.0">
                  <c:v>106</c:v>
                </c:pt>
                <c:pt idx="9" c:formatCode="0.0">
                  <c:v>106.02</c:v>
                </c:pt>
                <c:pt idx="10" c:formatCode="0.0">
                  <c:v>105.96</c:v>
                </c:pt>
                <c:pt idx="11" c:formatCode="0.0">
                  <c:v>105.97</c:v>
                </c:pt>
                <c:pt idx="12" c:formatCode="0.0">
                  <c:v>106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CL!$J$2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CL!$J$3:$J$20</c:f>
              <c:numCache>
                <c:formatCode>0.0</c:formatCode>
                <c:ptCount val="18"/>
                <c:pt idx="0">
                  <c:v>105.7</c:v>
                </c:pt>
                <c:pt idx="1">
                  <c:v>103.323376623377</c:v>
                </c:pt>
                <c:pt idx="2">
                  <c:v>105.47</c:v>
                </c:pt>
                <c:pt idx="3">
                  <c:v>105.53</c:v>
                </c:pt>
                <c:pt idx="4">
                  <c:v>105.2</c:v>
                </c:pt>
                <c:pt idx="5">
                  <c:v>105.16</c:v>
                </c:pt>
                <c:pt idx="6">
                  <c:v>105.07</c:v>
                </c:pt>
                <c:pt idx="7">
                  <c:v>105.88</c:v>
                </c:pt>
                <c:pt idx="8">
                  <c:v>105.49</c:v>
                </c:pt>
                <c:pt idx="9">
                  <c:v>105.04</c:v>
                </c:pt>
                <c:pt idx="10">
                  <c:v>105.21</c:v>
                </c:pt>
                <c:pt idx="11">
                  <c:v>105.38</c:v>
                </c:pt>
                <c:pt idx="12">
                  <c:v>105.2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CL!$K$2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</c:spPr>
          </c:marker>
          <c:dLbls>
            <c:delete val="1"/>
          </c:dLbls>
          <c:val>
            <c:numRef>
              <c:f>CL!$K$3:$K$20</c:f>
              <c:numCache>
                <c:formatCode>0.0</c:formatCode>
                <c:ptCount val="18"/>
                <c:pt idx="1">
                  <c:v>106</c:v>
                </c:pt>
                <c:pt idx="2">
                  <c:v>105.9</c:v>
                </c:pt>
                <c:pt idx="3">
                  <c:v>105.9</c:v>
                </c:pt>
                <c:pt idx="4">
                  <c:v>105.95</c:v>
                </c:pt>
                <c:pt idx="5">
                  <c:v>106.15</c:v>
                </c:pt>
                <c:pt idx="6">
                  <c:v>105.95</c:v>
                </c:pt>
                <c:pt idx="7">
                  <c:v>105.55</c:v>
                </c:pt>
                <c:pt idx="8">
                  <c:v>106</c:v>
                </c:pt>
                <c:pt idx="9">
                  <c:v>105.866666666667</c:v>
                </c:pt>
                <c:pt idx="10">
                  <c:v>106</c:v>
                </c:pt>
                <c:pt idx="11">
                  <c:v>106.166666666667</c:v>
                </c:pt>
                <c:pt idx="12">
                  <c:v>106.294117647059</c:v>
                </c:pt>
              </c:numCache>
            </c:numRef>
          </c:val>
          <c:smooth val="0"/>
        </c:ser>
        <c:ser>
          <c:idx val="6"/>
          <c:order val="7"/>
          <c:tx>
            <c:strRef>
              <c:f>CL!$L$2</c:f>
              <c:strCache>
                <c:ptCount val="1"/>
                <c:pt idx="0">
                  <c:v>日立以外認証値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CL!$L$3:$L$20</c:f>
              <c:numCache>
                <c:formatCode>0</c:formatCode>
                <c:ptCount val="18"/>
                <c:pt idx="0">
                  <c:v>106</c:v>
                </c:pt>
                <c:pt idx="1">
                  <c:v>106</c:v>
                </c:pt>
                <c:pt idx="2">
                  <c:v>106</c:v>
                </c:pt>
                <c:pt idx="3">
                  <c:v>106</c:v>
                </c:pt>
                <c:pt idx="4">
                  <c:v>106</c:v>
                </c:pt>
                <c:pt idx="5">
                  <c:v>106</c:v>
                </c:pt>
                <c:pt idx="6">
                  <c:v>106</c:v>
                </c:pt>
                <c:pt idx="7">
                  <c:v>106</c:v>
                </c:pt>
                <c:pt idx="8">
                  <c:v>106</c:v>
                </c:pt>
                <c:pt idx="9">
                  <c:v>106</c:v>
                </c:pt>
                <c:pt idx="10">
                  <c:v>106</c:v>
                </c:pt>
                <c:pt idx="11">
                  <c:v>106</c:v>
                </c:pt>
                <c:pt idx="12">
                  <c:v>106</c:v>
                </c:pt>
                <c:pt idx="13">
                  <c:v>106</c:v>
                </c:pt>
                <c:pt idx="14">
                  <c:v>106</c:v>
                </c:pt>
                <c:pt idx="15">
                  <c:v>106</c:v>
                </c:pt>
                <c:pt idx="16">
                  <c:v>106</c:v>
                </c:pt>
                <c:pt idx="17">
                  <c:v>106</c:v>
                </c:pt>
              </c:numCache>
            </c:numRef>
          </c:val>
          <c:smooth val="0"/>
        </c:ser>
        <c:ser>
          <c:idx val="0"/>
          <c:order val="8"/>
          <c:tx>
            <c:strRef>
              <c:f>CL!$M$2</c:f>
              <c:strCache>
                <c:ptCount val="1"/>
                <c:pt idx="0">
                  <c:v>日立以外平均</c:v>
                </c:pt>
              </c:strCache>
            </c:strRef>
          </c:tx>
          <c:spPr>
            <a:ln w="12700" cap="rnd" cmpd="sng" algn="ctr">
              <a:solidFill>
                <a:schemeClr val="tx1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chemeClr val="tx1"/>
              </a:solidFill>
            </c:spPr>
          </c:marker>
          <c:dLbls>
            <c:delete val="1"/>
          </c:dLbls>
          <c:val>
            <c:numRef>
              <c:f>CL!$M$3:$M$20</c:f>
              <c:numCache>
                <c:formatCode>0.0</c:formatCode>
                <c:ptCount val="18"/>
                <c:pt idx="0">
                  <c:v>105.7</c:v>
                </c:pt>
                <c:pt idx="1">
                  <c:v>105.562910946197</c:v>
                </c:pt>
                <c:pt idx="2">
                  <c:v>105.725071428571</c:v>
                </c:pt>
                <c:pt idx="3">
                  <c:v>105.719943310658</c:v>
                </c:pt>
                <c:pt idx="4">
                  <c:v>105.834031746032</c:v>
                </c:pt>
                <c:pt idx="5">
                  <c:v>105.907431305537</c:v>
                </c:pt>
                <c:pt idx="6">
                  <c:v>105.776666666667</c:v>
                </c:pt>
                <c:pt idx="7">
                  <c:v>105.881338345865</c:v>
                </c:pt>
                <c:pt idx="8">
                  <c:v>105.884385964912</c:v>
                </c:pt>
                <c:pt idx="9">
                  <c:v>105.742451914099</c:v>
                </c:pt>
                <c:pt idx="10">
                  <c:v>105.730792517007</c:v>
                </c:pt>
                <c:pt idx="11">
                  <c:v>105.709685219542</c:v>
                </c:pt>
                <c:pt idx="12">
                  <c:v>105.846540616247</c:v>
                </c:pt>
              </c:numCache>
            </c:numRef>
          </c:val>
          <c:smooth val="0"/>
        </c:ser>
        <c:ser>
          <c:idx val="11"/>
          <c:order val="9"/>
          <c:tx>
            <c:strRef>
              <c:f>CL!$R$2</c:f>
              <c:strCache>
                <c:ptCount val="1"/>
                <c:pt idx="0">
                  <c:v>日立以外下限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6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CL!$R$3:$R$20</c:f>
              <c:numCache>
                <c:formatCode>General</c:formatCode>
                <c:ptCount val="18"/>
                <c:pt idx="0">
                  <c:v>103</c:v>
                </c:pt>
                <c:pt idx="1">
                  <c:v>103</c:v>
                </c:pt>
                <c:pt idx="2">
                  <c:v>103</c:v>
                </c:pt>
                <c:pt idx="3">
                  <c:v>103</c:v>
                </c:pt>
                <c:pt idx="4">
                  <c:v>103</c:v>
                </c:pt>
                <c:pt idx="5">
                  <c:v>103</c:v>
                </c:pt>
                <c:pt idx="6">
                  <c:v>103</c:v>
                </c:pt>
                <c:pt idx="7">
                  <c:v>103</c:v>
                </c:pt>
                <c:pt idx="8">
                  <c:v>103</c:v>
                </c:pt>
                <c:pt idx="9">
                  <c:v>103</c:v>
                </c:pt>
                <c:pt idx="10">
                  <c:v>103</c:v>
                </c:pt>
                <c:pt idx="11">
                  <c:v>103</c:v>
                </c:pt>
                <c:pt idx="12">
                  <c:v>103</c:v>
                </c:pt>
                <c:pt idx="13">
                  <c:v>103</c:v>
                </c:pt>
                <c:pt idx="14">
                  <c:v>103</c:v>
                </c:pt>
                <c:pt idx="15">
                  <c:v>103</c:v>
                </c:pt>
                <c:pt idx="16">
                  <c:v>103</c:v>
                </c:pt>
                <c:pt idx="17">
                  <c:v>103</c:v>
                </c:pt>
              </c:numCache>
            </c:numRef>
          </c:val>
          <c:smooth val="0"/>
        </c:ser>
        <c:ser>
          <c:idx val="7"/>
          <c:order val="10"/>
          <c:tx>
            <c:strRef>
              <c:f>CL!$S$2</c:f>
              <c:strCache>
                <c:ptCount val="1"/>
                <c:pt idx="0">
                  <c:v>日立以外下限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CL!$S$3:$S$20</c:f>
              <c:numCache>
                <c:formatCode>General</c:formatCode>
                <c:ptCount val="18"/>
                <c:pt idx="0">
                  <c:v>109</c:v>
                </c:pt>
                <c:pt idx="1">
                  <c:v>109</c:v>
                </c:pt>
                <c:pt idx="2">
                  <c:v>109</c:v>
                </c:pt>
                <c:pt idx="3">
                  <c:v>109</c:v>
                </c:pt>
                <c:pt idx="4">
                  <c:v>109</c:v>
                </c:pt>
                <c:pt idx="5">
                  <c:v>109</c:v>
                </c:pt>
                <c:pt idx="6">
                  <c:v>109</c:v>
                </c:pt>
                <c:pt idx="7">
                  <c:v>109</c:v>
                </c:pt>
                <c:pt idx="8">
                  <c:v>109</c:v>
                </c:pt>
                <c:pt idx="9">
                  <c:v>109</c:v>
                </c:pt>
                <c:pt idx="10">
                  <c:v>109</c:v>
                </c:pt>
                <c:pt idx="11">
                  <c:v>109</c:v>
                </c:pt>
                <c:pt idx="12">
                  <c:v>109</c:v>
                </c:pt>
                <c:pt idx="13">
                  <c:v>109</c:v>
                </c:pt>
                <c:pt idx="14">
                  <c:v>109</c:v>
                </c:pt>
                <c:pt idx="15">
                  <c:v>109</c:v>
                </c:pt>
                <c:pt idx="16">
                  <c:v>109</c:v>
                </c:pt>
                <c:pt idx="17">
                  <c:v>109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041280"/>
        <c:axId val="207042816"/>
      </c:lineChart>
      <c:catAx>
        <c:axId val="207041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05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07042816"/>
        <c:crosses val="autoZero"/>
        <c:auto val="0"/>
        <c:lblAlgn val="ctr"/>
        <c:lblOffset val="100"/>
        <c:tickLblSkip val="1"/>
        <c:noMultiLvlLbl val="0"/>
      </c:catAx>
      <c:valAx>
        <c:axId val="207042816"/>
        <c:scaling>
          <c:orientation val="minMax"/>
          <c:max val="112"/>
          <c:min val="10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07041280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8812519858192"/>
          <c:y val="0.125951177804613"/>
          <c:w val="0.250444675025697"/>
          <c:h val="0.864820528718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5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06242384490317"/>
          <c:y val="0.0723685372901333"/>
          <c:w val="0.694408763415838"/>
          <c:h val="0.726974851869045"/>
        </c:manualLayout>
      </c:layout>
      <c:lineChart>
        <c:grouping val="standard"/>
        <c:varyColors val="0"/>
        <c:ser>
          <c:idx val="0"/>
          <c:order val="0"/>
          <c:tx>
            <c:strRef>
              <c:f>Ca!$B$2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Ca!$B$3:$B$20</c:f>
              <c:numCache>
                <c:formatCode>0.00</c:formatCode>
                <c:ptCount val="18"/>
                <c:pt idx="1">
                  <c:v>10.715</c:v>
                </c:pt>
                <c:pt idx="2">
                  <c:v>10.735</c:v>
                </c:pt>
                <c:pt idx="3">
                  <c:v>10.7238095238095</c:v>
                </c:pt>
                <c:pt idx="4">
                  <c:v>10.715</c:v>
                </c:pt>
                <c:pt idx="5">
                  <c:v>10.7363636363636</c:v>
                </c:pt>
                <c:pt idx="6">
                  <c:v>10.75</c:v>
                </c:pt>
                <c:pt idx="7">
                  <c:v>10.8</c:v>
                </c:pt>
                <c:pt idx="8">
                  <c:v>10.78</c:v>
                </c:pt>
                <c:pt idx="9">
                  <c:v>10.7444444444444</c:v>
                </c:pt>
                <c:pt idx="10">
                  <c:v>10.7625</c:v>
                </c:pt>
                <c:pt idx="11">
                  <c:v>10.7818181818182</c:v>
                </c:pt>
                <c:pt idx="12">
                  <c:v>10.735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CC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Ca!$C$3:$C$20</c:f>
              <c:numCache>
                <c:formatCode>0.00</c:formatCode>
                <c:ptCount val="18"/>
                <c:pt idx="1">
                  <c:v>10.7284415584416</c:v>
                </c:pt>
                <c:pt idx="2">
                  <c:v>10.7496842105263</c:v>
                </c:pt>
                <c:pt idx="3">
                  <c:v>10.8242045454545</c:v>
                </c:pt>
                <c:pt idx="4">
                  <c:v>10.9082</c:v>
                </c:pt>
                <c:pt idx="5">
                  <c:v>10.7720652173913</c:v>
                </c:pt>
                <c:pt idx="6">
                  <c:v>10.8167469879518</c:v>
                </c:pt>
                <c:pt idx="7">
                  <c:v>10.8160824742268</c:v>
                </c:pt>
                <c:pt idx="8">
                  <c:v>10.7856701030928</c:v>
                </c:pt>
                <c:pt idx="9">
                  <c:v>10.7701282051282</c:v>
                </c:pt>
                <c:pt idx="10">
                  <c:v>10.8933009708738</c:v>
                </c:pt>
                <c:pt idx="11">
                  <c:v>10.8845882352941</c:v>
                </c:pt>
                <c:pt idx="12">
                  <c:v>10.8665517241379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Ca!$D$3:$D$20</c:f>
              <c:numCache>
                <c:formatCode>0.00</c:formatCode>
                <c:ptCount val="18"/>
                <c:pt idx="1">
                  <c:v>10.8578947368421</c:v>
                </c:pt>
                <c:pt idx="2">
                  <c:v>10.85</c:v>
                </c:pt>
                <c:pt idx="3">
                  <c:v>10.77</c:v>
                </c:pt>
                <c:pt idx="4">
                  <c:v>10.8176470588235</c:v>
                </c:pt>
                <c:pt idx="5">
                  <c:v>10.855</c:v>
                </c:pt>
                <c:pt idx="6">
                  <c:v>10.7947368421053</c:v>
                </c:pt>
                <c:pt idx="7">
                  <c:v>10.7571428571429</c:v>
                </c:pt>
                <c:pt idx="8">
                  <c:v>10.73125</c:v>
                </c:pt>
                <c:pt idx="9">
                  <c:v>10.65</c:v>
                </c:pt>
                <c:pt idx="10">
                  <c:v>10.6578947368421</c:v>
                </c:pt>
                <c:pt idx="11">
                  <c:v>10.7444444444444</c:v>
                </c:pt>
                <c:pt idx="12">
                  <c:v>10.6684210526316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Ca!$E$2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Ca!$E$3:$E$20</c:f>
              <c:numCache>
                <c:formatCode>0.00</c:formatCode>
                <c:ptCount val="18"/>
                <c:pt idx="0">
                  <c:v>10.86</c:v>
                </c:pt>
                <c:pt idx="1">
                  <c:v>10.761</c:v>
                </c:pt>
                <c:pt idx="2">
                  <c:v>10.695</c:v>
                </c:pt>
                <c:pt idx="3">
                  <c:v>10.761</c:v>
                </c:pt>
                <c:pt idx="4">
                  <c:v>10.941</c:v>
                </c:pt>
                <c:pt idx="5">
                  <c:v>10.935</c:v>
                </c:pt>
                <c:pt idx="6">
                  <c:v>10.961</c:v>
                </c:pt>
                <c:pt idx="7">
                  <c:v>10.982</c:v>
                </c:pt>
                <c:pt idx="8">
                  <c:v>10.925</c:v>
                </c:pt>
                <c:pt idx="9">
                  <c:v>10.915</c:v>
                </c:pt>
                <c:pt idx="10">
                  <c:v>10.801</c:v>
                </c:pt>
                <c:pt idx="11">
                  <c:v>10.871</c:v>
                </c:pt>
                <c:pt idx="12">
                  <c:v>10.853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Ca!$F$2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Ca!$F$3:$F$20</c:f>
              <c:numCache>
                <c:formatCode>0.00</c:formatCode>
                <c:ptCount val="18"/>
                <c:pt idx="1">
                  <c:v>10.7944444444444</c:v>
                </c:pt>
                <c:pt idx="2">
                  <c:v>10.8125</c:v>
                </c:pt>
                <c:pt idx="3">
                  <c:v>10.765</c:v>
                </c:pt>
                <c:pt idx="4">
                  <c:v>10.79</c:v>
                </c:pt>
                <c:pt idx="5">
                  <c:v>10.8045454545455</c:v>
                </c:pt>
                <c:pt idx="6">
                  <c:v>10.85</c:v>
                </c:pt>
                <c:pt idx="7">
                  <c:v>10.7473684210526</c:v>
                </c:pt>
                <c:pt idx="8">
                  <c:v>10.7789473684211</c:v>
                </c:pt>
                <c:pt idx="9">
                  <c:v>10.8176470588235</c:v>
                </c:pt>
                <c:pt idx="10">
                  <c:v>10.8142857142857</c:v>
                </c:pt>
                <c:pt idx="11">
                  <c:v>10.7619047619048</c:v>
                </c:pt>
                <c:pt idx="12">
                  <c:v>10.75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Ca!$G$2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Ca!$G$3:$G$20</c:f>
              <c:numCache>
                <c:formatCode>0.00</c:formatCode>
                <c:ptCount val="18"/>
                <c:pt idx="1">
                  <c:v>10.9</c:v>
                </c:pt>
                <c:pt idx="2">
                  <c:v>10.81</c:v>
                </c:pt>
                <c:pt idx="3">
                  <c:v>10.8034615384615</c:v>
                </c:pt>
                <c:pt idx="4">
                  <c:v>10.8194736842105</c:v>
                </c:pt>
                <c:pt idx="5">
                  <c:v>10.8781481481481</c:v>
                </c:pt>
                <c:pt idx="6">
                  <c:v>10.9413043478261</c:v>
                </c:pt>
                <c:pt idx="7">
                  <c:v>10.9621739130435</c:v>
                </c:pt>
                <c:pt idx="8">
                  <c:v>10.8676</c:v>
                </c:pt>
                <c:pt idx="9">
                  <c:v>10.8386363636364</c:v>
                </c:pt>
                <c:pt idx="10">
                  <c:v>10.9277272727273</c:v>
                </c:pt>
                <c:pt idx="11">
                  <c:v>11.052</c:v>
                </c:pt>
                <c:pt idx="12">
                  <c:v>10.9085714285714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Ca!$H$2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Ca!$H$3:$H$20</c:f>
              <c:numCache>
                <c:formatCode>0.00</c:formatCode>
                <c:ptCount val="18"/>
                <c:pt idx="1">
                  <c:v>10.672</c:v>
                </c:pt>
                <c:pt idx="2">
                  <c:v>10.713</c:v>
                </c:pt>
                <c:pt idx="3">
                  <c:v>10.678</c:v>
                </c:pt>
                <c:pt idx="4">
                  <c:v>10.661</c:v>
                </c:pt>
                <c:pt idx="5">
                  <c:v>11.029</c:v>
                </c:pt>
                <c:pt idx="6">
                  <c:v>10.929</c:v>
                </c:pt>
                <c:pt idx="7">
                  <c:v>10.885</c:v>
                </c:pt>
                <c:pt idx="8">
                  <c:v>10.846</c:v>
                </c:pt>
                <c:pt idx="9">
                  <c:v>10.733</c:v>
                </c:pt>
                <c:pt idx="10">
                  <c:v>10.73</c:v>
                </c:pt>
                <c:pt idx="11">
                  <c:v>10.76</c:v>
                </c:pt>
                <c:pt idx="12">
                  <c:v>10.841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Ca!$I$2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Ca!$I$3:$I$20</c:f>
              <c:numCache>
                <c:formatCode>0.00</c:formatCode>
                <c:ptCount val="18"/>
                <c:pt idx="1">
                  <c:v>10.72</c:v>
                </c:pt>
                <c:pt idx="2">
                  <c:v>10.76</c:v>
                </c:pt>
                <c:pt idx="3">
                  <c:v>10.74</c:v>
                </c:pt>
                <c:pt idx="4">
                  <c:v>10.79</c:v>
                </c:pt>
                <c:pt idx="5">
                  <c:v>10.79</c:v>
                </c:pt>
                <c:pt idx="6">
                  <c:v>10.77</c:v>
                </c:pt>
                <c:pt idx="7">
                  <c:v>10.78</c:v>
                </c:pt>
                <c:pt idx="8">
                  <c:v>10.82</c:v>
                </c:pt>
                <c:pt idx="9">
                  <c:v>10.8</c:v>
                </c:pt>
                <c:pt idx="10">
                  <c:v>10.79</c:v>
                </c:pt>
                <c:pt idx="11">
                  <c:v>10.82</c:v>
                </c:pt>
                <c:pt idx="12">
                  <c:v>10.8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Ca!$J$2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Ca!$J$3:$J$20</c:f>
              <c:numCache>
                <c:formatCode>0.00</c:formatCode>
                <c:ptCount val="18"/>
                <c:pt idx="0">
                  <c:v>10.73</c:v>
                </c:pt>
                <c:pt idx="1">
                  <c:v>10.7284415584416</c:v>
                </c:pt>
                <c:pt idx="2">
                  <c:v>10.75</c:v>
                </c:pt>
                <c:pt idx="3">
                  <c:v>10.78</c:v>
                </c:pt>
                <c:pt idx="4">
                  <c:v>10.79</c:v>
                </c:pt>
                <c:pt idx="5">
                  <c:v>10.88</c:v>
                </c:pt>
                <c:pt idx="6">
                  <c:v>10.88</c:v>
                </c:pt>
                <c:pt idx="7">
                  <c:v>10.62</c:v>
                </c:pt>
                <c:pt idx="8">
                  <c:v>10.63</c:v>
                </c:pt>
                <c:pt idx="9">
                  <c:v>10.58</c:v>
                </c:pt>
                <c:pt idx="10">
                  <c:v>10.75</c:v>
                </c:pt>
                <c:pt idx="11">
                  <c:v>10.78</c:v>
                </c:pt>
                <c:pt idx="12">
                  <c:v>10.62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Ca!$K$2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Ca!$K$3:$K$20</c:f>
              <c:numCache>
                <c:formatCode>0.00</c:formatCode>
                <c:ptCount val="18"/>
                <c:pt idx="1">
                  <c:v>11.0888888888889</c:v>
                </c:pt>
                <c:pt idx="2">
                  <c:v>11.07</c:v>
                </c:pt>
                <c:pt idx="3">
                  <c:v>10.925</c:v>
                </c:pt>
                <c:pt idx="4">
                  <c:v>10.7583333333333</c:v>
                </c:pt>
                <c:pt idx="5">
                  <c:v>10.8636363636364</c:v>
                </c:pt>
                <c:pt idx="6">
                  <c:v>10.93</c:v>
                </c:pt>
                <c:pt idx="7">
                  <c:v>10.93</c:v>
                </c:pt>
                <c:pt idx="8">
                  <c:v>10.6214285714286</c:v>
                </c:pt>
                <c:pt idx="9">
                  <c:v>10.68</c:v>
                </c:pt>
                <c:pt idx="10">
                  <c:v>10.6533333333333</c:v>
                </c:pt>
                <c:pt idx="11">
                  <c:v>10.95</c:v>
                </c:pt>
                <c:pt idx="12">
                  <c:v>10.9111111111111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Ca!$L$2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Ca!$L$3:$L$20</c:f>
              <c:numCache>
                <c:formatCode>0.0</c:formatCode>
                <c:ptCount val="18"/>
                <c:pt idx="0">
                  <c:v>10.8</c:v>
                </c:pt>
                <c:pt idx="1">
                  <c:v>10.8</c:v>
                </c:pt>
                <c:pt idx="2">
                  <c:v>10.8</c:v>
                </c:pt>
                <c:pt idx="3">
                  <c:v>10.8</c:v>
                </c:pt>
                <c:pt idx="4">
                  <c:v>10.8</c:v>
                </c:pt>
                <c:pt idx="5">
                  <c:v>10.8</c:v>
                </c:pt>
                <c:pt idx="6">
                  <c:v>10.8</c:v>
                </c:pt>
                <c:pt idx="7">
                  <c:v>10.8</c:v>
                </c:pt>
                <c:pt idx="8">
                  <c:v>10.8</c:v>
                </c:pt>
                <c:pt idx="9">
                  <c:v>10.8</c:v>
                </c:pt>
                <c:pt idx="10">
                  <c:v>10.8</c:v>
                </c:pt>
                <c:pt idx="11">
                  <c:v>10.8</c:v>
                </c:pt>
                <c:pt idx="12">
                  <c:v>10.8</c:v>
                </c:pt>
                <c:pt idx="13">
                  <c:v>10.8</c:v>
                </c:pt>
                <c:pt idx="14">
                  <c:v>10.8</c:v>
                </c:pt>
                <c:pt idx="15">
                  <c:v>10.8</c:v>
                </c:pt>
                <c:pt idx="16">
                  <c:v>10.8</c:v>
                </c:pt>
                <c:pt idx="17">
                  <c:v>10.8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Ca!$M$2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Ca!$M$3:$M$20</c:f>
              <c:numCache>
                <c:formatCode>0.00</c:formatCode>
                <c:ptCount val="18"/>
                <c:pt idx="0">
                  <c:v>10.795</c:v>
                </c:pt>
                <c:pt idx="1">
                  <c:v>10.7966111187059</c:v>
                </c:pt>
                <c:pt idx="2">
                  <c:v>10.7945184210526</c:v>
                </c:pt>
                <c:pt idx="3">
                  <c:v>10.7770475607725</c:v>
                </c:pt>
                <c:pt idx="4">
                  <c:v>10.7990654076367</c:v>
                </c:pt>
                <c:pt idx="5">
                  <c:v>10.8543758820085</c:v>
                </c:pt>
                <c:pt idx="6">
                  <c:v>10.8622788177883</c:v>
                </c:pt>
                <c:pt idx="7">
                  <c:v>10.8279767665466</c:v>
                </c:pt>
                <c:pt idx="8">
                  <c:v>10.7785896042942</c:v>
                </c:pt>
                <c:pt idx="9">
                  <c:v>10.7528856072032</c:v>
                </c:pt>
                <c:pt idx="10">
                  <c:v>10.7780042028062</c:v>
                </c:pt>
                <c:pt idx="11">
                  <c:v>10.8405755623461</c:v>
                </c:pt>
                <c:pt idx="12">
                  <c:v>10.7953655316452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Ca!$N$2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Ca!$N$3:$N$20</c:f>
              <c:numCache>
                <c:formatCode>0.00</c:formatCode>
                <c:ptCount val="18"/>
                <c:pt idx="0">
                  <c:v>0.129999999999999</c:v>
                </c:pt>
                <c:pt idx="1">
                  <c:v>0.416888888888899</c:v>
                </c:pt>
                <c:pt idx="2">
                  <c:v>0.375</c:v>
                </c:pt>
                <c:pt idx="3">
                  <c:v>0.247</c:v>
                </c:pt>
                <c:pt idx="4">
                  <c:v>0.280000000000001</c:v>
                </c:pt>
                <c:pt idx="5">
                  <c:v>0.292636363636399</c:v>
                </c:pt>
                <c:pt idx="6">
                  <c:v>0.211</c:v>
                </c:pt>
                <c:pt idx="7">
                  <c:v>0.362</c:v>
                </c:pt>
                <c:pt idx="8">
                  <c:v>0.3035714285714</c:v>
                </c:pt>
                <c:pt idx="9">
                  <c:v>0.334999999999999</c:v>
                </c:pt>
                <c:pt idx="10">
                  <c:v>0.274393939393999</c:v>
                </c:pt>
                <c:pt idx="11">
                  <c:v>0.3075555555556</c:v>
                </c:pt>
                <c:pt idx="12">
                  <c:v>0.291111111111102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Ca!$O$2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Ca!$O$3:$O$20</c:f>
              <c:numCache>
                <c:formatCode>0.0</c:formatCode>
                <c:ptCount val="18"/>
                <c:pt idx="0">
                  <c:v>10.3</c:v>
                </c:pt>
                <c:pt idx="1">
                  <c:v>10.3</c:v>
                </c:pt>
                <c:pt idx="2">
                  <c:v>10.3</c:v>
                </c:pt>
                <c:pt idx="3">
                  <c:v>10.3</c:v>
                </c:pt>
                <c:pt idx="4">
                  <c:v>10.3</c:v>
                </c:pt>
                <c:pt idx="5">
                  <c:v>10.3</c:v>
                </c:pt>
                <c:pt idx="6">
                  <c:v>10.3</c:v>
                </c:pt>
                <c:pt idx="7">
                  <c:v>10.3</c:v>
                </c:pt>
                <c:pt idx="8">
                  <c:v>10.3</c:v>
                </c:pt>
                <c:pt idx="9">
                  <c:v>10.3</c:v>
                </c:pt>
                <c:pt idx="10">
                  <c:v>10.3</c:v>
                </c:pt>
                <c:pt idx="11">
                  <c:v>10.3</c:v>
                </c:pt>
                <c:pt idx="12">
                  <c:v>10.3</c:v>
                </c:pt>
                <c:pt idx="13">
                  <c:v>10.3</c:v>
                </c:pt>
                <c:pt idx="14">
                  <c:v>10.3</c:v>
                </c:pt>
                <c:pt idx="15">
                  <c:v>10.3</c:v>
                </c:pt>
                <c:pt idx="16">
                  <c:v>10.3</c:v>
                </c:pt>
                <c:pt idx="17">
                  <c:v>10.3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Ca!$P$2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Ca!$P$3:$P$20</c:f>
              <c:numCache>
                <c:formatCode>0.0</c:formatCode>
                <c:ptCount val="18"/>
                <c:pt idx="0">
                  <c:v>11.3</c:v>
                </c:pt>
                <c:pt idx="1">
                  <c:v>11.3</c:v>
                </c:pt>
                <c:pt idx="2">
                  <c:v>11.3</c:v>
                </c:pt>
                <c:pt idx="3">
                  <c:v>11.3</c:v>
                </c:pt>
                <c:pt idx="4">
                  <c:v>11.3</c:v>
                </c:pt>
                <c:pt idx="5">
                  <c:v>11.3</c:v>
                </c:pt>
                <c:pt idx="6">
                  <c:v>11.3</c:v>
                </c:pt>
                <c:pt idx="7">
                  <c:v>11.3</c:v>
                </c:pt>
                <c:pt idx="8">
                  <c:v>11.3</c:v>
                </c:pt>
                <c:pt idx="9">
                  <c:v>11.3</c:v>
                </c:pt>
                <c:pt idx="10">
                  <c:v>11.3</c:v>
                </c:pt>
                <c:pt idx="11">
                  <c:v>11.3</c:v>
                </c:pt>
                <c:pt idx="12">
                  <c:v>11.3</c:v>
                </c:pt>
                <c:pt idx="13">
                  <c:v>11.3</c:v>
                </c:pt>
                <c:pt idx="14">
                  <c:v>11.3</c:v>
                </c:pt>
                <c:pt idx="15">
                  <c:v>11.3</c:v>
                </c:pt>
                <c:pt idx="16">
                  <c:v>11.3</c:v>
                </c:pt>
                <c:pt idx="17">
                  <c:v>11.3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358208"/>
        <c:axId val="207364096"/>
      </c:lineChart>
      <c:catAx>
        <c:axId val="207358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07364096"/>
        <c:crosses val="autoZero"/>
        <c:auto val="0"/>
        <c:lblAlgn val="ctr"/>
        <c:lblOffset val="100"/>
        <c:tickLblSkip val="1"/>
        <c:noMultiLvlLbl val="0"/>
      </c:catAx>
      <c:valAx>
        <c:axId val="207364096"/>
        <c:scaling>
          <c:orientation val="minMax"/>
          <c:max val="11.8"/>
          <c:min val="9.8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07358208"/>
        <c:crosses val="autoZero"/>
        <c:crossBetween val="between"/>
        <c:majorUnit val="0.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664554260205"/>
          <c:y val="0.12828993819862"/>
          <c:w val="0.159948002302449"/>
          <c:h val="0.86938406869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25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48145759432467"/>
          <c:y val="0.0857632933104632"/>
          <c:w val="0.699129313124821"/>
          <c:h val="0.734133790737564"/>
        </c:manualLayout>
      </c:layout>
      <c:lineChart>
        <c:grouping val="standard"/>
        <c:varyColors val="0"/>
        <c:ser>
          <c:idx val="0"/>
          <c:order val="0"/>
          <c:tx>
            <c:strRef>
              <c:f>GLU!$B$2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GLU!$A$3:$A$20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GLU!$B$3:$B$20</c:f>
              <c:numCache>
                <c:formatCode>0.0</c:formatCode>
                <c:ptCount val="18"/>
                <c:pt idx="1">
                  <c:v>177.65</c:v>
                </c:pt>
                <c:pt idx="2">
                  <c:v>177.5</c:v>
                </c:pt>
                <c:pt idx="3">
                  <c:v>177.619047619048</c:v>
                </c:pt>
                <c:pt idx="4">
                  <c:v>177.85</c:v>
                </c:pt>
                <c:pt idx="5">
                  <c:v>177.5</c:v>
                </c:pt>
                <c:pt idx="6">
                  <c:v>177.3</c:v>
                </c:pt>
                <c:pt idx="7">
                  <c:v>177.8125</c:v>
                </c:pt>
                <c:pt idx="8">
                  <c:v>177.75</c:v>
                </c:pt>
                <c:pt idx="9">
                  <c:v>178.166666666667</c:v>
                </c:pt>
                <c:pt idx="10">
                  <c:v>178.375</c:v>
                </c:pt>
                <c:pt idx="11">
                  <c:v>178.363636363636</c:v>
                </c:pt>
                <c:pt idx="12">
                  <c:v>177.6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GLU!$C$2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GLU!$A$3:$A$20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GLU!$C$3:$C$20</c:f>
              <c:numCache>
                <c:formatCode>0.0</c:formatCode>
                <c:ptCount val="18"/>
                <c:pt idx="1">
                  <c:v>179.269135802469</c:v>
                </c:pt>
                <c:pt idx="2">
                  <c:v>179.434782608696</c:v>
                </c:pt>
                <c:pt idx="3">
                  <c:v>179.531395348837</c:v>
                </c:pt>
                <c:pt idx="4">
                  <c:v>179.751851851852</c:v>
                </c:pt>
                <c:pt idx="5">
                  <c:v>179.96568627451</c:v>
                </c:pt>
                <c:pt idx="6">
                  <c:v>178.774157303371</c:v>
                </c:pt>
                <c:pt idx="7">
                  <c:v>179.266981132075</c:v>
                </c:pt>
                <c:pt idx="8">
                  <c:v>179.127722772277</c:v>
                </c:pt>
                <c:pt idx="9">
                  <c:v>179.26625</c:v>
                </c:pt>
                <c:pt idx="10">
                  <c:v>178.947777777778</c:v>
                </c:pt>
                <c:pt idx="11">
                  <c:v>178.985057471264</c:v>
                </c:pt>
                <c:pt idx="12">
                  <c:v>179.074712643678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GLU!$D$2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GLU!$A$3:$A$20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GLU!$D$3:$D$20</c:f>
              <c:numCache>
                <c:formatCode>0.0</c:formatCode>
                <c:ptCount val="18"/>
                <c:pt idx="1">
                  <c:v>181.055555555556</c:v>
                </c:pt>
                <c:pt idx="2">
                  <c:v>181.863636363636</c:v>
                </c:pt>
                <c:pt idx="3">
                  <c:v>181.7</c:v>
                </c:pt>
                <c:pt idx="4">
                  <c:v>182.1</c:v>
                </c:pt>
                <c:pt idx="5">
                  <c:v>181.652173913043</c:v>
                </c:pt>
                <c:pt idx="6">
                  <c:v>180.35</c:v>
                </c:pt>
                <c:pt idx="7">
                  <c:v>180.388888888889</c:v>
                </c:pt>
                <c:pt idx="8">
                  <c:v>179.533333333333</c:v>
                </c:pt>
                <c:pt idx="9">
                  <c:v>179.333333333333</c:v>
                </c:pt>
                <c:pt idx="10">
                  <c:v>181.444444444444</c:v>
                </c:pt>
                <c:pt idx="11">
                  <c:v>181.2</c:v>
                </c:pt>
                <c:pt idx="12">
                  <c:v>181.722222222222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GLU!$E$2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GLU!$A$3:$A$20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GLU!$E$3:$E$20</c:f>
              <c:numCache>
                <c:formatCode>0.0</c:formatCode>
                <c:ptCount val="18"/>
                <c:pt idx="0">
                  <c:v>181.3</c:v>
                </c:pt>
                <c:pt idx="1">
                  <c:v>180.367</c:v>
                </c:pt>
                <c:pt idx="2">
                  <c:v>180.258</c:v>
                </c:pt>
                <c:pt idx="3">
                  <c:v>181.016</c:v>
                </c:pt>
                <c:pt idx="4">
                  <c:v>180.756</c:v>
                </c:pt>
                <c:pt idx="5">
                  <c:v>180.613</c:v>
                </c:pt>
                <c:pt idx="6">
                  <c:v>180.147</c:v>
                </c:pt>
                <c:pt idx="7">
                  <c:v>180.215</c:v>
                </c:pt>
                <c:pt idx="8">
                  <c:v>179.664</c:v>
                </c:pt>
                <c:pt idx="9">
                  <c:v>180.304</c:v>
                </c:pt>
                <c:pt idx="10">
                  <c:v>180.626</c:v>
                </c:pt>
                <c:pt idx="11">
                  <c:v>180.417</c:v>
                </c:pt>
                <c:pt idx="12">
                  <c:v>179.806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GLU!$F$2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GLU!$A$3:$A$20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GLU!$F$3:$F$20</c:f>
              <c:numCache>
                <c:formatCode>0.0</c:formatCode>
                <c:ptCount val="18"/>
                <c:pt idx="1">
                  <c:v>177.611111111111</c:v>
                </c:pt>
                <c:pt idx="2">
                  <c:v>177.8125</c:v>
                </c:pt>
                <c:pt idx="3">
                  <c:v>176.65</c:v>
                </c:pt>
                <c:pt idx="4">
                  <c:v>178.25</c:v>
                </c:pt>
                <c:pt idx="5">
                  <c:v>177.681818181818</c:v>
                </c:pt>
                <c:pt idx="6">
                  <c:v>178</c:v>
                </c:pt>
                <c:pt idx="7">
                  <c:v>178</c:v>
                </c:pt>
                <c:pt idx="8">
                  <c:v>177.526315789474</c:v>
                </c:pt>
                <c:pt idx="9">
                  <c:v>178.058823529412</c:v>
                </c:pt>
                <c:pt idx="10">
                  <c:v>177.142857142857</c:v>
                </c:pt>
                <c:pt idx="11">
                  <c:v>177.666666666667</c:v>
                </c:pt>
                <c:pt idx="12">
                  <c:v>176.8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GLU!$G$2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GLU!$A$3:$A$20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GLU!$G$3:$G$20</c:f>
              <c:numCache>
                <c:formatCode>0.0</c:formatCode>
                <c:ptCount val="18"/>
                <c:pt idx="1">
                  <c:v>179.7</c:v>
                </c:pt>
                <c:pt idx="2">
                  <c:v>175.808333333333</c:v>
                </c:pt>
                <c:pt idx="3">
                  <c:v>175.176923076923</c:v>
                </c:pt>
                <c:pt idx="4">
                  <c:v>174.815789473684</c:v>
                </c:pt>
                <c:pt idx="5">
                  <c:v>176.374074074074</c:v>
                </c:pt>
                <c:pt idx="6">
                  <c:v>177.891304347826</c:v>
                </c:pt>
                <c:pt idx="7">
                  <c:v>178.039130434783</c:v>
                </c:pt>
                <c:pt idx="8">
                  <c:v>177.836</c:v>
                </c:pt>
                <c:pt idx="9">
                  <c:v>177.736363636364</c:v>
                </c:pt>
                <c:pt idx="10">
                  <c:v>177.772727272727</c:v>
                </c:pt>
                <c:pt idx="11">
                  <c:v>177.468</c:v>
                </c:pt>
                <c:pt idx="12">
                  <c:v>176.804761904762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GLU!$H$2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GLU!$A$3:$A$20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GLU!$H$3:$H$20</c:f>
              <c:numCache>
                <c:formatCode>0.0</c:formatCode>
                <c:ptCount val="18"/>
                <c:pt idx="1">
                  <c:v>179.129</c:v>
                </c:pt>
                <c:pt idx="2">
                  <c:v>179.523</c:v>
                </c:pt>
                <c:pt idx="3">
                  <c:v>179.188</c:v>
                </c:pt>
                <c:pt idx="4">
                  <c:v>179.074</c:v>
                </c:pt>
                <c:pt idx="5">
                  <c:v>179.143</c:v>
                </c:pt>
                <c:pt idx="6">
                  <c:v>180.044</c:v>
                </c:pt>
                <c:pt idx="7">
                  <c:v>179.849</c:v>
                </c:pt>
                <c:pt idx="8">
                  <c:v>179.363</c:v>
                </c:pt>
                <c:pt idx="9">
                  <c:v>179.52</c:v>
                </c:pt>
                <c:pt idx="10">
                  <c:v>179.339</c:v>
                </c:pt>
                <c:pt idx="11">
                  <c:v>179.58</c:v>
                </c:pt>
                <c:pt idx="12">
                  <c:v>178.982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GLU!$I$2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GLU!$A$3:$A$20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GLU!$I$3:$I$20</c:f>
              <c:numCache>
                <c:formatCode>0.0</c:formatCode>
                <c:ptCount val="18"/>
                <c:pt idx="1">
                  <c:v>180.23</c:v>
                </c:pt>
                <c:pt idx="2">
                  <c:v>179</c:v>
                </c:pt>
                <c:pt idx="3">
                  <c:v>178.56</c:v>
                </c:pt>
                <c:pt idx="4">
                  <c:v>178.94</c:v>
                </c:pt>
                <c:pt idx="5">
                  <c:v>179.07</c:v>
                </c:pt>
                <c:pt idx="6">
                  <c:v>179.89</c:v>
                </c:pt>
                <c:pt idx="7">
                  <c:v>179.46</c:v>
                </c:pt>
                <c:pt idx="8">
                  <c:v>179.82</c:v>
                </c:pt>
                <c:pt idx="9">
                  <c:v>179.45</c:v>
                </c:pt>
                <c:pt idx="10">
                  <c:v>179.03</c:v>
                </c:pt>
                <c:pt idx="11">
                  <c:v>179.33</c:v>
                </c:pt>
                <c:pt idx="12">
                  <c:v>179.04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GLU!$J$2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GLU!$A$3:$A$20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GLU!$J$3:$J$20</c:f>
              <c:numCache>
                <c:formatCode>0.0</c:formatCode>
                <c:ptCount val="18"/>
                <c:pt idx="0">
                  <c:v>178.8</c:v>
                </c:pt>
                <c:pt idx="1">
                  <c:v>179.269135802469</c:v>
                </c:pt>
                <c:pt idx="2">
                  <c:v>177.81</c:v>
                </c:pt>
                <c:pt idx="3">
                  <c:v>176.89</c:v>
                </c:pt>
                <c:pt idx="4">
                  <c:v>175.81</c:v>
                </c:pt>
                <c:pt idx="5">
                  <c:v>177.56</c:v>
                </c:pt>
                <c:pt idx="6">
                  <c:v>179</c:v>
                </c:pt>
                <c:pt idx="7">
                  <c:v>179.04</c:v>
                </c:pt>
                <c:pt idx="8">
                  <c:v>178.88</c:v>
                </c:pt>
                <c:pt idx="9">
                  <c:v>177.61</c:v>
                </c:pt>
                <c:pt idx="10">
                  <c:v>176.28</c:v>
                </c:pt>
                <c:pt idx="11">
                  <c:v>176.83</c:v>
                </c:pt>
                <c:pt idx="12">
                  <c:v>178.37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GLU!$K$2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GLU!$A$3:$A$20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GLU!$K$3:$K$20</c:f>
              <c:numCache>
                <c:formatCode>0.0</c:formatCode>
                <c:ptCount val="18"/>
                <c:pt idx="1">
                  <c:v>178.111111111111</c:v>
                </c:pt>
                <c:pt idx="2">
                  <c:v>177.7</c:v>
                </c:pt>
                <c:pt idx="3">
                  <c:v>176.8</c:v>
                </c:pt>
                <c:pt idx="4">
                  <c:v>178.35</c:v>
                </c:pt>
                <c:pt idx="5">
                  <c:v>178.722222222222</c:v>
                </c:pt>
                <c:pt idx="6">
                  <c:v>179.9</c:v>
                </c:pt>
                <c:pt idx="7">
                  <c:v>178.1</c:v>
                </c:pt>
                <c:pt idx="8">
                  <c:v>177.642857142857</c:v>
                </c:pt>
                <c:pt idx="9">
                  <c:v>177.2</c:v>
                </c:pt>
                <c:pt idx="10">
                  <c:v>177.066666666667</c:v>
                </c:pt>
                <c:pt idx="11">
                  <c:v>178.222222222222</c:v>
                </c:pt>
                <c:pt idx="12">
                  <c:v>177.8125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GLU!$L$2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GLU!$A$3:$A$20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GLU!$L$3:$L$20</c:f>
              <c:numCache>
                <c:formatCode>0</c:formatCode>
                <c:ptCount val="18"/>
                <c:pt idx="0">
                  <c:v>178</c:v>
                </c:pt>
                <c:pt idx="1">
                  <c:v>178</c:v>
                </c:pt>
                <c:pt idx="2">
                  <c:v>178</c:v>
                </c:pt>
                <c:pt idx="3">
                  <c:v>178</c:v>
                </c:pt>
                <c:pt idx="4">
                  <c:v>178</c:v>
                </c:pt>
                <c:pt idx="5">
                  <c:v>178</c:v>
                </c:pt>
                <c:pt idx="6">
                  <c:v>178</c:v>
                </c:pt>
                <c:pt idx="7">
                  <c:v>178</c:v>
                </c:pt>
                <c:pt idx="8">
                  <c:v>178</c:v>
                </c:pt>
                <c:pt idx="9">
                  <c:v>178</c:v>
                </c:pt>
                <c:pt idx="10">
                  <c:v>178</c:v>
                </c:pt>
                <c:pt idx="11">
                  <c:v>178</c:v>
                </c:pt>
                <c:pt idx="12">
                  <c:v>178</c:v>
                </c:pt>
                <c:pt idx="13">
                  <c:v>178</c:v>
                </c:pt>
                <c:pt idx="14">
                  <c:v>178</c:v>
                </c:pt>
                <c:pt idx="15">
                  <c:v>178</c:v>
                </c:pt>
                <c:pt idx="16">
                  <c:v>178</c:v>
                </c:pt>
                <c:pt idx="17">
                  <c:v>178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GLU!$M$2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GLU!$A$3:$A$20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GLU!$M$3:$M$20</c:f>
              <c:numCache>
                <c:formatCode>0.0</c:formatCode>
                <c:ptCount val="18"/>
                <c:pt idx="0">
                  <c:v>180.05</c:v>
                </c:pt>
                <c:pt idx="1">
                  <c:v>179.239204938272</c:v>
                </c:pt>
                <c:pt idx="2">
                  <c:v>178.671025230566</c:v>
                </c:pt>
                <c:pt idx="3">
                  <c:v>178.313136604481</c:v>
                </c:pt>
                <c:pt idx="4">
                  <c:v>178.569764132554</c:v>
                </c:pt>
                <c:pt idx="5">
                  <c:v>178.828197466567</c:v>
                </c:pt>
                <c:pt idx="6">
                  <c:v>179.12964616512</c:v>
                </c:pt>
                <c:pt idx="7">
                  <c:v>179.017150045575</c:v>
                </c:pt>
                <c:pt idx="8">
                  <c:v>178.714322903794</c:v>
                </c:pt>
                <c:pt idx="9">
                  <c:v>178.664543716578</c:v>
                </c:pt>
                <c:pt idx="10">
                  <c:v>178.602447330447</c:v>
                </c:pt>
                <c:pt idx="11">
                  <c:v>178.806258272379</c:v>
                </c:pt>
                <c:pt idx="12">
                  <c:v>178.601219677066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GLU!$N$2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GLU!$A$3:$A$20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GLU!$N$3:$N$20</c:f>
              <c:numCache>
                <c:formatCode>0.0</c:formatCode>
                <c:ptCount val="18"/>
                <c:pt idx="0">
                  <c:v>2.5</c:v>
                </c:pt>
                <c:pt idx="1">
                  <c:v>3.444444444445</c:v>
                </c:pt>
                <c:pt idx="2">
                  <c:v>6.05530303030301</c:v>
                </c:pt>
                <c:pt idx="3">
                  <c:v>6.52307692307699</c:v>
                </c:pt>
                <c:pt idx="4">
                  <c:v>7.284210526316</c:v>
                </c:pt>
                <c:pt idx="5">
                  <c:v>5.27809983896898</c:v>
                </c:pt>
                <c:pt idx="6">
                  <c:v>3.04999999999998</c:v>
                </c:pt>
                <c:pt idx="7">
                  <c:v>2.576388888889</c:v>
                </c:pt>
                <c:pt idx="8">
                  <c:v>2.29368421052598</c:v>
                </c:pt>
                <c:pt idx="9">
                  <c:v>3.10400000000001</c:v>
                </c:pt>
                <c:pt idx="10">
                  <c:v>5.164444444444</c:v>
                </c:pt>
                <c:pt idx="11">
                  <c:v>4.36999999999998</c:v>
                </c:pt>
                <c:pt idx="12">
                  <c:v>4.92222222222199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GLU!$O$2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GLU!$A$3:$A$20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GLU!$O$3:$O$20</c:f>
              <c:numCache>
                <c:formatCode>General</c:formatCode>
                <c:ptCount val="18"/>
                <c:pt idx="0">
                  <c:v>173</c:v>
                </c:pt>
                <c:pt idx="1">
                  <c:v>173</c:v>
                </c:pt>
                <c:pt idx="2">
                  <c:v>173</c:v>
                </c:pt>
                <c:pt idx="3">
                  <c:v>173</c:v>
                </c:pt>
                <c:pt idx="4">
                  <c:v>173</c:v>
                </c:pt>
                <c:pt idx="5">
                  <c:v>173</c:v>
                </c:pt>
                <c:pt idx="6">
                  <c:v>173</c:v>
                </c:pt>
                <c:pt idx="7">
                  <c:v>173</c:v>
                </c:pt>
                <c:pt idx="8">
                  <c:v>173</c:v>
                </c:pt>
                <c:pt idx="9">
                  <c:v>173</c:v>
                </c:pt>
                <c:pt idx="10">
                  <c:v>173</c:v>
                </c:pt>
                <c:pt idx="11">
                  <c:v>173</c:v>
                </c:pt>
                <c:pt idx="12">
                  <c:v>173</c:v>
                </c:pt>
                <c:pt idx="13">
                  <c:v>173</c:v>
                </c:pt>
                <c:pt idx="14">
                  <c:v>173</c:v>
                </c:pt>
                <c:pt idx="15">
                  <c:v>173</c:v>
                </c:pt>
                <c:pt idx="16">
                  <c:v>173</c:v>
                </c:pt>
                <c:pt idx="17">
                  <c:v>173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GLU!$P$2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GLU!$A$3:$A$20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GLU!$P$3:$P$20</c:f>
              <c:numCache>
                <c:formatCode>General</c:formatCode>
                <c:ptCount val="18"/>
                <c:pt idx="0">
                  <c:v>183</c:v>
                </c:pt>
                <c:pt idx="1">
                  <c:v>183</c:v>
                </c:pt>
                <c:pt idx="2">
                  <c:v>183</c:v>
                </c:pt>
                <c:pt idx="3">
                  <c:v>183</c:v>
                </c:pt>
                <c:pt idx="4">
                  <c:v>183</c:v>
                </c:pt>
                <c:pt idx="5">
                  <c:v>183</c:v>
                </c:pt>
                <c:pt idx="6">
                  <c:v>183</c:v>
                </c:pt>
                <c:pt idx="7">
                  <c:v>183</c:v>
                </c:pt>
                <c:pt idx="8">
                  <c:v>183</c:v>
                </c:pt>
                <c:pt idx="9">
                  <c:v>183</c:v>
                </c:pt>
                <c:pt idx="10">
                  <c:v>183</c:v>
                </c:pt>
                <c:pt idx="11">
                  <c:v>183</c:v>
                </c:pt>
                <c:pt idx="12">
                  <c:v>183</c:v>
                </c:pt>
                <c:pt idx="13">
                  <c:v>183</c:v>
                </c:pt>
                <c:pt idx="14">
                  <c:v>183</c:v>
                </c:pt>
                <c:pt idx="15">
                  <c:v>183</c:v>
                </c:pt>
                <c:pt idx="16">
                  <c:v>183</c:v>
                </c:pt>
                <c:pt idx="17">
                  <c:v>183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555968"/>
        <c:axId val="207574528"/>
      </c:lineChart>
      <c:catAx>
        <c:axId val="207555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07574528"/>
        <c:crosses val="autoZero"/>
        <c:auto val="0"/>
        <c:lblAlgn val="ctr"/>
        <c:lblOffset val="100"/>
        <c:tickLblSkip val="1"/>
        <c:noMultiLvlLbl val="0"/>
      </c:catAx>
      <c:valAx>
        <c:axId val="207574528"/>
        <c:scaling>
          <c:orientation val="minMax"/>
          <c:max val="188"/>
          <c:min val="168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07555968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0645680389336"/>
          <c:y val="0.106557150091404"/>
          <c:w val="0.158709859999003"/>
          <c:h val="0.8701128412881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51782242384969"/>
          <c:y val="0.0843173791787128"/>
          <c:w val="0.698639014906028"/>
          <c:h val="0.735247546438395"/>
        </c:manualLayout>
      </c:layout>
      <c:lineChart>
        <c:grouping val="standard"/>
        <c:varyColors val="0"/>
        <c:ser>
          <c:idx val="0"/>
          <c:order val="0"/>
          <c:tx>
            <c:strRef>
              <c:f>TCH!$B$2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TCH!$A$3:$A$20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TCH!$B$3:$B$20</c:f>
              <c:numCache>
                <c:formatCode>0.0</c:formatCode>
                <c:ptCount val="18"/>
                <c:pt idx="1">
                  <c:v>142.45</c:v>
                </c:pt>
                <c:pt idx="2">
                  <c:v>143.35</c:v>
                </c:pt>
                <c:pt idx="3">
                  <c:v>143.904761904762</c:v>
                </c:pt>
                <c:pt idx="4">
                  <c:v>142.95</c:v>
                </c:pt>
                <c:pt idx="5">
                  <c:v>142.409090909091</c:v>
                </c:pt>
                <c:pt idx="6">
                  <c:v>142.3</c:v>
                </c:pt>
                <c:pt idx="7">
                  <c:v>142.9375</c:v>
                </c:pt>
                <c:pt idx="8">
                  <c:v>143</c:v>
                </c:pt>
                <c:pt idx="9">
                  <c:v>143.055555555556</c:v>
                </c:pt>
                <c:pt idx="10">
                  <c:v>143.1875</c:v>
                </c:pt>
                <c:pt idx="11">
                  <c:v>143.318181818182</c:v>
                </c:pt>
                <c:pt idx="12">
                  <c:v>142.85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TCH!$C$2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TCH!$A$3:$A$20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TCH!$C$3:$C$20</c:f>
              <c:numCache>
                <c:formatCode>0.0</c:formatCode>
                <c:ptCount val="18"/>
                <c:pt idx="1">
                  <c:v>142.045679012346</c:v>
                </c:pt>
                <c:pt idx="2">
                  <c:v>141.766292134832</c:v>
                </c:pt>
                <c:pt idx="3">
                  <c:v>142.233720930233</c:v>
                </c:pt>
                <c:pt idx="4">
                  <c:v>142.777777777778</c:v>
                </c:pt>
                <c:pt idx="5">
                  <c:v>142.716304347826</c:v>
                </c:pt>
                <c:pt idx="6">
                  <c:v>142.12619047619</c:v>
                </c:pt>
                <c:pt idx="7">
                  <c:v>142.87</c:v>
                </c:pt>
                <c:pt idx="8">
                  <c:v>142.657425742574</c:v>
                </c:pt>
                <c:pt idx="9">
                  <c:v>142.612195121951</c:v>
                </c:pt>
                <c:pt idx="10">
                  <c:v>144.246739130435</c:v>
                </c:pt>
                <c:pt idx="11">
                  <c:v>143.938095238095</c:v>
                </c:pt>
                <c:pt idx="12">
                  <c:v>144.160465116279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TCH!$D$2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TCH!$A$3:$A$20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TCH!$D$3:$D$20</c:f>
              <c:numCache>
                <c:formatCode>0.0</c:formatCode>
                <c:ptCount val="18"/>
                <c:pt idx="1">
                  <c:v>143.4</c:v>
                </c:pt>
                <c:pt idx="2">
                  <c:v>144.409090909091</c:v>
                </c:pt>
                <c:pt idx="3">
                  <c:v>144.555555555556</c:v>
                </c:pt>
                <c:pt idx="4">
                  <c:v>144.125</c:v>
                </c:pt>
                <c:pt idx="5">
                  <c:v>143.5</c:v>
                </c:pt>
                <c:pt idx="6">
                  <c:v>143.4</c:v>
                </c:pt>
                <c:pt idx="7">
                  <c:v>143.277777777778</c:v>
                </c:pt>
                <c:pt idx="8">
                  <c:v>142.529411764706</c:v>
                </c:pt>
                <c:pt idx="9">
                  <c:v>143.75</c:v>
                </c:pt>
                <c:pt idx="10">
                  <c:v>143.294117647059</c:v>
                </c:pt>
                <c:pt idx="11">
                  <c:v>143.5</c:v>
                </c:pt>
                <c:pt idx="12">
                  <c:v>143.4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TCH!$E$2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TCH!$A$3:$A$20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TCH!$E$3:$E$20</c:f>
              <c:numCache>
                <c:formatCode>0.0</c:formatCode>
                <c:ptCount val="18"/>
                <c:pt idx="0">
                  <c:v>145.2</c:v>
                </c:pt>
                <c:pt idx="1">
                  <c:v>144.533</c:v>
                </c:pt>
                <c:pt idx="2">
                  <c:v>144.371</c:v>
                </c:pt>
                <c:pt idx="3">
                  <c:v>144.532</c:v>
                </c:pt>
                <c:pt idx="4">
                  <c:v>143.978</c:v>
                </c:pt>
                <c:pt idx="5">
                  <c:v>144.694</c:v>
                </c:pt>
                <c:pt idx="6">
                  <c:v>144.258</c:v>
                </c:pt>
                <c:pt idx="7">
                  <c:v>144.183</c:v>
                </c:pt>
                <c:pt idx="8">
                  <c:v>143.992</c:v>
                </c:pt>
                <c:pt idx="9">
                  <c:v>144.238</c:v>
                </c:pt>
                <c:pt idx="10">
                  <c:v>144.71</c:v>
                </c:pt>
                <c:pt idx="11">
                  <c:v>144.475</c:v>
                </c:pt>
                <c:pt idx="12">
                  <c:v>143.906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TCH!$F$2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TCH!$A$3:$A$20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TCH!$F$3:$F$20</c:f>
              <c:numCache>
                <c:formatCode>0.0</c:formatCode>
                <c:ptCount val="18"/>
                <c:pt idx="1">
                  <c:v>142.277777777778</c:v>
                </c:pt>
                <c:pt idx="2">
                  <c:v>143.6875</c:v>
                </c:pt>
                <c:pt idx="3">
                  <c:v>143.25</c:v>
                </c:pt>
                <c:pt idx="4">
                  <c:v>144.1</c:v>
                </c:pt>
                <c:pt idx="5">
                  <c:v>142.863636363636</c:v>
                </c:pt>
                <c:pt idx="6">
                  <c:v>142.65</c:v>
                </c:pt>
                <c:pt idx="7">
                  <c:v>143.263157894737</c:v>
                </c:pt>
                <c:pt idx="8">
                  <c:v>142.526315789474</c:v>
                </c:pt>
                <c:pt idx="9">
                  <c:v>142.882352941176</c:v>
                </c:pt>
                <c:pt idx="10">
                  <c:v>142.190476190476</c:v>
                </c:pt>
                <c:pt idx="11">
                  <c:v>141.428571428571</c:v>
                </c:pt>
                <c:pt idx="12">
                  <c:v>142.5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TCH!$G$2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TCH!$A$3:$A$20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TCH!$G$3:$G$20</c:f>
              <c:numCache>
                <c:formatCode>0.0</c:formatCode>
                <c:ptCount val="18"/>
                <c:pt idx="1">
                  <c:v>143.3</c:v>
                </c:pt>
                <c:pt idx="2">
                  <c:v>143.541666666667</c:v>
                </c:pt>
                <c:pt idx="3">
                  <c:v>143.834615384615</c:v>
                </c:pt>
                <c:pt idx="4">
                  <c:v>143.678947368421</c:v>
                </c:pt>
                <c:pt idx="5">
                  <c:v>143.003703703704</c:v>
                </c:pt>
                <c:pt idx="6">
                  <c:v>142.582608695652</c:v>
                </c:pt>
                <c:pt idx="7">
                  <c:v>143.321739130435</c:v>
                </c:pt>
                <c:pt idx="8">
                  <c:v>143.124</c:v>
                </c:pt>
                <c:pt idx="9">
                  <c:v>142.845454545455</c:v>
                </c:pt>
                <c:pt idx="10">
                  <c:v>142.409090909091</c:v>
                </c:pt>
                <c:pt idx="11">
                  <c:v>143.004</c:v>
                </c:pt>
                <c:pt idx="12">
                  <c:v>142.433333333333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TCH!$H$2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TCH!$A$3:$A$20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TCH!$H$3:$H$20</c:f>
              <c:numCache>
                <c:formatCode>0.0</c:formatCode>
                <c:ptCount val="18"/>
                <c:pt idx="1">
                  <c:v>139.977</c:v>
                </c:pt>
                <c:pt idx="2">
                  <c:v>140.793</c:v>
                </c:pt>
                <c:pt idx="3">
                  <c:v>140.552</c:v>
                </c:pt>
                <c:pt idx="4">
                  <c:v>140.705</c:v>
                </c:pt>
                <c:pt idx="5">
                  <c:v>141.105</c:v>
                </c:pt>
                <c:pt idx="6">
                  <c:v>141.86</c:v>
                </c:pt>
                <c:pt idx="7">
                  <c:v>141.725</c:v>
                </c:pt>
                <c:pt idx="8">
                  <c:v>141.012</c:v>
                </c:pt>
                <c:pt idx="9">
                  <c:v>141.282</c:v>
                </c:pt>
                <c:pt idx="10">
                  <c:v>141.101</c:v>
                </c:pt>
                <c:pt idx="11">
                  <c:v>141.126</c:v>
                </c:pt>
                <c:pt idx="12">
                  <c:v>140.901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TCH!$I$2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TCH!$A$3:$A$20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TCH!$I$3:$I$20</c:f>
              <c:numCache>
                <c:formatCode>0.0</c:formatCode>
                <c:ptCount val="18"/>
                <c:pt idx="1">
                  <c:v>142.52</c:v>
                </c:pt>
                <c:pt idx="2">
                  <c:v>142.49</c:v>
                </c:pt>
                <c:pt idx="3">
                  <c:v>142.67</c:v>
                </c:pt>
                <c:pt idx="4">
                  <c:v>142.55</c:v>
                </c:pt>
                <c:pt idx="5">
                  <c:v>142.44</c:v>
                </c:pt>
                <c:pt idx="6">
                  <c:v>142.58</c:v>
                </c:pt>
                <c:pt idx="7">
                  <c:v>142.79</c:v>
                </c:pt>
                <c:pt idx="8">
                  <c:v>142.96</c:v>
                </c:pt>
                <c:pt idx="9">
                  <c:v>143.05</c:v>
                </c:pt>
                <c:pt idx="10">
                  <c:v>143.07</c:v>
                </c:pt>
                <c:pt idx="11">
                  <c:v>142.82</c:v>
                </c:pt>
                <c:pt idx="12">
                  <c:v>142.56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TCH!$J$2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TCH!$A$3:$A$20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TCH!$J$3:$J$20</c:f>
              <c:numCache>
                <c:formatCode>0.0</c:formatCode>
                <c:ptCount val="18"/>
                <c:pt idx="0">
                  <c:v>142.6</c:v>
                </c:pt>
                <c:pt idx="1">
                  <c:v>142.045679012346</c:v>
                </c:pt>
                <c:pt idx="2">
                  <c:v>142.48</c:v>
                </c:pt>
                <c:pt idx="3">
                  <c:v>140.92</c:v>
                </c:pt>
                <c:pt idx="4">
                  <c:v>139.72</c:v>
                </c:pt>
                <c:pt idx="5">
                  <c:v>139.89</c:v>
                </c:pt>
                <c:pt idx="6">
                  <c:v>139.77</c:v>
                </c:pt>
                <c:pt idx="7">
                  <c:v>139.6</c:v>
                </c:pt>
                <c:pt idx="8">
                  <c:v>141.15</c:v>
                </c:pt>
                <c:pt idx="9">
                  <c:v>141.18</c:v>
                </c:pt>
                <c:pt idx="10">
                  <c:v>140.7</c:v>
                </c:pt>
                <c:pt idx="11">
                  <c:v>140.64</c:v>
                </c:pt>
                <c:pt idx="12">
                  <c:v>140.7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TCH!$K$2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TCH!$A$3:$A$20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TCH!$K$3:$K$20</c:f>
              <c:numCache>
                <c:formatCode>0.0</c:formatCode>
                <c:ptCount val="18"/>
                <c:pt idx="1">
                  <c:v>143</c:v>
                </c:pt>
                <c:pt idx="2">
                  <c:v>144.4</c:v>
                </c:pt>
                <c:pt idx="3">
                  <c:v>144.95</c:v>
                </c:pt>
                <c:pt idx="4">
                  <c:v>144.9</c:v>
                </c:pt>
                <c:pt idx="5">
                  <c:v>144.65</c:v>
                </c:pt>
                <c:pt idx="6">
                  <c:v>146.05</c:v>
                </c:pt>
                <c:pt idx="7">
                  <c:v>145.1</c:v>
                </c:pt>
                <c:pt idx="8">
                  <c:v>144.615384615385</c:v>
                </c:pt>
                <c:pt idx="9">
                  <c:v>144.933333333333</c:v>
                </c:pt>
                <c:pt idx="10">
                  <c:v>144.8</c:v>
                </c:pt>
                <c:pt idx="11">
                  <c:v>143.333333333333</c:v>
                </c:pt>
                <c:pt idx="12">
                  <c:v>142.647058823529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TCH!$L$2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TCH!$A$3:$A$20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TCH!$L$3:$L$20</c:f>
              <c:numCache>
                <c:formatCode>General</c:formatCode>
                <c:ptCount val="18"/>
                <c:pt idx="0">
                  <c:v>143</c:v>
                </c:pt>
                <c:pt idx="1">
                  <c:v>143</c:v>
                </c:pt>
                <c:pt idx="2">
                  <c:v>143</c:v>
                </c:pt>
                <c:pt idx="3">
                  <c:v>143</c:v>
                </c:pt>
                <c:pt idx="4">
                  <c:v>143</c:v>
                </c:pt>
                <c:pt idx="5">
                  <c:v>143</c:v>
                </c:pt>
                <c:pt idx="6">
                  <c:v>143</c:v>
                </c:pt>
                <c:pt idx="7">
                  <c:v>143</c:v>
                </c:pt>
                <c:pt idx="8">
                  <c:v>143</c:v>
                </c:pt>
                <c:pt idx="9">
                  <c:v>143</c:v>
                </c:pt>
                <c:pt idx="10">
                  <c:v>143</c:v>
                </c:pt>
                <c:pt idx="11">
                  <c:v>143</c:v>
                </c:pt>
                <c:pt idx="12">
                  <c:v>143</c:v>
                </c:pt>
                <c:pt idx="13">
                  <c:v>143</c:v>
                </c:pt>
                <c:pt idx="14">
                  <c:v>143</c:v>
                </c:pt>
                <c:pt idx="15">
                  <c:v>143</c:v>
                </c:pt>
                <c:pt idx="16">
                  <c:v>143</c:v>
                </c:pt>
                <c:pt idx="17">
                  <c:v>143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TCH!$M$2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TCH!$A$3:$A$20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TCH!$M$3:$M$20</c:f>
              <c:numCache>
                <c:formatCode>0.0</c:formatCode>
                <c:ptCount val="18"/>
                <c:pt idx="0">
                  <c:v>143.9</c:v>
                </c:pt>
                <c:pt idx="1">
                  <c:v>142.554913580247</c:v>
                </c:pt>
                <c:pt idx="2">
                  <c:v>143.128854971059</c:v>
                </c:pt>
                <c:pt idx="3">
                  <c:v>143.140265377517</c:v>
                </c:pt>
                <c:pt idx="4">
                  <c:v>142.94847251462</c:v>
                </c:pt>
                <c:pt idx="5">
                  <c:v>142.727173532426</c:v>
                </c:pt>
                <c:pt idx="6">
                  <c:v>142.757679917184</c:v>
                </c:pt>
                <c:pt idx="7">
                  <c:v>142.906817480295</c:v>
                </c:pt>
                <c:pt idx="8">
                  <c:v>142.756653791214</c:v>
                </c:pt>
                <c:pt idx="9">
                  <c:v>142.982889149747</c:v>
                </c:pt>
                <c:pt idx="10">
                  <c:v>142.970892387706</c:v>
                </c:pt>
                <c:pt idx="11">
                  <c:v>142.758318181818</c:v>
                </c:pt>
                <c:pt idx="12">
                  <c:v>142.605785727314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TCH!$N$2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TCH!$A$3:$A$20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TCH!$N$3:$N$20</c:f>
              <c:numCache>
                <c:formatCode>0.0</c:formatCode>
                <c:ptCount val="18"/>
                <c:pt idx="0">
                  <c:v>2.59999999999999</c:v>
                </c:pt>
                <c:pt idx="1">
                  <c:v>4.55599999999998</c:v>
                </c:pt>
                <c:pt idx="2">
                  <c:v>3.61609090909099</c:v>
                </c:pt>
                <c:pt idx="3">
                  <c:v>4.398</c:v>
                </c:pt>
                <c:pt idx="4">
                  <c:v>5.18000000000001</c:v>
                </c:pt>
                <c:pt idx="5">
                  <c:v>4.804</c:v>
                </c:pt>
                <c:pt idx="6">
                  <c:v>6.28</c:v>
                </c:pt>
                <c:pt idx="7">
                  <c:v>5.5</c:v>
                </c:pt>
                <c:pt idx="8">
                  <c:v>3.60338461538501</c:v>
                </c:pt>
                <c:pt idx="9">
                  <c:v>3.75333333333299</c:v>
                </c:pt>
                <c:pt idx="10">
                  <c:v>4.10000000000002</c:v>
                </c:pt>
                <c:pt idx="11">
                  <c:v>3.83500000000001</c:v>
                </c:pt>
                <c:pt idx="12">
                  <c:v>3.46046511627901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TCH!$O$2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TCH!$A$3:$A$20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TCH!$O$3:$O$20</c:f>
              <c:numCache>
                <c:formatCode>General</c:formatCode>
                <c:ptCount val="18"/>
                <c:pt idx="0">
                  <c:v>135</c:v>
                </c:pt>
                <c:pt idx="1">
                  <c:v>135</c:v>
                </c:pt>
                <c:pt idx="2">
                  <c:v>135</c:v>
                </c:pt>
                <c:pt idx="3">
                  <c:v>135</c:v>
                </c:pt>
                <c:pt idx="4">
                  <c:v>135</c:v>
                </c:pt>
                <c:pt idx="5">
                  <c:v>135</c:v>
                </c:pt>
                <c:pt idx="6">
                  <c:v>135</c:v>
                </c:pt>
                <c:pt idx="7">
                  <c:v>135</c:v>
                </c:pt>
                <c:pt idx="8">
                  <c:v>135</c:v>
                </c:pt>
                <c:pt idx="9">
                  <c:v>135</c:v>
                </c:pt>
                <c:pt idx="10">
                  <c:v>135</c:v>
                </c:pt>
                <c:pt idx="11">
                  <c:v>135</c:v>
                </c:pt>
                <c:pt idx="12">
                  <c:v>135</c:v>
                </c:pt>
                <c:pt idx="13">
                  <c:v>135</c:v>
                </c:pt>
                <c:pt idx="14">
                  <c:v>135</c:v>
                </c:pt>
                <c:pt idx="15">
                  <c:v>135</c:v>
                </c:pt>
                <c:pt idx="16">
                  <c:v>135</c:v>
                </c:pt>
                <c:pt idx="17">
                  <c:v>135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TCH!$P$2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TCH!$A$3:$A$20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TCH!$P$3:$P$20</c:f>
              <c:numCache>
                <c:formatCode>General</c:formatCode>
                <c:ptCount val="18"/>
                <c:pt idx="0">
                  <c:v>151</c:v>
                </c:pt>
                <c:pt idx="1">
                  <c:v>151</c:v>
                </c:pt>
                <c:pt idx="2">
                  <c:v>151</c:v>
                </c:pt>
                <c:pt idx="3">
                  <c:v>151</c:v>
                </c:pt>
                <c:pt idx="4">
                  <c:v>151</c:v>
                </c:pt>
                <c:pt idx="5">
                  <c:v>151</c:v>
                </c:pt>
                <c:pt idx="6">
                  <c:v>151</c:v>
                </c:pt>
                <c:pt idx="7">
                  <c:v>151</c:v>
                </c:pt>
                <c:pt idx="8">
                  <c:v>151</c:v>
                </c:pt>
                <c:pt idx="9">
                  <c:v>151</c:v>
                </c:pt>
                <c:pt idx="10">
                  <c:v>151</c:v>
                </c:pt>
                <c:pt idx="11">
                  <c:v>151</c:v>
                </c:pt>
                <c:pt idx="12">
                  <c:v>151</c:v>
                </c:pt>
                <c:pt idx="13">
                  <c:v>151</c:v>
                </c:pt>
                <c:pt idx="14">
                  <c:v>151</c:v>
                </c:pt>
                <c:pt idx="15">
                  <c:v>151</c:v>
                </c:pt>
                <c:pt idx="16">
                  <c:v>151</c:v>
                </c:pt>
                <c:pt idx="17">
                  <c:v>151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123776"/>
        <c:axId val="208138240"/>
      </c:lineChart>
      <c:catAx>
        <c:axId val="208123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08138240"/>
        <c:crosses val="autoZero"/>
        <c:auto val="0"/>
        <c:lblAlgn val="ctr"/>
        <c:lblOffset val="100"/>
        <c:tickLblSkip val="1"/>
        <c:noMultiLvlLbl val="0"/>
      </c:catAx>
      <c:valAx>
        <c:axId val="208138240"/>
        <c:scaling>
          <c:orientation val="minMax"/>
          <c:max val="159"/>
          <c:min val="127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08123776"/>
        <c:crosses val="autoZero"/>
        <c:crossBetween val="between"/>
        <c:majorUnit val="8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5480285092886"/>
          <c:y val="0.0968802663356555"/>
          <c:w val="0.159326593709685"/>
          <c:h val="0.87874806377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400" b="0" i="0" u="none" strike="noStrike" baseline="0">
          <a:solidFill>
            <a:srgbClr val="000000"/>
          </a:solidFill>
          <a:latin typeface="Meiryo UI" panose="020B0604030504040204" pitchFamily="50" charset="-128"/>
          <a:ea typeface="Meiryo UI" panose="020B0604030504040204" pitchFamily="50" charset="-128"/>
          <a:cs typeface="Meiryo UI" panose="020B0604030504040204" pitchFamily="50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51782242384969"/>
          <c:y val="0.0843173791787128"/>
          <c:w val="0.698639014906028"/>
          <c:h val="0.735247546438395"/>
        </c:manualLayout>
      </c:layout>
      <c:lineChart>
        <c:grouping val="standard"/>
        <c:varyColors val="0"/>
        <c:ser>
          <c:idx val="0"/>
          <c:order val="0"/>
          <c:tx>
            <c:strRef>
              <c:f>TG!$B$2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TG!$B$3:$B$20</c:f>
              <c:numCache>
                <c:formatCode>0.0</c:formatCode>
                <c:ptCount val="18"/>
                <c:pt idx="1">
                  <c:v>50.05</c:v>
                </c:pt>
                <c:pt idx="2">
                  <c:v>50.55</c:v>
                </c:pt>
                <c:pt idx="3">
                  <c:v>50.3333333333333</c:v>
                </c:pt>
                <c:pt idx="4">
                  <c:v>50.05</c:v>
                </c:pt>
                <c:pt idx="5">
                  <c:v>50.5</c:v>
                </c:pt>
                <c:pt idx="6">
                  <c:v>50.45</c:v>
                </c:pt>
                <c:pt idx="7">
                  <c:v>50.4375</c:v>
                </c:pt>
                <c:pt idx="8">
                  <c:v>50.9</c:v>
                </c:pt>
                <c:pt idx="9">
                  <c:v>50.7222222222222</c:v>
                </c:pt>
                <c:pt idx="10">
                  <c:v>50.3125</c:v>
                </c:pt>
                <c:pt idx="11">
                  <c:v>50.0454545454545</c:v>
                </c:pt>
                <c:pt idx="12">
                  <c:v>50.15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TG!$C$3:$C$20</c:f>
              <c:numCache>
                <c:formatCode>0.0</c:formatCode>
                <c:ptCount val="18"/>
                <c:pt idx="1">
                  <c:v>51.5421052631579</c:v>
                </c:pt>
                <c:pt idx="2">
                  <c:v>50.7261904761905</c:v>
                </c:pt>
                <c:pt idx="3">
                  <c:v>50.8988372093023</c:v>
                </c:pt>
                <c:pt idx="4">
                  <c:v>51.26</c:v>
                </c:pt>
                <c:pt idx="5">
                  <c:v>50.1826086956522</c:v>
                </c:pt>
                <c:pt idx="6">
                  <c:v>51.1466666666667</c:v>
                </c:pt>
                <c:pt idx="7">
                  <c:v>51.3408602150538</c:v>
                </c:pt>
                <c:pt idx="8">
                  <c:v>51.0144329896907</c:v>
                </c:pt>
                <c:pt idx="9">
                  <c:v>51.3210526315789</c:v>
                </c:pt>
                <c:pt idx="10">
                  <c:v>51.7944444444445</c:v>
                </c:pt>
                <c:pt idx="11">
                  <c:v>52.7886363636364</c:v>
                </c:pt>
                <c:pt idx="12">
                  <c:v>53.7625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TG!$D$3:$D$20</c:f>
              <c:numCache>
                <c:formatCode>0.0</c:formatCode>
                <c:ptCount val="18"/>
                <c:pt idx="1">
                  <c:v>52.6470588235294</c:v>
                </c:pt>
                <c:pt idx="2">
                  <c:v>52.8095238095238</c:v>
                </c:pt>
                <c:pt idx="3">
                  <c:v>52.8181818181818</c:v>
                </c:pt>
                <c:pt idx="4">
                  <c:v>52.35</c:v>
                </c:pt>
                <c:pt idx="5">
                  <c:v>52.0833333333333</c:v>
                </c:pt>
                <c:pt idx="6">
                  <c:v>51.3333333333333</c:v>
                </c:pt>
                <c:pt idx="7">
                  <c:v>52.5</c:v>
                </c:pt>
                <c:pt idx="8">
                  <c:v>51.8888888888889</c:v>
                </c:pt>
                <c:pt idx="9">
                  <c:v>51.75</c:v>
                </c:pt>
                <c:pt idx="10">
                  <c:v>51.6666666666667</c:v>
                </c:pt>
                <c:pt idx="11">
                  <c:v>51.9</c:v>
                </c:pt>
                <c:pt idx="12">
                  <c:v>53.2666666666667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TG!$E$2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TG!$E$3:$E$20</c:f>
              <c:numCache>
                <c:formatCode>0.0</c:formatCode>
                <c:ptCount val="18"/>
                <c:pt idx="0">
                  <c:v>52</c:v>
                </c:pt>
                <c:pt idx="1">
                  <c:v>52.017</c:v>
                </c:pt>
                <c:pt idx="2">
                  <c:v>51.906</c:v>
                </c:pt>
                <c:pt idx="3">
                  <c:v>52.008</c:v>
                </c:pt>
                <c:pt idx="4">
                  <c:v>51.598</c:v>
                </c:pt>
                <c:pt idx="5">
                  <c:v>51.756</c:v>
                </c:pt>
                <c:pt idx="6">
                  <c:v>51.997</c:v>
                </c:pt>
                <c:pt idx="7">
                  <c:v>52.258</c:v>
                </c:pt>
                <c:pt idx="8">
                  <c:v>52.117</c:v>
                </c:pt>
                <c:pt idx="9">
                  <c:v>52.158</c:v>
                </c:pt>
                <c:pt idx="10">
                  <c:v>52.437</c:v>
                </c:pt>
                <c:pt idx="11">
                  <c:v>52.226</c:v>
                </c:pt>
                <c:pt idx="12">
                  <c:v>52.176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TG!$F$2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TG!$F$3:$F$20</c:f>
              <c:numCache>
                <c:formatCode>0.0</c:formatCode>
                <c:ptCount val="18"/>
                <c:pt idx="1">
                  <c:v>51.1111111111111</c:v>
                </c:pt>
                <c:pt idx="2">
                  <c:v>51.9375</c:v>
                </c:pt>
                <c:pt idx="3">
                  <c:v>51.4</c:v>
                </c:pt>
                <c:pt idx="4">
                  <c:v>50.95</c:v>
                </c:pt>
                <c:pt idx="5">
                  <c:v>50.9090909090909</c:v>
                </c:pt>
                <c:pt idx="6">
                  <c:v>51.25</c:v>
                </c:pt>
                <c:pt idx="7">
                  <c:v>51.1052631578947</c:v>
                </c:pt>
                <c:pt idx="8">
                  <c:v>50.8947368421053</c:v>
                </c:pt>
                <c:pt idx="9">
                  <c:v>51.3529411764706</c:v>
                </c:pt>
                <c:pt idx="10">
                  <c:v>51.0952380952381</c:v>
                </c:pt>
                <c:pt idx="11">
                  <c:v>50.6190476190476</c:v>
                </c:pt>
                <c:pt idx="12">
                  <c:v>51.15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TG!$G$2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TG!$G$3:$G$20</c:f>
              <c:numCache>
                <c:formatCode>0.0</c:formatCode>
                <c:ptCount val="18"/>
                <c:pt idx="1">
                  <c:v>51.1</c:v>
                </c:pt>
                <c:pt idx="2">
                  <c:v>50.6666666666667</c:v>
                </c:pt>
                <c:pt idx="3">
                  <c:v>50.624</c:v>
                </c:pt>
                <c:pt idx="4">
                  <c:v>50.4842105263158</c:v>
                </c:pt>
                <c:pt idx="5">
                  <c:v>50.5703703703704</c:v>
                </c:pt>
                <c:pt idx="6">
                  <c:v>50.7565217391304</c:v>
                </c:pt>
                <c:pt idx="7">
                  <c:v>51.3608695652174</c:v>
                </c:pt>
                <c:pt idx="8">
                  <c:v>51.192</c:v>
                </c:pt>
                <c:pt idx="9">
                  <c:v>50.9590909090909</c:v>
                </c:pt>
                <c:pt idx="10">
                  <c:v>51.0363636363636</c:v>
                </c:pt>
                <c:pt idx="11">
                  <c:v>50.7</c:v>
                </c:pt>
                <c:pt idx="12">
                  <c:v>51.0714285714286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TG!$H$2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TG!$H$3:$H$20</c:f>
              <c:numCache>
                <c:formatCode>0.0</c:formatCode>
                <c:ptCount val="18"/>
                <c:pt idx="1">
                  <c:v>49.521</c:v>
                </c:pt>
                <c:pt idx="2">
                  <c:v>50.149</c:v>
                </c:pt>
                <c:pt idx="3">
                  <c:v>49.806</c:v>
                </c:pt>
                <c:pt idx="4">
                  <c:v>51.187</c:v>
                </c:pt>
                <c:pt idx="5">
                  <c:v>50.265</c:v>
                </c:pt>
                <c:pt idx="6">
                  <c:v>49.72</c:v>
                </c:pt>
                <c:pt idx="7">
                  <c:v>50.011</c:v>
                </c:pt>
                <c:pt idx="8">
                  <c:v>49.495</c:v>
                </c:pt>
                <c:pt idx="9">
                  <c:v>49.654</c:v>
                </c:pt>
                <c:pt idx="10">
                  <c:v>49.78</c:v>
                </c:pt>
                <c:pt idx="11">
                  <c:v>49.674</c:v>
                </c:pt>
                <c:pt idx="12">
                  <c:v>49.293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TG!$I$2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TG!$I$3:$I$20</c:f>
              <c:numCache>
                <c:formatCode>0.0</c:formatCode>
                <c:ptCount val="18"/>
                <c:pt idx="1">
                  <c:v>52.65</c:v>
                </c:pt>
                <c:pt idx="2">
                  <c:v>52.21</c:v>
                </c:pt>
                <c:pt idx="3">
                  <c:v>52.11</c:v>
                </c:pt>
                <c:pt idx="4">
                  <c:v>52.29</c:v>
                </c:pt>
                <c:pt idx="5">
                  <c:v>52.23</c:v>
                </c:pt>
                <c:pt idx="6">
                  <c:v>52.24</c:v>
                </c:pt>
                <c:pt idx="7">
                  <c:v>51.57</c:v>
                </c:pt>
                <c:pt idx="8">
                  <c:v>51.58</c:v>
                </c:pt>
                <c:pt idx="9">
                  <c:v>51.43</c:v>
                </c:pt>
                <c:pt idx="10">
                  <c:v>51.24</c:v>
                </c:pt>
                <c:pt idx="11">
                  <c:v>50.92</c:v>
                </c:pt>
                <c:pt idx="12">
                  <c:v>51.38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TG!$J$2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TG!$J$3:$J$20</c:f>
              <c:numCache>
                <c:formatCode>0.0</c:formatCode>
                <c:ptCount val="18"/>
                <c:pt idx="0">
                  <c:v>49.5</c:v>
                </c:pt>
                <c:pt idx="1">
                  <c:v>51.5421052631579</c:v>
                </c:pt>
                <c:pt idx="2">
                  <c:v>49.43</c:v>
                </c:pt>
                <c:pt idx="3">
                  <c:v>49.89</c:v>
                </c:pt>
                <c:pt idx="4">
                  <c:v>49.8</c:v>
                </c:pt>
                <c:pt idx="5">
                  <c:v>49.81</c:v>
                </c:pt>
                <c:pt idx="6">
                  <c:v>49.55</c:v>
                </c:pt>
                <c:pt idx="7">
                  <c:v>49.46</c:v>
                </c:pt>
                <c:pt idx="8">
                  <c:v>51.02</c:v>
                </c:pt>
                <c:pt idx="9">
                  <c:v>51.13</c:v>
                </c:pt>
                <c:pt idx="10">
                  <c:v>50.87</c:v>
                </c:pt>
                <c:pt idx="11">
                  <c:v>50.76</c:v>
                </c:pt>
                <c:pt idx="12">
                  <c:v>50.64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TG!$K$2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TG!$K$3:$K$20</c:f>
              <c:numCache>
                <c:formatCode>0.0</c:formatCode>
                <c:ptCount val="18"/>
                <c:pt idx="1">
                  <c:v>52.9411764705882</c:v>
                </c:pt>
                <c:pt idx="2">
                  <c:v>53.55</c:v>
                </c:pt>
                <c:pt idx="3">
                  <c:v>52.75</c:v>
                </c:pt>
                <c:pt idx="4">
                  <c:v>52.95</c:v>
                </c:pt>
                <c:pt idx="5">
                  <c:v>52.8</c:v>
                </c:pt>
                <c:pt idx="6">
                  <c:v>52.75</c:v>
                </c:pt>
                <c:pt idx="7">
                  <c:v>51.6</c:v>
                </c:pt>
                <c:pt idx="8">
                  <c:v>52.2142857142857</c:v>
                </c:pt>
                <c:pt idx="9">
                  <c:v>52.4</c:v>
                </c:pt>
                <c:pt idx="10">
                  <c:v>52.4666666666667</c:v>
                </c:pt>
                <c:pt idx="11">
                  <c:v>51.7777777777778</c:v>
                </c:pt>
                <c:pt idx="12">
                  <c:v>51.1875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TG!$L$2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TG!$L$3:$L$20</c:f>
              <c:numCache>
                <c:formatCode>0</c:formatCode>
                <c:ptCount val="18"/>
                <c:pt idx="0">
                  <c:v>51</c:v>
                </c:pt>
                <c:pt idx="1">
                  <c:v>51</c:v>
                </c:pt>
                <c:pt idx="2">
                  <c:v>51</c:v>
                </c:pt>
                <c:pt idx="3">
                  <c:v>51</c:v>
                </c:pt>
                <c:pt idx="4">
                  <c:v>51</c:v>
                </c:pt>
                <c:pt idx="5">
                  <c:v>51</c:v>
                </c:pt>
                <c:pt idx="6">
                  <c:v>51</c:v>
                </c:pt>
                <c:pt idx="7">
                  <c:v>51</c:v>
                </c:pt>
                <c:pt idx="8">
                  <c:v>51</c:v>
                </c:pt>
                <c:pt idx="9">
                  <c:v>51</c:v>
                </c:pt>
                <c:pt idx="10">
                  <c:v>51</c:v>
                </c:pt>
                <c:pt idx="11">
                  <c:v>51</c:v>
                </c:pt>
                <c:pt idx="12">
                  <c:v>51</c:v>
                </c:pt>
                <c:pt idx="13">
                  <c:v>51</c:v>
                </c:pt>
                <c:pt idx="14">
                  <c:v>51</c:v>
                </c:pt>
                <c:pt idx="15">
                  <c:v>51</c:v>
                </c:pt>
                <c:pt idx="16">
                  <c:v>51</c:v>
                </c:pt>
                <c:pt idx="17">
                  <c:v>51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TG!$M$2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TG!$M$3:$M$20</c:f>
              <c:numCache>
                <c:formatCode>0.0</c:formatCode>
                <c:ptCount val="18"/>
                <c:pt idx="0">
                  <c:v>50.75</c:v>
                </c:pt>
                <c:pt idx="1">
                  <c:v>51.5121556931545</c:v>
                </c:pt>
                <c:pt idx="2">
                  <c:v>51.3934880952381</c:v>
                </c:pt>
                <c:pt idx="3">
                  <c:v>51.2638352360817</c:v>
                </c:pt>
                <c:pt idx="4">
                  <c:v>51.2919210526316</c:v>
                </c:pt>
                <c:pt idx="5">
                  <c:v>51.1106403308447</c:v>
                </c:pt>
                <c:pt idx="6">
                  <c:v>51.119352173913</c:v>
                </c:pt>
                <c:pt idx="7">
                  <c:v>51.1643492938166</c:v>
                </c:pt>
                <c:pt idx="8">
                  <c:v>51.2316344434971</c:v>
                </c:pt>
                <c:pt idx="9">
                  <c:v>51.2877306939363</c:v>
                </c:pt>
                <c:pt idx="10">
                  <c:v>51.269887950938</c:v>
                </c:pt>
                <c:pt idx="11">
                  <c:v>51.1410916305916</c:v>
                </c:pt>
                <c:pt idx="12">
                  <c:v>51.4077095238095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TG!$N$2</c:f>
              <c:strCache>
                <c:ptCount val="1"/>
                <c:pt idx="0">
                  <c:v>R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triangle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TG!$N$3:$N$20</c:f>
              <c:numCache>
                <c:formatCode>0.0</c:formatCode>
                <c:ptCount val="18"/>
                <c:pt idx="0">
                  <c:v>2.5</c:v>
                </c:pt>
                <c:pt idx="1">
                  <c:v>3.4201764705882</c:v>
                </c:pt>
                <c:pt idx="2">
                  <c:v>4.12</c:v>
                </c:pt>
                <c:pt idx="3">
                  <c:v>3.0121818181818</c:v>
                </c:pt>
                <c:pt idx="4">
                  <c:v>3.15000000000001</c:v>
                </c:pt>
                <c:pt idx="5">
                  <c:v>2.98999999999999</c:v>
                </c:pt>
                <c:pt idx="6">
                  <c:v>3.2</c:v>
                </c:pt>
                <c:pt idx="7">
                  <c:v>3.04</c:v>
                </c:pt>
                <c:pt idx="8">
                  <c:v>2.7192857142857</c:v>
                </c:pt>
                <c:pt idx="9">
                  <c:v>2.74599999999999</c:v>
                </c:pt>
                <c:pt idx="10">
                  <c:v>2.6866666666667</c:v>
                </c:pt>
                <c:pt idx="11">
                  <c:v>3.1146363636364</c:v>
                </c:pt>
                <c:pt idx="12">
                  <c:v>4.4695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TG!$O$2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TG!$O$3:$O$20</c:f>
              <c:numCache>
                <c:formatCode>0</c:formatCode>
                <c:ptCount val="18"/>
                <c:pt idx="0">
                  <c:v>48</c:v>
                </c:pt>
                <c:pt idx="1">
                  <c:v>48</c:v>
                </c:pt>
                <c:pt idx="2">
                  <c:v>48</c:v>
                </c:pt>
                <c:pt idx="3">
                  <c:v>48</c:v>
                </c:pt>
                <c:pt idx="4">
                  <c:v>48</c:v>
                </c:pt>
                <c:pt idx="5">
                  <c:v>48</c:v>
                </c:pt>
                <c:pt idx="6">
                  <c:v>48</c:v>
                </c:pt>
                <c:pt idx="7">
                  <c:v>48</c:v>
                </c:pt>
                <c:pt idx="8">
                  <c:v>48</c:v>
                </c:pt>
                <c:pt idx="9">
                  <c:v>48</c:v>
                </c:pt>
                <c:pt idx="10">
                  <c:v>48</c:v>
                </c:pt>
                <c:pt idx="11">
                  <c:v>48</c:v>
                </c:pt>
                <c:pt idx="12">
                  <c:v>48</c:v>
                </c:pt>
                <c:pt idx="13">
                  <c:v>48</c:v>
                </c:pt>
                <c:pt idx="14">
                  <c:v>48</c:v>
                </c:pt>
                <c:pt idx="15">
                  <c:v>48</c:v>
                </c:pt>
                <c:pt idx="16">
                  <c:v>48</c:v>
                </c:pt>
                <c:pt idx="17">
                  <c:v>48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TG!$P$2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TG!$P$3:$P$20</c:f>
              <c:numCache>
                <c:formatCode>0</c:formatCode>
                <c:ptCount val="18"/>
                <c:pt idx="0">
                  <c:v>54</c:v>
                </c:pt>
                <c:pt idx="1">
                  <c:v>54</c:v>
                </c:pt>
                <c:pt idx="2">
                  <c:v>54</c:v>
                </c:pt>
                <c:pt idx="3">
                  <c:v>54</c:v>
                </c:pt>
                <c:pt idx="4">
                  <c:v>54</c:v>
                </c:pt>
                <c:pt idx="5">
                  <c:v>54</c:v>
                </c:pt>
                <c:pt idx="6">
                  <c:v>54</c:v>
                </c:pt>
                <c:pt idx="7">
                  <c:v>54</c:v>
                </c:pt>
                <c:pt idx="8">
                  <c:v>54</c:v>
                </c:pt>
                <c:pt idx="9">
                  <c:v>54</c:v>
                </c:pt>
                <c:pt idx="10">
                  <c:v>54</c:v>
                </c:pt>
                <c:pt idx="11">
                  <c:v>54</c:v>
                </c:pt>
                <c:pt idx="12">
                  <c:v>54</c:v>
                </c:pt>
                <c:pt idx="13">
                  <c:v>54</c:v>
                </c:pt>
                <c:pt idx="14">
                  <c:v>54</c:v>
                </c:pt>
                <c:pt idx="15">
                  <c:v>54</c:v>
                </c:pt>
                <c:pt idx="16">
                  <c:v>54</c:v>
                </c:pt>
                <c:pt idx="17">
                  <c:v>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893248"/>
        <c:axId val="207895168"/>
      </c:lineChart>
      <c:catAx>
        <c:axId val="207893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07895168"/>
        <c:crosses val="autoZero"/>
        <c:auto val="0"/>
        <c:lblAlgn val="ctr"/>
        <c:lblOffset val="100"/>
        <c:tickLblSkip val="1"/>
        <c:noMultiLvlLbl val="0"/>
      </c:catAx>
      <c:valAx>
        <c:axId val="207895168"/>
        <c:scaling>
          <c:orientation val="minMax"/>
          <c:max val="57"/>
          <c:min val="45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07893248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1244069882549"/>
          <c:y val="0.109651681652933"/>
          <c:w val="0.159326555699525"/>
          <c:h val="0.8793294745772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2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Meiryo UI" panose="020B0604030504040204" pitchFamily="50" charset="-128"/>
          <a:ea typeface="Meiryo UI" panose="020B0604030504040204" pitchFamily="50" charset="-128"/>
          <a:cs typeface="Meiryo UI" panose="020B0604030504040204" pitchFamily="50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648241783498"/>
          <c:y val="0.0723669718850383"/>
          <c:w val="0.609410685782706"/>
          <c:h val="0.780866551126516"/>
        </c:manualLayout>
      </c:layout>
      <c:lineChart>
        <c:grouping val="standard"/>
        <c:varyColors val="0"/>
        <c:ser>
          <c:idx val="0"/>
          <c:order val="0"/>
          <c:tx>
            <c:strRef>
              <c:f>HDL!$B$2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HDL!$B$3:$B$20</c:f>
              <c:numCache>
                <c:formatCode>0.0</c:formatCode>
                <c:ptCount val="18"/>
                <c:pt idx="1">
                  <c:v>43.035</c:v>
                </c:pt>
                <c:pt idx="2">
                  <c:v>43.02</c:v>
                </c:pt>
                <c:pt idx="3">
                  <c:v>43.0380952380953</c:v>
                </c:pt>
                <c:pt idx="4">
                  <c:v>43.065</c:v>
                </c:pt>
                <c:pt idx="5">
                  <c:v>42.9227272727273</c:v>
                </c:pt>
                <c:pt idx="6">
                  <c:v>42.915</c:v>
                </c:pt>
                <c:pt idx="7">
                  <c:v>43.3125</c:v>
                </c:pt>
                <c:pt idx="8">
                  <c:v>43.245</c:v>
                </c:pt>
                <c:pt idx="9">
                  <c:v>43.3</c:v>
                </c:pt>
                <c:pt idx="10">
                  <c:v>43.325</c:v>
                </c:pt>
                <c:pt idx="11">
                  <c:v>42.7136363636364</c:v>
                </c:pt>
                <c:pt idx="12">
                  <c:v>42.89</c:v>
                </c:pt>
              </c:numCache>
            </c:numRef>
          </c:val>
          <c:smooth val="0"/>
        </c:ser>
        <c:ser>
          <c:idx val="9"/>
          <c:order val="1"/>
          <c:tx>
            <c:strRef>
              <c:f>HDL!$C$2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5875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chemeClr val="accent1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(HDL!$Z$3:$Z$12,HDL!$C$13:$C$20)</c:f>
              <c:numCache>
                <c:formatCode>General</c:formatCode>
                <c:ptCount val="18"/>
                <c:pt idx="10" c:formatCode="0.0">
                  <c:v>43.0488095238095</c:v>
                </c:pt>
                <c:pt idx="11" c:formatCode="0.0">
                  <c:v>43.0702380952381</c:v>
                </c:pt>
                <c:pt idx="12" c:formatCode="0.0">
                  <c:v>42.9241379310345</c:v>
                </c:pt>
              </c:numCache>
            </c:numRef>
          </c:val>
          <c:smooth val="0"/>
        </c:ser>
        <c:ser>
          <c:idx val="8"/>
          <c:order val="2"/>
          <c:tx>
            <c:strRef>
              <c:f>HDL!$E$2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12700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HDL!$E$3:$E$20</c:f>
              <c:numCache>
                <c:formatCode>0.0</c:formatCode>
                <c:ptCount val="18"/>
                <c:pt idx="0">
                  <c:v>43.6</c:v>
                </c:pt>
                <c:pt idx="1">
                  <c:v>43.292</c:v>
                </c:pt>
                <c:pt idx="2">
                  <c:v>43.44</c:v>
                </c:pt>
                <c:pt idx="3">
                  <c:v>43.697</c:v>
                </c:pt>
                <c:pt idx="4">
                  <c:v>43.649</c:v>
                </c:pt>
                <c:pt idx="5">
                  <c:v>43.496</c:v>
                </c:pt>
                <c:pt idx="6">
                  <c:v>42.725</c:v>
                </c:pt>
                <c:pt idx="7">
                  <c:v>42.488</c:v>
                </c:pt>
                <c:pt idx="8">
                  <c:v>42.223</c:v>
                </c:pt>
                <c:pt idx="9">
                  <c:v>42.341</c:v>
                </c:pt>
                <c:pt idx="10">
                  <c:v>42.403</c:v>
                </c:pt>
                <c:pt idx="11">
                  <c:v>42.184</c:v>
                </c:pt>
                <c:pt idx="12">
                  <c:v>42.252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HDL!$D$2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HDL!$D$3:$D$20</c:f>
              <c:numCache>
                <c:formatCode>0.0</c:formatCode>
                <c:ptCount val="18"/>
                <c:pt idx="1">
                  <c:v>43.6058823529412</c:v>
                </c:pt>
                <c:pt idx="2">
                  <c:v>43.1421052631579</c:v>
                </c:pt>
                <c:pt idx="3">
                  <c:v>43.7882352941176</c:v>
                </c:pt>
                <c:pt idx="4">
                  <c:v>43.55</c:v>
                </c:pt>
                <c:pt idx="5">
                  <c:v>43.4761904761905</c:v>
                </c:pt>
                <c:pt idx="6">
                  <c:v>43.5294117647059</c:v>
                </c:pt>
                <c:pt idx="7">
                  <c:v>44.24</c:v>
                </c:pt>
                <c:pt idx="8">
                  <c:v>43.1857142857143</c:v>
                </c:pt>
                <c:pt idx="9">
                  <c:v>43.46875</c:v>
                </c:pt>
                <c:pt idx="10">
                  <c:v>43.4263157894737</c:v>
                </c:pt>
                <c:pt idx="11">
                  <c:v>43.6166666666667</c:v>
                </c:pt>
                <c:pt idx="12">
                  <c:v>43.4357142857143</c:v>
                </c:pt>
              </c:numCache>
            </c:numRef>
          </c:val>
          <c:smooth val="0"/>
        </c:ser>
        <c:ser>
          <c:idx val="2"/>
          <c:order val="4"/>
          <c:tx>
            <c:strRef>
              <c:f>HDL!$F$2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HDL!$F$3:$F$20</c:f>
              <c:numCache>
                <c:formatCode>0.0</c:formatCode>
                <c:ptCount val="18"/>
                <c:pt idx="1">
                  <c:v>42.3888888888889</c:v>
                </c:pt>
                <c:pt idx="2">
                  <c:v>42.9375</c:v>
                </c:pt>
                <c:pt idx="3">
                  <c:v>42.9</c:v>
                </c:pt>
                <c:pt idx="4">
                  <c:v>43</c:v>
                </c:pt>
                <c:pt idx="5">
                  <c:v>42.5454545454545</c:v>
                </c:pt>
                <c:pt idx="6">
                  <c:v>42.85</c:v>
                </c:pt>
                <c:pt idx="7">
                  <c:v>42.9473684210526</c:v>
                </c:pt>
                <c:pt idx="8">
                  <c:v>42.1052631578947</c:v>
                </c:pt>
                <c:pt idx="9">
                  <c:v>42.6470588235294</c:v>
                </c:pt>
                <c:pt idx="10">
                  <c:v>42.5238095238095</c:v>
                </c:pt>
                <c:pt idx="11">
                  <c:v>42.2380952380952</c:v>
                </c:pt>
                <c:pt idx="12">
                  <c:v>42.35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HDL!$I$2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CC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HDL!$I$3:$I$20</c:f>
              <c:numCache>
                <c:formatCode>0.0</c:formatCode>
                <c:ptCount val="18"/>
                <c:pt idx="1">
                  <c:v>43.81</c:v>
                </c:pt>
                <c:pt idx="2">
                  <c:v>43.21</c:v>
                </c:pt>
                <c:pt idx="3">
                  <c:v>43.31</c:v>
                </c:pt>
                <c:pt idx="4">
                  <c:v>43.02</c:v>
                </c:pt>
                <c:pt idx="5">
                  <c:v>42.61</c:v>
                </c:pt>
                <c:pt idx="6">
                  <c:v>42.78</c:v>
                </c:pt>
                <c:pt idx="7">
                  <c:v>42.64</c:v>
                </c:pt>
                <c:pt idx="8">
                  <c:v>42.96</c:v>
                </c:pt>
                <c:pt idx="9">
                  <c:v>43.11</c:v>
                </c:pt>
                <c:pt idx="10">
                  <c:v>43.03</c:v>
                </c:pt>
                <c:pt idx="11">
                  <c:v>42.76</c:v>
                </c:pt>
                <c:pt idx="12">
                  <c:v>43.06</c:v>
                </c:pt>
              </c:numCache>
            </c:numRef>
          </c:val>
          <c:smooth val="0"/>
        </c:ser>
        <c:ser>
          <c:idx val="3"/>
          <c:order val="6"/>
          <c:tx>
            <c:strRef>
              <c:f>HDL!$L$2</c:f>
              <c:strCache>
                <c:ptCount val="1"/>
                <c:pt idx="0">
                  <c:v>キャノンMDS認証値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HDL!$L$3:$L$20</c:f>
              <c:numCache>
                <c:formatCode>0</c:formatCode>
                <c:ptCount val="18"/>
                <c:pt idx="0">
                  <c:v>43</c:v>
                </c:pt>
                <c:pt idx="1">
                  <c:v>43</c:v>
                </c:pt>
                <c:pt idx="2">
                  <c:v>43</c:v>
                </c:pt>
                <c:pt idx="3">
                  <c:v>43</c:v>
                </c:pt>
                <c:pt idx="4">
                  <c:v>43</c:v>
                </c:pt>
                <c:pt idx="5">
                  <c:v>43</c:v>
                </c:pt>
                <c:pt idx="6">
                  <c:v>43</c:v>
                </c:pt>
                <c:pt idx="7">
                  <c:v>43</c:v>
                </c:pt>
                <c:pt idx="8">
                  <c:v>43</c:v>
                </c:pt>
                <c:pt idx="9">
                  <c:v>43</c:v>
                </c:pt>
                <c:pt idx="10">
                  <c:v>43</c:v>
                </c:pt>
                <c:pt idx="11">
                  <c:v>43</c:v>
                </c:pt>
                <c:pt idx="12">
                  <c:v>43</c:v>
                </c:pt>
                <c:pt idx="13">
                  <c:v>43</c:v>
                </c:pt>
                <c:pt idx="14">
                  <c:v>43</c:v>
                </c:pt>
                <c:pt idx="15">
                  <c:v>43</c:v>
                </c:pt>
                <c:pt idx="16">
                  <c:v>43</c:v>
                </c:pt>
                <c:pt idx="17">
                  <c:v>43</c:v>
                </c:pt>
              </c:numCache>
            </c:numRef>
          </c:val>
          <c:smooth val="0"/>
        </c:ser>
        <c:ser>
          <c:idx val="4"/>
          <c:order val="7"/>
          <c:tx>
            <c:strRef>
              <c:f>HDL!$M$2</c:f>
              <c:strCache>
                <c:ptCount val="1"/>
                <c:pt idx="0">
                  <c:v>キャノンMDS平均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HDL!$M$3:$M$20</c:f>
              <c:numCache>
                <c:formatCode>0.0</c:formatCode>
                <c:ptCount val="18"/>
                <c:pt idx="0">
                  <c:v>43.6</c:v>
                </c:pt>
                <c:pt idx="1">
                  <c:v>43.226354248366</c:v>
                </c:pt>
                <c:pt idx="2">
                  <c:v>43.1499210526316</c:v>
                </c:pt>
                <c:pt idx="3">
                  <c:v>43.3466661064426</c:v>
                </c:pt>
                <c:pt idx="4">
                  <c:v>43.2568</c:v>
                </c:pt>
                <c:pt idx="5">
                  <c:v>43.0100744588745</c:v>
                </c:pt>
                <c:pt idx="6">
                  <c:v>42.9598823529412</c:v>
                </c:pt>
                <c:pt idx="7">
                  <c:v>43.1255736842105</c:v>
                </c:pt>
                <c:pt idx="8">
                  <c:v>42.7437954887218</c:v>
                </c:pt>
                <c:pt idx="9">
                  <c:v>42.9733617647059</c:v>
                </c:pt>
                <c:pt idx="10">
                  <c:v>42.9594891395154</c:v>
                </c:pt>
                <c:pt idx="11">
                  <c:v>42.7637727272727</c:v>
                </c:pt>
                <c:pt idx="12">
                  <c:v>42.8186420361248</c:v>
                </c:pt>
              </c:numCache>
            </c:numRef>
          </c:val>
          <c:smooth val="0"/>
        </c:ser>
        <c:ser>
          <c:idx val="5"/>
          <c:order val="8"/>
          <c:tx>
            <c:strRef>
              <c:f>HDL!$R$2</c:f>
              <c:strCache>
                <c:ptCount val="1"/>
                <c:pt idx="0">
                  <c:v>キャノンMDS下限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HDL!$R$3:$R$20</c:f>
              <c:numCache>
                <c:formatCode>General</c:formatCode>
                <c:ptCount val="18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</c:numCache>
            </c:numRef>
          </c:val>
          <c:smooth val="0"/>
        </c:ser>
        <c:ser>
          <c:idx val="6"/>
          <c:order val="9"/>
          <c:tx>
            <c:strRef>
              <c:f>HDL!$S$2</c:f>
              <c:strCache>
                <c:ptCount val="1"/>
                <c:pt idx="0">
                  <c:v>キャノンMDS上限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HDL!$S$3:$S$20</c:f>
              <c:numCache>
                <c:formatCode>General</c:formatCode>
                <c:ptCount val="18"/>
                <c:pt idx="0">
                  <c:v>46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  <c:pt idx="5">
                  <c:v>46</c:v>
                </c:pt>
                <c:pt idx="6">
                  <c:v>46</c:v>
                </c:pt>
                <c:pt idx="7">
                  <c:v>46</c:v>
                </c:pt>
                <c:pt idx="8">
                  <c:v>46</c:v>
                </c:pt>
                <c:pt idx="9">
                  <c:v>46</c:v>
                </c:pt>
                <c:pt idx="10">
                  <c:v>46</c:v>
                </c:pt>
                <c:pt idx="11">
                  <c:v>46</c:v>
                </c:pt>
                <c:pt idx="12">
                  <c:v>46</c:v>
                </c:pt>
                <c:pt idx="13">
                  <c:v>46</c:v>
                </c:pt>
                <c:pt idx="14">
                  <c:v>46</c:v>
                </c:pt>
                <c:pt idx="15">
                  <c:v>46</c:v>
                </c:pt>
                <c:pt idx="16">
                  <c:v>46</c:v>
                </c:pt>
                <c:pt idx="17">
                  <c:v>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426880"/>
        <c:axId val="208441344"/>
      </c:lineChart>
      <c:catAx>
        <c:axId val="208426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05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08441344"/>
        <c:crosses val="autoZero"/>
        <c:auto val="0"/>
        <c:lblAlgn val="ctr"/>
        <c:lblOffset val="100"/>
        <c:tickLblSkip val="1"/>
        <c:noMultiLvlLbl val="0"/>
      </c:catAx>
      <c:valAx>
        <c:axId val="208441344"/>
        <c:scaling>
          <c:orientation val="minMax"/>
          <c:max val="49"/>
          <c:min val="37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08426880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1398940114737"/>
          <c:y val="0.185185980222255"/>
          <c:w val="0.25127825021068"/>
          <c:h val="0.6586155160635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0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20</xdr:row>
      <xdr:rowOff>57150</xdr:rowOff>
    </xdr:from>
    <xdr:to>
      <xdr:col>15</xdr:col>
      <xdr:colOff>119063</xdr:colOff>
      <xdr:row>39</xdr:row>
      <xdr:rowOff>130968</xdr:rowOff>
    </xdr:to>
    <xdr:graphicFrame>
      <xdr:nvGraphicFramePr>
        <xdr:cNvPr id="2" name="Chart 3"/>
        <xdr:cNvGraphicFramePr/>
      </xdr:nvGraphicFramePr>
      <xdr:xfrm>
        <a:off x="0" y="4161155"/>
        <a:ext cx="9018905" cy="32588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20</xdr:row>
      <xdr:rowOff>16310</xdr:rowOff>
    </xdr:from>
    <xdr:to>
      <xdr:col>15</xdr:col>
      <xdr:colOff>142875</xdr:colOff>
      <xdr:row>39</xdr:row>
      <xdr:rowOff>99653</xdr:rowOff>
    </xdr:to>
    <xdr:graphicFrame>
      <xdr:nvGraphicFramePr>
        <xdr:cNvPr id="2" name="Chart 2"/>
        <xdr:cNvGraphicFramePr/>
      </xdr:nvGraphicFramePr>
      <xdr:xfrm>
        <a:off x="0" y="4133850"/>
        <a:ext cx="9308465" cy="326834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0.8745</cdr:x>
      <cdr:y>0.01073</cdr:y>
    </cdr:from>
    <cdr:to>
      <cdr:x>0.92984</cdr:x>
      <cdr:y>0.13485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7881873" y="34869"/>
          <a:ext cx="498790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GLU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</cdr:x>
      <cdr:y>0.14147</cdr:y>
    </cdr:from>
    <cdr:to>
      <cdr:x>0.09079</cdr:x>
      <cdr:y>0.20207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0" y="459839"/>
          <a:ext cx="818293" cy="19697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20</xdr:row>
      <xdr:rowOff>76200</xdr:rowOff>
    </xdr:from>
    <xdr:to>
      <xdr:col>15</xdr:col>
      <xdr:colOff>180975</xdr:colOff>
      <xdr:row>40</xdr:row>
      <xdr:rowOff>11906</xdr:rowOff>
    </xdr:to>
    <xdr:graphicFrame>
      <xdr:nvGraphicFramePr>
        <xdr:cNvPr id="2" name="Chart 2"/>
        <xdr:cNvGraphicFramePr/>
      </xdr:nvGraphicFramePr>
      <xdr:xfrm>
        <a:off x="9525" y="4180205"/>
        <a:ext cx="9293860" cy="328803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0.87325</cdr:x>
      <cdr:y>0.01085</cdr:y>
    </cdr:from>
    <cdr:to>
      <cdr:x>0.94728</cdr:x>
      <cdr:y>0.12814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7853979" y="31582"/>
          <a:ext cx="665825" cy="341301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TCH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0.00382</cdr:x>
      <cdr:y>0.12486</cdr:y>
    </cdr:from>
    <cdr:to>
      <cdr:x>0.09339</cdr:x>
      <cdr:y>0.21173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34379" y="390384"/>
          <a:ext cx="805591" cy="271603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  <a:endParaRPr lang="en-US" altLang="ja-JP" sz="12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33337</xdr:colOff>
      <xdr:row>20</xdr:row>
      <xdr:rowOff>116680</xdr:rowOff>
    </xdr:from>
    <xdr:to>
      <xdr:col>16</xdr:col>
      <xdr:colOff>0</xdr:colOff>
      <xdr:row>39</xdr:row>
      <xdr:rowOff>142874</xdr:rowOff>
    </xdr:to>
    <xdr:graphicFrame>
      <xdr:nvGraphicFramePr>
        <xdr:cNvPr id="2" name="Chart 2"/>
        <xdr:cNvGraphicFramePr/>
      </xdr:nvGraphicFramePr>
      <xdr:xfrm>
        <a:off x="33020" y="4220210"/>
        <a:ext cx="8216900" cy="324929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0.87458</cdr:x>
      <cdr:y>0.00858</cdr:y>
    </cdr:from>
    <cdr:to>
      <cdr:x>0.94861</cdr:x>
      <cdr:y>0.12587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7863865" y="27388"/>
          <a:ext cx="665648" cy="374538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TG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0.00647</cdr:x>
      <cdr:y>0.1439</cdr:y>
    </cdr:from>
    <cdr:to>
      <cdr:x>0.09604</cdr:x>
      <cdr:y>0.2042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403444"/>
          <a:ext cx="659532" cy="17222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1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42545</xdr:colOff>
      <xdr:row>20</xdr:row>
      <xdr:rowOff>36195</xdr:rowOff>
    </xdr:from>
    <xdr:to>
      <xdr:col>9</xdr:col>
      <xdr:colOff>75882</xdr:colOff>
      <xdr:row>39</xdr:row>
      <xdr:rowOff>86201</xdr:rowOff>
    </xdr:to>
    <xdr:graphicFrame>
      <xdr:nvGraphicFramePr>
        <xdr:cNvPr id="2" name="Chart 4"/>
        <xdr:cNvGraphicFramePr/>
      </xdr:nvGraphicFramePr>
      <xdr:xfrm>
        <a:off x="42545" y="4140200"/>
        <a:ext cx="5229225" cy="32346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66675</xdr:colOff>
      <xdr:row>20</xdr:row>
      <xdr:rowOff>47625</xdr:rowOff>
    </xdr:from>
    <xdr:to>
      <xdr:col>18</xdr:col>
      <xdr:colOff>142875</xdr:colOff>
      <xdr:row>39</xdr:row>
      <xdr:rowOff>76200</xdr:rowOff>
    </xdr:to>
    <xdr:graphicFrame>
      <xdr:nvGraphicFramePr>
        <xdr:cNvPr id="3" name="Chart 5"/>
        <xdr:cNvGraphicFramePr/>
      </xdr:nvGraphicFramePr>
      <xdr:xfrm>
        <a:off x="5262880" y="4151630"/>
        <a:ext cx="5160645" cy="321373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0.78895</cdr:x>
      <cdr:y>0.02533</cdr:y>
    </cdr:from>
    <cdr:to>
      <cdr:x>0.94773</cdr:x>
      <cdr:y>0.179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4127109" y="81654"/>
          <a:ext cx="830580" cy="495300"/>
        </a:xfrm>
        <a:prstGeom xmlns:a="http://schemas.openxmlformats.org/drawingml/2006/main" prst="rect">
          <a:avLst/>
        </a:prstGeom>
        <a:solidFill>
          <a:srgbClr val="FFC000"/>
        </a:solidFill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HDL</a:t>
          </a:r>
          <a:endParaRPr lang="en-US" altLang="ja-JP" sz="14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キャノン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MDS</a:t>
          </a:r>
          <a:endParaRPr lang="ja-JP" altLang="en-US" sz="12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0.00857</cdr:x>
      <cdr:y>0.11715</cdr:y>
    </cdr:from>
    <cdr:to>
      <cdr:x>0.10755</cdr:x>
      <cdr:y>0.18015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49474" y="365839"/>
          <a:ext cx="534521" cy="195025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(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mg/dl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)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</a:endParaRP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0.83318</cdr:x>
      <cdr:y>3.12321e-7</cdr:y>
    </cdr:from>
    <cdr:to>
      <cdr:x>0.9441</cdr:x>
      <cdr:y>0.19051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4307639" y="1"/>
          <a:ext cx="573467" cy="609992"/>
        </a:xfrm>
        <a:prstGeom xmlns:a="http://schemas.openxmlformats.org/drawingml/2006/main" prst="rect">
          <a:avLst/>
        </a:prstGeom>
        <a:solidFill>
          <a:schemeClr val="accent5">
            <a:lumMod val="60000"/>
            <a:lumOff val="40000"/>
          </a:schemeClr>
        </a:solidFill>
        <a:ln w="1">
          <a:noFill/>
          <a:miter lim="800000"/>
        </a:ln>
      </cdr:spPr>
      <cdr:txBody xmlns:a="http://schemas.openxmlformats.org/drawingml/2006/main">
        <a:bodyPr wrap="square" lIns="27432" tIns="32004" rIns="27432" bIns="32004" anchor="ctr" upright="1">
          <a:noAutofit/>
        </a:bodyPr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HDL</a:t>
          </a:r>
          <a:endParaRPr lang="en-US" altLang="ja-JP" sz="14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積水</a:t>
          </a:r>
          <a:endParaRPr lang="ja-JP" altLang="en-US" sz="14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0.0087</cdr:x>
      <cdr:y>0.11015</cdr:y>
    </cdr:from>
    <cdr:to>
      <cdr:x>0.11547</cdr:x>
      <cdr:y>0.18256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47545" y="352000"/>
          <a:ext cx="583486" cy="231406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1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57151</xdr:colOff>
      <xdr:row>20</xdr:row>
      <xdr:rowOff>19050</xdr:rowOff>
    </xdr:from>
    <xdr:to>
      <xdr:col>15</xdr:col>
      <xdr:colOff>166689</xdr:colOff>
      <xdr:row>40</xdr:row>
      <xdr:rowOff>23813</xdr:rowOff>
    </xdr:to>
    <xdr:graphicFrame>
      <xdr:nvGraphicFramePr>
        <xdr:cNvPr id="2" name="Chart 1027"/>
        <xdr:cNvGraphicFramePr/>
      </xdr:nvGraphicFramePr>
      <xdr:xfrm>
        <a:off x="57150" y="4123055"/>
        <a:ext cx="8357870" cy="335724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0.8872</cdr:x>
      <cdr:y>0.00967</cdr:y>
    </cdr:from>
    <cdr:to>
      <cdr:x>0.92601</cdr:x>
      <cdr:y>0.13415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8017447" y="31326"/>
          <a:ext cx="350802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</cdr:x>
      <cdr:y>0.14926</cdr:y>
    </cdr:from>
    <cdr:to>
      <cdr:x>0.08632</cdr:x>
      <cdr:y>0.2094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0" y="427219"/>
          <a:ext cx="782116" cy="172137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(mmol/l)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0.87308</cdr:x>
      <cdr:y>0.02838</cdr:y>
    </cdr:from>
    <cdr:to>
      <cdr:x>0.93679</cdr:x>
      <cdr:y>0.13122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6380518" y="79060"/>
          <a:ext cx="465576" cy="285271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vertOverflow="clip" wrap="square" lIns="27432" tIns="32004" rIns="27432" bIns="32004" anchor="ctr" upright="1"/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TP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0.0065</cdr:x>
      <cdr:y>0.13415</cdr:y>
    </cdr:from>
    <cdr:to>
      <cdr:x>0.06054</cdr:x>
      <cdr:y>0.19384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77686"/>
          <a:ext cx="395814" cy="169981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(g/dl)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</a:endParaRPr>
        </a:p>
      </cdr:txBody>
    </cdr:sp>
  </cdr:relSizeAnchor>
</c:userShapes>
</file>

<file path=xl/drawings/drawing2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57151</xdr:colOff>
      <xdr:row>20</xdr:row>
      <xdr:rowOff>19050</xdr:rowOff>
    </xdr:from>
    <xdr:to>
      <xdr:col>15</xdr:col>
      <xdr:colOff>166689</xdr:colOff>
      <xdr:row>40</xdr:row>
      <xdr:rowOff>23813</xdr:rowOff>
    </xdr:to>
    <xdr:graphicFrame>
      <xdr:nvGraphicFramePr>
        <xdr:cNvPr id="2" name="Chart 1027"/>
        <xdr:cNvGraphicFramePr/>
      </xdr:nvGraphicFramePr>
      <xdr:xfrm>
        <a:off x="57150" y="4123055"/>
        <a:ext cx="8452485" cy="34258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0.87308</cdr:x>
      <cdr:y>0.02838</cdr:y>
    </cdr:from>
    <cdr:to>
      <cdr:x>0.93679</cdr:x>
      <cdr:y>0.13122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6380518" y="79060"/>
          <a:ext cx="465576" cy="285271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vertOverflow="clip" wrap="square" lIns="27432" tIns="32004" rIns="27432" bIns="32004" anchor="ctr" upright="1"/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ALB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0.0065</cdr:x>
      <cdr:y>0.13415</cdr:y>
    </cdr:from>
    <cdr:to>
      <cdr:x>0.06054</cdr:x>
      <cdr:y>0.19384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77686"/>
          <a:ext cx="395814" cy="169981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(g/dl)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</a:endParaRPr>
        </a:p>
      </cdr:txBody>
    </cdr:sp>
  </cdr:relSizeAnchor>
</c:userShapes>
</file>

<file path=xl/drawings/drawing2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20</xdr:row>
      <xdr:rowOff>85725</xdr:rowOff>
    </xdr:from>
    <xdr:to>
      <xdr:col>16</xdr:col>
      <xdr:colOff>0</xdr:colOff>
      <xdr:row>39</xdr:row>
      <xdr:rowOff>130968</xdr:rowOff>
    </xdr:to>
    <xdr:graphicFrame>
      <xdr:nvGraphicFramePr>
        <xdr:cNvPr id="2" name="Chart 2"/>
        <xdr:cNvGraphicFramePr/>
      </xdr:nvGraphicFramePr>
      <xdr:xfrm>
        <a:off x="9525" y="4189730"/>
        <a:ext cx="8471535" cy="323024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0.85073</cdr:x>
      <cdr:y>0.00498</cdr:y>
    </cdr:from>
    <cdr:to>
      <cdr:x>0.94586</cdr:x>
      <cdr:y>0.12227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7720345" y="16002"/>
          <a:ext cx="863299" cy="376771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TBIL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</cdr:x>
      <cdr:y>0.14019</cdr:y>
    </cdr:from>
    <cdr:to>
      <cdr:x>0.08957</cdr:x>
      <cdr:y>0.20049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0" y="450344"/>
          <a:ext cx="812843" cy="19370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7144</xdr:colOff>
      <xdr:row>20</xdr:row>
      <xdr:rowOff>11906</xdr:rowOff>
    </xdr:from>
    <xdr:to>
      <xdr:col>15</xdr:col>
      <xdr:colOff>107157</xdr:colOff>
      <xdr:row>40</xdr:row>
      <xdr:rowOff>11907</xdr:rowOff>
    </xdr:to>
    <xdr:graphicFrame>
      <xdr:nvGraphicFramePr>
        <xdr:cNvPr id="2" name="Chart 4"/>
        <xdr:cNvGraphicFramePr/>
      </xdr:nvGraphicFramePr>
      <xdr:xfrm>
        <a:off x="6985" y="4118610"/>
        <a:ext cx="9548495" cy="33528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0.87238</cdr:x>
      <cdr:y>0.02085</cdr:y>
    </cdr:from>
    <cdr:to>
      <cdr:x>0.926</cdr:x>
      <cdr:y>0.14187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7991570" y="69512"/>
          <a:ext cx="491225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CRP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0.00641</cdr:x>
      <cdr:y>0.13414</cdr:y>
    </cdr:from>
    <cdr:to>
      <cdr:x>0.09254</cdr:x>
      <cdr:y>0.19475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80146"/>
          <a:ext cx="621578" cy="169745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  <a:endParaRPr lang="en-US" altLang="ja-JP" sz="9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2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16668</xdr:colOff>
      <xdr:row>20</xdr:row>
      <xdr:rowOff>71438</xdr:rowOff>
    </xdr:from>
    <xdr:to>
      <xdr:col>15</xdr:col>
      <xdr:colOff>190500</xdr:colOff>
      <xdr:row>39</xdr:row>
      <xdr:rowOff>130969</xdr:rowOff>
    </xdr:to>
    <xdr:graphicFrame>
      <xdr:nvGraphicFramePr>
        <xdr:cNvPr id="2" name="Chart 2"/>
        <xdr:cNvGraphicFramePr/>
      </xdr:nvGraphicFramePr>
      <xdr:xfrm>
        <a:off x="16510" y="4182110"/>
        <a:ext cx="8472170" cy="32448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0.87739</cdr:x>
      <cdr:y>0.02029</cdr:y>
    </cdr:from>
    <cdr:to>
      <cdr:x>0.91808</cdr:x>
      <cdr:y>0.14533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7935144" y="65472"/>
          <a:ext cx="367922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UA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0.00121</cdr:x>
      <cdr:y>0.14746</cdr:y>
    </cdr:from>
    <cdr:to>
      <cdr:x>0.06806</cdr:x>
      <cdr:y>0.20808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10980" y="475794"/>
          <a:ext cx="604591" cy="195597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  <a:endParaRPr lang="en-US" altLang="ja-JP" sz="105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47625</xdr:colOff>
      <xdr:row>20</xdr:row>
      <xdr:rowOff>66674</xdr:rowOff>
    </xdr:from>
    <xdr:to>
      <xdr:col>15</xdr:col>
      <xdr:colOff>161925</xdr:colOff>
      <xdr:row>40</xdr:row>
      <xdr:rowOff>11905</xdr:rowOff>
    </xdr:to>
    <xdr:graphicFrame>
      <xdr:nvGraphicFramePr>
        <xdr:cNvPr id="2" name="Chart 2"/>
        <xdr:cNvGraphicFramePr/>
      </xdr:nvGraphicFramePr>
      <xdr:xfrm>
        <a:off x="47625" y="4170045"/>
        <a:ext cx="8336915" cy="32981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20</xdr:row>
      <xdr:rowOff>38100</xdr:rowOff>
    </xdr:from>
    <xdr:to>
      <xdr:col>15</xdr:col>
      <xdr:colOff>154781</xdr:colOff>
      <xdr:row>39</xdr:row>
      <xdr:rowOff>107156</xdr:rowOff>
    </xdr:to>
    <xdr:graphicFrame>
      <xdr:nvGraphicFramePr>
        <xdr:cNvPr id="2" name="Chart 3"/>
        <xdr:cNvGraphicFramePr/>
      </xdr:nvGraphicFramePr>
      <xdr:xfrm>
        <a:off x="19050" y="4142105"/>
        <a:ext cx="8529955" cy="32537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0.86348</cdr:x>
      <cdr:y>0.02142</cdr:y>
    </cdr:from>
    <cdr:to>
      <cdr:x>0.92295</cdr:x>
      <cdr:y>0.14445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7727016" y="70221"/>
          <a:ext cx="532262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BUN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</cdr:x>
      <cdr:y>0.12952</cdr:y>
    </cdr:from>
    <cdr:to>
      <cdr:x>0.08116</cdr:x>
      <cdr:y>0.21932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0" y="424694"/>
          <a:ext cx="726281" cy="29445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  <a:endParaRPr lang="en-US" altLang="ja-JP" sz="105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3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9526</xdr:colOff>
      <xdr:row>20</xdr:row>
      <xdr:rowOff>35718</xdr:rowOff>
    </xdr:from>
    <xdr:to>
      <xdr:col>15</xdr:col>
      <xdr:colOff>154783</xdr:colOff>
      <xdr:row>39</xdr:row>
      <xdr:rowOff>142875</xdr:rowOff>
    </xdr:to>
    <xdr:graphicFrame>
      <xdr:nvGraphicFramePr>
        <xdr:cNvPr id="2" name="Chart 2"/>
        <xdr:cNvGraphicFramePr/>
      </xdr:nvGraphicFramePr>
      <xdr:xfrm>
        <a:off x="9525" y="4139565"/>
        <a:ext cx="9551035" cy="33274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0.87262</cdr:x>
      <cdr:y>0.01874</cdr:y>
    </cdr:from>
    <cdr:to>
      <cdr:x>0.92552</cdr:x>
      <cdr:y>0.14063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7991728" y="62031"/>
          <a:ext cx="484428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CRE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0.00641</cdr:x>
      <cdr:y>0.13246</cdr:y>
    </cdr:from>
    <cdr:to>
      <cdr:x>0.0874</cdr:x>
      <cdr:y>0.19295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47501" y="387421"/>
          <a:ext cx="600199" cy="17217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3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104775</xdr:colOff>
      <xdr:row>20</xdr:row>
      <xdr:rowOff>19050</xdr:rowOff>
    </xdr:from>
    <xdr:to>
      <xdr:col>14</xdr:col>
      <xdr:colOff>172720</xdr:colOff>
      <xdr:row>39</xdr:row>
      <xdr:rowOff>101600</xdr:rowOff>
    </xdr:to>
    <xdr:graphicFrame>
      <xdr:nvGraphicFramePr>
        <xdr:cNvPr id="2" name="Chart 4"/>
        <xdr:cNvGraphicFramePr/>
      </xdr:nvGraphicFramePr>
      <xdr:xfrm>
        <a:off x="104775" y="4123055"/>
        <a:ext cx="8034655" cy="326771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0.87344</cdr:x>
      <cdr:y>0.01088</cdr:y>
    </cdr:from>
    <cdr:to>
      <cdr:x>0.92722</cdr:x>
      <cdr:y>0.1319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7818286" y="36275"/>
          <a:ext cx="481350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AST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0.00656</cdr:x>
      <cdr:y>0.11461</cdr:y>
    </cdr:from>
    <cdr:to>
      <cdr:x>0.09359</cdr:x>
      <cdr:y>0.21096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14966"/>
          <a:ext cx="632117" cy="270906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(U/l)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</a:endParaRPr>
        </a:p>
      </cdr:txBody>
    </cdr:sp>
  </cdr:relSizeAnchor>
</c:userShapes>
</file>

<file path=xl/drawings/drawing3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95250</xdr:colOff>
      <xdr:row>20</xdr:row>
      <xdr:rowOff>85725</xdr:rowOff>
    </xdr:from>
    <xdr:to>
      <xdr:col>15</xdr:col>
      <xdr:colOff>161925</xdr:colOff>
      <xdr:row>39</xdr:row>
      <xdr:rowOff>114300</xdr:rowOff>
    </xdr:to>
    <xdr:graphicFrame>
      <xdr:nvGraphicFramePr>
        <xdr:cNvPr id="2" name="Chart 4"/>
        <xdr:cNvGraphicFramePr/>
      </xdr:nvGraphicFramePr>
      <xdr:xfrm>
        <a:off x="95250" y="4189730"/>
        <a:ext cx="8205470" cy="321373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0.87429</cdr:x>
      <cdr:y>0.00827</cdr:y>
    </cdr:from>
    <cdr:to>
      <cdr:x>0.92637</cdr:x>
      <cdr:y>0.13451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7834171" y="26415"/>
          <a:ext cx="466731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ALT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0.00656</cdr:x>
      <cdr:y>0.11461</cdr:y>
    </cdr:from>
    <cdr:to>
      <cdr:x>0.09359</cdr:x>
      <cdr:y>0.21096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14966"/>
          <a:ext cx="632117" cy="270906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(U/l)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</a:endParaRPr>
        </a:p>
      </cdr:txBody>
    </cdr:sp>
  </cdr:relSizeAnchor>
</c:userShapes>
</file>

<file path=xl/drawings/drawing3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47625</xdr:colOff>
      <xdr:row>20</xdr:row>
      <xdr:rowOff>47625</xdr:rowOff>
    </xdr:from>
    <xdr:to>
      <xdr:col>16</xdr:col>
      <xdr:colOff>19050</xdr:colOff>
      <xdr:row>40</xdr:row>
      <xdr:rowOff>9525</xdr:rowOff>
    </xdr:to>
    <xdr:graphicFrame>
      <xdr:nvGraphicFramePr>
        <xdr:cNvPr id="2" name="Chart 3"/>
        <xdr:cNvGraphicFramePr/>
      </xdr:nvGraphicFramePr>
      <xdr:xfrm>
        <a:off x="47625" y="4151630"/>
        <a:ext cx="8153400" cy="33147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0.87808</cdr:x>
      <cdr:y>0.02023</cdr:y>
    </cdr:from>
    <cdr:to>
      <cdr:x>0.93894</cdr:x>
      <cdr:y>0.14264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7826339" y="66659"/>
          <a:ext cx="542457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r-GT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0.00657</cdr:x>
      <cdr:y>0.11003</cdr:y>
    </cdr:from>
    <cdr:to>
      <cdr:x>0.08598</cdr:x>
      <cdr:y>0.20537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05508"/>
          <a:ext cx="575839" cy="271053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(U/l)</a:t>
          </a:r>
          <a:endParaRPr lang="en-US" altLang="ja-JP" sz="14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3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57150</xdr:colOff>
      <xdr:row>20</xdr:row>
      <xdr:rowOff>38100</xdr:rowOff>
    </xdr:from>
    <xdr:to>
      <xdr:col>16</xdr:col>
      <xdr:colOff>9525</xdr:colOff>
      <xdr:row>39</xdr:row>
      <xdr:rowOff>47625</xdr:rowOff>
    </xdr:to>
    <xdr:graphicFrame>
      <xdr:nvGraphicFramePr>
        <xdr:cNvPr id="2" name="Chart 1"/>
        <xdr:cNvGraphicFramePr/>
      </xdr:nvGraphicFramePr>
      <xdr:xfrm>
        <a:off x="57150" y="4142105"/>
        <a:ext cx="9153525" cy="31946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0.88837</cdr:x>
      <cdr:y>0.01293</cdr:y>
    </cdr:from>
    <cdr:to>
      <cdr:x>0.92047</cdr:x>
      <cdr:y>0.1392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7979415" y="41828"/>
          <a:ext cx="288284" cy="408638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squar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</a:t>
          </a:r>
          <a:endParaRPr lang="en-US" altLang="ja-JP" sz="1625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0.00654</cdr:x>
      <cdr:y>0.14012</cdr:y>
    </cdr:from>
    <cdr:to>
      <cdr:x>0.08475</cdr:x>
      <cdr:y>0.19664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88771"/>
          <a:ext cx="560184" cy="160841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(mmol/l)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0.88197</cdr:x>
      <cdr:y>0.00818</cdr:y>
    </cdr:from>
    <cdr:to>
      <cdr:x>0.93446</cdr:x>
      <cdr:y>0.13518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7928181" y="25976"/>
          <a:ext cx="471925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ALP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0.00654</cdr:x>
      <cdr:y>0.11557</cdr:y>
    </cdr:from>
    <cdr:to>
      <cdr:x>0.09314</cdr:x>
      <cdr:y>0.21278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16445"/>
          <a:ext cx="632003" cy="270329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(U/l)</a:t>
          </a:r>
          <a:endParaRPr lang="en-US" altLang="ja-JP" sz="14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4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85725</xdr:colOff>
      <xdr:row>20</xdr:row>
      <xdr:rowOff>38100</xdr:rowOff>
    </xdr:from>
    <xdr:to>
      <xdr:col>15</xdr:col>
      <xdr:colOff>152400</xdr:colOff>
      <xdr:row>39</xdr:row>
      <xdr:rowOff>9525</xdr:rowOff>
    </xdr:to>
    <xdr:graphicFrame>
      <xdr:nvGraphicFramePr>
        <xdr:cNvPr id="2" name="Chart 4"/>
        <xdr:cNvGraphicFramePr/>
      </xdr:nvGraphicFramePr>
      <xdr:xfrm>
        <a:off x="85725" y="4142105"/>
        <a:ext cx="9258300" cy="31565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0.88129</cdr:x>
      <cdr:y>0.00712</cdr:y>
    </cdr:from>
    <cdr:to>
      <cdr:x>0.91937</cdr:x>
      <cdr:y>0.13566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7896913" y="22335"/>
          <a:ext cx="341247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LD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0.00656</cdr:x>
      <cdr:y>0.11461</cdr:y>
    </cdr:from>
    <cdr:to>
      <cdr:x>0.09359</cdr:x>
      <cdr:y>0.21096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14966"/>
          <a:ext cx="632117" cy="270906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(U/l)</a:t>
          </a:r>
          <a:endParaRPr lang="en-US" altLang="ja-JP" sz="14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4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76200</xdr:colOff>
      <xdr:row>20</xdr:row>
      <xdr:rowOff>76200</xdr:rowOff>
    </xdr:from>
    <xdr:to>
      <xdr:col>16</xdr:col>
      <xdr:colOff>0</xdr:colOff>
      <xdr:row>40</xdr:row>
      <xdr:rowOff>0</xdr:rowOff>
    </xdr:to>
    <xdr:graphicFrame>
      <xdr:nvGraphicFramePr>
        <xdr:cNvPr id="2" name="Chart 2"/>
        <xdr:cNvGraphicFramePr/>
      </xdr:nvGraphicFramePr>
      <xdr:xfrm>
        <a:off x="76200" y="4180205"/>
        <a:ext cx="9304655" cy="32766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0.86598</cdr:x>
      <cdr:y>0.02506</cdr:y>
    </cdr:from>
    <cdr:to>
      <cdr:x>0.9203</cdr:x>
      <cdr:y>0.14891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7811308" y="81636"/>
          <a:ext cx="489942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CPK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0.00653</cdr:x>
      <cdr:y>0.10966</cdr:y>
    </cdr:from>
    <cdr:to>
      <cdr:x>0.08472</cdr:x>
      <cdr:y>0.20492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05715"/>
          <a:ext cx="570671" cy="272001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(U/l)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</a:endParaRPr>
        </a:p>
      </cdr:txBody>
    </cdr:sp>
  </cdr:relSizeAnchor>
</c:userShapes>
</file>

<file path=xl/drawings/drawing4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76200</xdr:colOff>
      <xdr:row>20</xdr:row>
      <xdr:rowOff>57150</xdr:rowOff>
    </xdr:from>
    <xdr:to>
      <xdr:col>15</xdr:col>
      <xdr:colOff>161925</xdr:colOff>
      <xdr:row>40</xdr:row>
      <xdr:rowOff>0</xdr:rowOff>
    </xdr:to>
    <xdr:graphicFrame>
      <xdr:nvGraphicFramePr>
        <xdr:cNvPr id="2" name="Chart 3"/>
        <xdr:cNvGraphicFramePr/>
      </xdr:nvGraphicFramePr>
      <xdr:xfrm>
        <a:off x="76200" y="4161155"/>
        <a:ext cx="9345930" cy="32956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0.87813</cdr:x>
      <cdr:y>0.01987</cdr:y>
    </cdr:from>
    <cdr:to>
      <cdr:x>0.93889</cdr:x>
      <cdr:y>0.143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7770331" y="65108"/>
          <a:ext cx="537648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AMY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0.00657</cdr:x>
      <cdr:y>0.11003</cdr:y>
    </cdr:from>
    <cdr:to>
      <cdr:x>0.08598</cdr:x>
      <cdr:y>0.20537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05508"/>
          <a:ext cx="575839" cy="271053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(U/l)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</a:endParaRPr>
        </a:p>
      </cdr:txBody>
    </cdr:sp>
  </cdr:relSizeAnchor>
</c:userShapes>
</file>

<file path=xl/drawings/drawing4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20</xdr:row>
      <xdr:rowOff>35719</xdr:rowOff>
    </xdr:from>
    <xdr:to>
      <xdr:col>16</xdr:col>
      <xdr:colOff>0</xdr:colOff>
      <xdr:row>40</xdr:row>
      <xdr:rowOff>35719</xdr:rowOff>
    </xdr:to>
    <xdr:graphicFrame>
      <xdr:nvGraphicFramePr>
        <xdr:cNvPr id="2" name="Chart 3"/>
        <xdr:cNvGraphicFramePr/>
      </xdr:nvGraphicFramePr>
      <xdr:xfrm>
        <a:off x="0" y="4139565"/>
        <a:ext cx="9269730" cy="33528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0.88088</cdr:x>
      <cdr:y>0.02093</cdr:y>
    </cdr:from>
    <cdr:to>
      <cdr:x>0.93614</cdr:x>
      <cdr:y>0.14194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7907930" y="69762"/>
          <a:ext cx="496097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CHE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0.00657</cdr:x>
      <cdr:y>0.11003</cdr:y>
    </cdr:from>
    <cdr:to>
      <cdr:x>0.08598</cdr:x>
      <cdr:y>0.20537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05508"/>
          <a:ext cx="575839" cy="271053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(U/l)</a:t>
          </a:r>
          <a:endParaRPr lang="en-US" altLang="ja-JP" sz="14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4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19051</xdr:colOff>
      <xdr:row>20</xdr:row>
      <xdr:rowOff>28575</xdr:rowOff>
    </xdr:from>
    <xdr:to>
      <xdr:col>15</xdr:col>
      <xdr:colOff>130970</xdr:colOff>
      <xdr:row>39</xdr:row>
      <xdr:rowOff>130969</xdr:rowOff>
    </xdr:to>
    <xdr:graphicFrame>
      <xdr:nvGraphicFramePr>
        <xdr:cNvPr id="2" name="Chart 3074"/>
        <xdr:cNvGraphicFramePr/>
      </xdr:nvGraphicFramePr>
      <xdr:xfrm>
        <a:off x="19050" y="4135755"/>
        <a:ext cx="9191625" cy="328739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9</xdr:col>
      <xdr:colOff>345281</xdr:colOff>
      <xdr:row>20</xdr:row>
      <xdr:rowOff>92869</xdr:rowOff>
    </xdr:from>
    <xdr:to>
      <xdr:col>20</xdr:col>
      <xdr:colOff>250030</xdr:colOff>
      <xdr:row>39</xdr:row>
      <xdr:rowOff>11906</xdr:rowOff>
    </xdr:to>
    <xdr:graphicFrame>
      <xdr:nvGraphicFramePr>
        <xdr:cNvPr id="2" name="Chart 2"/>
        <xdr:cNvGraphicFramePr/>
      </xdr:nvGraphicFramePr>
      <xdr:xfrm>
        <a:off x="6320790" y="4199890"/>
        <a:ext cx="5838190" cy="31038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69056</xdr:rowOff>
    </xdr:from>
    <xdr:to>
      <xdr:col>9</xdr:col>
      <xdr:colOff>190501</xdr:colOff>
      <xdr:row>38</xdr:row>
      <xdr:rowOff>159544</xdr:rowOff>
    </xdr:to>
    <xdr:graphicFrame>
      <xdr:nvGraphicFramePr>
        <xdr:cNvPr id="3" name="Chart 3"/>
        <xdr:cNvGraphicFramePr/>
      </xdr:nvGraphicFramePr>
      <xdr:xfrm>
        <a:off x="0" y="4175760"/>
        <a:ext cx="6166485" cy="31083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0.87659</cdr:x>
      <cdr:y>0.02064</cdr:y>
    </cdr:from>
    <cdr:to>
      <cdr:x>0.91097</cdr:x>
      <cdr:y>0.14563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7977962" y="67487"/>
          <a:ext cx="312906" cy="408638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Fe</a:t>
          </a:r>
          <a:endParaRPr lang="en-US" altLang="ja-JP" sz="1625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(μg/dl)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5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47625</xdr:colOff>
      <xdr:row>20</xdr:row>
      <xdr:rowOff>76200</xdr:rowOff>
    </xdr:from>
    <xdr:to>
      <xdr:col>15</xdr:col>
      <xdr:colOff>130969</xdr:colOff>
      <xdr:row>39</xdr:row>
      <xdr:rowOff>119062</xdr:rowOff>
    </xdr:to>
    <xdr:graphicFrame>
      <xdr:nvGraphicFramePr>
        <xdr:cNvPr id="2" name="Chart 3074"/>
        <xdr:cNvGraphicFramePr/>
      </xdr:nvGraphicFramePr>
      <xdr:xfrm>
        <a:off x="47625" y="4183380"/>
        <a:ext cx="8451850" cy="322770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0.87258</cdr:x>
      <cdr:y>0.01269</cdr:y>
    </cdr:from>
    <cdr:to>
      <cdr:x>0.91498</cdr:x>
      <cdr:y>0.12834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7843822" y="40732"/>
          <a:ext cx="381126" cy="371226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noAutofit/>
        </a:bodyPr>
        <a:lstStyle/>
        <a:p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Mg</a:t>
          </a:r>
          <a:endParaRPr lang="en-US" altLang="ja-JP" sz="1625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0.00264</cdr:x>
      <cdr:y>0.11264</cdr:y>
    </cdr:from>
    <cdr:to>
      <cdr:x>0.07</cdr:x>
      <cdr:y>0.20623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24162" y="361552"/>
          <a:ext cx="616742" cy="300436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5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20</xdr:row>
      <xdr:rowOff>76199</xdr:rowOff>
    </xdr:from>
    <xdr:to>
      <xdr:col>16</xdr:col>
      <xdr:colOff>1905</xdr:colOff>
      <xdr:row>39</xdr:row>
      <xdr:rowOff>114299</xdr:rowOff>
    </xdr:to>
    <xdr:graphicFrame>
      <xdr:nvGraphicFramePr>
        <xdr:cNvPr id="2" name="Chart 3074"/>
        <xdr:cNvGraphicFramePr/>
      </xdr:nvGraphicFramePr>
      <xdr:xfrm>
        <a:off x="0" y="4179570"/>
        <a:ext cx="8508365" cy="36576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0.87711</cdr:x>
      <cdr:y>0.02207</cdr:y>
    </cdr:from>
    <cdr:to>
      <cdr:x>0.92513</cdr:x>
      <cdr:y>0.13532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7481785" y="79617"/>
          <a:ext cx="409612" cy="408638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squar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IP</a:t>
          </a:r>
          <a:endParaRPr lang="en-US" altLang="ja-JP" sz="1625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5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</xdr:colOff>
      <xdr:row>20</xdr:row>
      <xdr:rowOff>35719</xdr:rowOff>
    </xdr:from>
    <xdr:to>
      <xdr:col>15</xdr:col>
      <xdr:colOff>154782</xdr:colOff>
      <xdr:row>39</xdr:row>
      <xdr:rowOff>130969</xdr:rowOff>
    </xdr:to>
    <xdr:graphicFrame>
      <xdr:nvGraphicFramePr>
        <xdr:cNvPr id="2" name="Chart 3074"/>
        <xdr:cNvGraphicFramePr/>
      </xdr:nvGraphicFramePr>
      <xdr:xfrm>
        <a:off x="0" y="4142740"/>
        <a:ext cx="10561955" cy="328041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0.86883</cdr:x>
      <cdr:y>0.02051</cdr:y>
    </cdr:from>
    <cdr:to>
      <cdr:x>0.91873</cdr:x>
      <cdr:y>0.14577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8037698" y="66894"/>
          <a:ext cx="461601" cy="408638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IgG</a:t>
          </a:r>
          <a:endParaRPr lang="en-US" altLang="ja-JP" sz="1625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5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9524</xdr:colOff>
      <xdr:row>20</xdr:row>
      <xdr:rowOff>66675</xdr:rowOff>
    </xdr:from>
    <xdr:to>
      <xdr:col>16</xdr:col>
      <xdr:colOff>11906</xdr:colOff>
      <xdr:row>39</xdr:row>
      <xdr:rowOff>119062</xdr:rowOff>
    </xdr:to>
    <xdr:graphicFrame>
      <xdr:nvGraphicFramePr>
        <xdr:cNvPr id="2" name="Chart 3074"/>
        <xdr:cNvGraphicFramePr/>
      </xdr:nvGraphicFramePr>
      <xdr:xfrm>
        <a:off x="8890" y="4173855"/>
        <a:ext cx="9091930" cy="323723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0.8691</cdr:x>
      <cdr:y>0.01967</cdr:y>
    </cdr:from>
    <cdr:to>
      <cdr:x>0.91846</cdr:x>
      <cdr:y>0.1466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8000851" y="63330"/>
          <a:ext cx="454420" cy="408638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IgA</a:t>
          </a:r>
          <a:endParaRPr lang="en-US" altLang="ja-JP" sz="1625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5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20</xdr:row>
      <xdr:rowOff>23812</xdr:rowOff>
    </xdr:from>
    <xdr:to>
      <xdr:col>16</xdr:col>
      <xdr:colOff>11906</xdr:colOff>
      <xdr:row>39</xdr:row>
      <xdr:rowOff>154780</xdr:rowOff>
    </xdr:to>
    <xdr:graphicFrame>
      <xdr:nvGraphicFramePr>
        <xdr:cNvPr id="2" name="Chart 3074"/>
        <xdr:cNvGraphicFramePr/>
      </xdr:nvGraphicFramePr>
      <xdr:xfrm>
        <a:off x="0" y="4130675"/>
        <a:ext cx="8568690" cy="33845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0.75797</cdr:x>
      <cdr:y>0</cdr:y>
    </cdr:from>
    <cdr:to>
      <cdr:x>0.95318</cdr:x>
      <cdr:y>0.10108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4912340" y="0"/>
          <a:ext cx="1265139" cy="317581"/>
        </a:xfrm>
        <a:prstGeom xmlns:a="http://schemas.openxmlformats.org/drawingml/2006/main" prst="rect">
          <a:avLst/>
        </a:prstGeom>
        <a:solidFill>
          <a:srgbClr val="92D050"/>
        </a:solidFill>
        <a:ln w="1">
          <a:noFill/>
          <a:miter lim="800000"/>
        </a:ln>
      </cdr:spPr>
      <cdr:txBody xmlns:a="http://schemas.openxmlformats.org/drawingml/2006/main">
        <a:bodyPr vertOverflow="clip" wrap="square" lIns="27432" tIns="32004" rIns="27432" bIns="32004" anchor="ctr" upright="1"/>
        <a:lstStyle/>
        <a:p>
          <a:pPr algn="ctr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（日立）</a:t>
          </a:r>
          <a:endParaRPr lang="ja-JP" altLang="en-US" sz="12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</cdr:x>
      <cdr:y>0.11048</cdr:y>
    </cdr:from>
    <cdr:to>
      <cdr:x>0.11588</cdr:x>
      <cdr:y>0.19094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0" y="350954"/>
          <a:ext cx="676603" cy="255588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(mmol/l)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0.86706</cdr:x>
      <cdr:y>0.02118</cdr:y>
    </cdr:from>
    <cdr:to>
      <cdr:x>0.9205</cdr:x>
      <cdr:y>0.14509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7938716" y="69863"/>
          <a:ext cx="489301" cy="408638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IgM</a:t>
          </a:r>
          <a:endParaRPr lang="en-US" altLang="ja-JP" sz="1625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6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20</xdr:row>
      <xdr:rowOff>44449</xdr:rowOff>
    </xdr:from>
    <xdr:to>
      <xdr:col>8</xdr:col>
      <xdr:colOff>314325</xdr:colOff>
      <xdr:row>39</xdr:row>
      <xdr:rowOff>68261</xdr:rowOff>
    </xdr:to>
    <xdr:graphicFrame>
      <xdr:nvGraphicFramePr>
        <xdr:cNvPr id="2" name="Chart 2"/>
        <xdr:cNvGraphicFramePr/>
      </xdr:nvGraphicFramePr>
      <xdr:xfrm>
        <a:off x="0" y="4147820"/>
        <a:ext cx="5012690" cy="32092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389890</xdr:colOff>
      <xdr:row>20</xdr:row>
      <xdr:rowOff>59849</xdr:rowOff>
    </xdr:from>
    <xdr:to>
      <xdr:col>16</xdr:col>
      <xdr:colOff>447040</xdr:colOff>
      <xdr:row>39</xdr:row>
      <xdr:rowOff>125413</xdr:rowOff>
    </xdr:to>
    <xdr:graphicFrame>
      <xdr:nvGraphicFramePr>
        <xdr:cNvPr id="3" name="Chart 3"/>
        <xdr:cNvGraphicFramePr/>
      </xdr:nvGraphicFramePr>
      <xdr:xfrm>
        <a:off x="5088255" y="4163695"/>
        <a:ext cx="5502910" cy="32505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0.78308</cdr:x>
      <cdr:y>0.04411</cdr:y>
    </cdr:from>
    <cdr:to>
      <cdr:x>0.934</cdr:x>
      <cdr:y>0.19723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3910912" y="137909"/>
          <a:ext cx="753745" cy="478790"/>
        </a:xfrm>
        <a:prstGeom xmlns:a="http://schemas.openxmlformats.org/drawingml/2006/main" prst="rect">
          <a:avLst/>
        </a:prstGeom>
        <a:solidFill>
          <a:srgbClr val="FFC000"/>
        </a:solidFill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5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LDL</a:t>
          </a:r>
          <a:endParaRPr lang="en-US" altLang="ja-JP" sz="15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キャノン</a:t>
          </a:r>
          <a:r>
            <a:rPr lang="en-US" altLang="ja-JP" sz="10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MDS</a:t>
          </a:r>
          <a:endParaRPr lang="ja-JP" altLang="en-US" sz="10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0.01002</cdr:x>
      <cdr:y>0.13797</cdr:y>
    </cdr:from>
    <cdr:to>
      <cdr:x>0.13398</cdr:x>
      <cdr:y>0.19385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418775"/>
          <a:ext cx="589202" cy="168321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63.xml><?xml version="1.0" encoding="utf-8"?>
<c:userShapes xmlns:c="http://schemas.openxmlformats.org/drawingml/2006/chart">
  <cdr:relSizeAnchor xmlns:cdr="http://schemas.openxmlformats.org/drawingml/2006/chartDrawing">
    <cdr:from>
      <cdr:x>0.84445</cdr:x>
      <cdr:y>3.15657e-7</cdr:y>
    </cdr:from>
    <cdr:to>
      <cdr:x>0.92028</cdr:x>
      <cdr:y>0.18728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4644481" y="1"/>
          <a:ext cx="417065" cy="593294"/>
        </a:xfrm>
        <a:prstGeom xmlns:a="http://schemas.openxmlformats.org/drawingml/2006/main" prst="rect">
          <a:avLst/>
        </a:prstGeom>
        <a:solidFill>
          <a:schemeClr val="accent5">
            <a:lumMod val="60000"/>
            <a:lumOff val="40000"/>
          </a:schemeClr>
        </a:solidFill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noAutofit/>
        </a:bodyPr>
        <a:lstStyle/>
        <a:p>
          <a:pPr algn="ctr" rtl="0">
            <a:defRPr sz="1000"/>
          </a:pPr>
          <a:r>
            <a:rPr lang="en-US" altLang="ja-JP" sz="15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LDL</a:t>
          </a:r>
          <a:endParaRPr lang="en-US" altLang="ja-JP" sz="10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積水</a:t>
          </a:r>
          <a:endParaRPr lang="ja-JP" altLang="en-US" sz="10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</cdr:x>
      <cdr:y>0.13482</cdr:y>
    </cdr:from>
    <cdr:to>
      <cdr:x>0.09664</cdr:x>
      <cdr:y>0.2214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0" y="435009"/>
          <a:ext cx="566795" cy="279366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6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19685</xdr:colOff>
      <xdr:row>20</xdr:row>
      <xdr:rowOff>6350</xdr:rowOff>
    </xdr:from>
    <xdr:to>
      <xdr:col>24</xdr:col>
      <xdr:colOff>10160</xdr:colOff>
      <xdr:row>45</xdr:row>
      <xdr:rowOff>134620</xdr:rowOff>
    </xdr:to>
    <xdr:graphicFrame>
      <xdr:nvGraphicFramePr>
        <xdr:cNvPr id="2" name="Chart 3"/>
        <xdr:cNvGraphicFramePr/>
      </xdr:nvGraphicFramePr>
      <xdr:xfrm>
        <a:off x="474345" y="4083050"/>
        <a:ext cx="15729585" cy="43192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5.xml><?xml version="1.0" encoding="utf-8"?>
<c:userShapes xmlns:c="http://schemas.openxmlformats.org/drawingml/2006/chart">
  <cdr:relSizeAnchor xmlns:cdr="http://schemas.openxmlformats.org/drawingml/2006/chartDrawing">
    <cdr:from>
      <cdr:x>0.00618</cdr:x>
      <cdr:y>0.08617</cdr:y>
    </cdr:from>
    <cdr:to>
      <cdr:x>0.06711</cdr:x>
      <cdr:y>0.14732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47625" y="393700"/>
          <a:ext cx="469900" cy="279400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 vertOverflow="clip" wrap="none" rtlCol="0"/>
        <a:lstStyle/>
        <a:p>
          <a:r>
            <a:rPr lang="ja-JP" altLang="en-US" sz="1100"/>
            <a:t>（％）</a:t>
          </a:r>
          <a:endParaRPr lang="ja-JP" altLang="en-US" sz="11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0.76917</cdr:x>
      <cdr:y>0</cdr:y>
    </cdr:from>
    <cdr:to>
      <cdr:x>0.95204</cdr:x>
      <cdr:y>0.13097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4739014" y="0"/>
          <a:ext cx="1126734" cy="405579"/>
        </a:xfrm>
        <a:prstGeom xmlns:a="http://schemas.openxmlformats.org/drawingml/2006/main" prst="rect">
          <a:avLst/>
        </a:prstGeom>
        <a:solidFill>
          <a:srgbClr val="FFC000"/>
        </a:solidFill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noAutofit/>
        </a:bodyPr>
        <a:lstStyle/>
        <a:p>
          <a:pPr algn="ctr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（日立以外）</a:t>
          </a:r>
          <a:endParaRPr lang="en-US" altLang="ja-JP" sz="12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0.00829</cdr:x>
      <cdr:y>0.11736</cdr:y>
    </cdr:from>
    <cdr:to>
      <cdr:x>0.10663</cdr:x>
      <cdr:y>0.20654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67592"/>
          <a:ext cx="564833" cy="276911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(mmol/l)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20</xdr:row>
      <xdr:rowOff>133350</xdr:rowOff>
    </xdr:from>
    <xdr:to>
      <xdr:col>15</xdr:col>
      <xdr:colOff>190500</xdr:colOff>
      <xdr:row>39</xdr:row>
      <xdr:rowOff>142875</xdr:rowOff>
    </xdr:to>
    <xdr:graphicFrame>
      <xdr:nvGraphicFramePr>
        <xdr:cNvPr id="2" name="Chart 1028"/>
        <xdr:cNvGraphicFramePr/>
      </xdr:nvGraphicFramePr>
      <xdr:xfrm>
        <a:off x="0" y="4237355"/>
        <a:ext cx="9748520" cy="31946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0.88486</cdr:x>
      <cdr:y>0</cdr:y>
    </cdr:from>
    <cdr:to>
      <cdr:x>0.92105</cdr:x>
      <cdr:y>0.14112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8070078" y="0"/>
          <a:ext cx="330027" cy="44829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</a:t>
          </a:r>
          <a:endParaRPr lang="en-US" altLang="ja-JP" sz="1625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0.00648</cdr:x>
      <cdr:y>0.11125</cdr:y>
    </cdr:from>
    <cdr:to>
      <cdr:x>0.0758</cdr:x>
      <cdr:y>0.17159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50800" y="317767"/>
          <a:ext cx="489275" cy="170940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theme="7" tint="0.399945066682943"/>
  </sheetPr>
  <dimension ref="A1:S39"/>
  <sheetViews>
    <sheetView view="pageBreakPreview" zoomScale="65" zoomScaleNormal="65" workbookViewId="0">
      <selection activeCell="X15" sqref="X15"/>
    </sheetView>
  </sheetViews>
  <sheetFormatPr defaultColWidth="9" defaultRowHeight="15"/>
  <cols>
    <col min="1" max="1" width="32" customWidth="1"/>
    <col min="2" max="2" width="10.75" customWidth="1"/>
    <col min="3" max="3" width="11.75" customWidth="1"/>
    <col min="4" max="4" width="10.8796296296296" style="141" customWidth="1"/>
    <col min="5" max="5" width="24.1296296296296" style="141" hidden="1" customWidth="1"/>
    <col min="6" max="6" width="4.62962962962963" style="141" customWidth="1"/>
    <col min="7" max="7" width="10.5" style="141" customWidth="1"/>
    <col min="8" max="8" width="25.3796296296296" customWidth="1"/>
    <col min="9" max="13" width="8.87962962962963" style="44"/>
  </cols>
  <sheetData>
    <row r="1" ht="18.6" spans="1:14">
      <c r="A1" s="142" t="s">
        <v>0</v>
      </c>
      <c r="B1" s="143"/>
      <c r="C1" s="143"/>
      <c r="D1" s="143"/>
      <c r="E1" s="143"/>
      <c r="F1" s="143"/>
      <c r="G1" s="143"/>
      <c r="H1" s="143"/>
      <c r="I1" s="224"/>
      <c r="J1" s="225"/>
      <c r="K1" s="225"/>
      <c r="L1" s="225"/>
      <c r="M1" s="225"/>
      <c r="N1" s="226"/>
    </row>
    <row r="2" ht="21.95" customHeight="1" spans="1:14">
      <c r="A2" s="144" t="s">
        <v>1</v>
      </c>
      <c r="B2" s="145" t="s">
        <v>2</v>
      </c>
      <c r="C2" s="146" t="s">
        <v>3</v>
      </c>
      <c r="D2" s="147" t="s">
        <v>4</v>
      </c>
      <c r="E2" s="148"/>
      <c r="F2" s="148"/>
      <c r="G2" s="149"/>
      <c r="H2" s="146" t="s">
        <v>5</v>
      </c>
      <c r="I2" s="225"/>
      <c r="J2" s="225"/>
      <c r="K2" s="225"/>
      <c r="L2" s="225"/>
      <c r="M2" s="225"/>
      <c r="N2" s="226"/>
    </row>
    <row r="3" ht="21.95" customHeight="1" spans="1:14">
      <c r="A3" s="150" t="s">
        <v>6</v>
      </c>
      <c r="B3" s="151">
        <v>143</v>
      </c>
      <c r="C3" s="152" t="s">
        <v>7</v>
      </c>
      <c r="D3" s="153">
        <f>$B$3-2</f>
        <v>141</v>
      </c>
      <c r="E3" s="154" t="s">
        <v>8</v>
      </c>
      <c r="F3" s="154" t="s">
        <v>8</v>
      </c>
      <c r="G3" s="155">
        <f>$B$3+2</f>
        <v>145</v>
      </c>
      <c r="H3" s="156" t="s">
        <v>9</v>
      </c>
      <c r="I3" s="225"/>
      <c r="J3" s="225"/>
      <c r="K3" s="225"/>
      <c r="L3" s="225"/>
      <c r="M3" s="225"/>
      <c r="N3" s="226"/>
    </row>
    <row r="4" ht="21.95" customHeight="1" spans="1:16">
      <c r="A4" s="157" t="s">
        <v>10</v>
      </c>
      <c r="B4" s="158">
        <v>5.2</v>
      </c>
      <c r="C4" s="159" t="s">
        <v>7</v>
      </c>
      <c r="D4" s="160">
        <f>$B$4-0.2</f>
        <v>5</v>
      </c>
      <c r="E4" s="161" t="s">
        <v>8</v>
      </c>
      <c r="F4" s="161" t="s">
        <v>8</v>
      </c>
      <c r="G4" s="162">
        <f>$B$4+0.2</f>
        <v>5.4</v>
      </c>
      <c r="H4" s="163" t="s">
        <v>11</v>
      </c>
      <c r="I4" s="225"/>
      <c r="J4" s="225"/>
      <c r="K4" s="225"/>
      <c r="L4" s="225"/>
      <c r="M4" s="225"/>
      <c r="N4" s="226"/>
      <c r="P4" s="227"/>
    </row>
    <row r="5" ht="21.95" customHeight="1" spans="1:14">
      <c r="A5" s="164" t="s">
        <v>12</v>
      </c>
      <c r="B5" s="165">
        <v>106</v>
      </c>
      <c r="C5" s="166" t="s">
        <v>7</v>
      </c>
      <c r="D5" s="167">
        <f>$B$5-3</f>
        <v>103</v>
      </c>
      <c r="E5" s="168" t="s">
        <v>8</v>
      </c>
      <c r="F5" s="168" t="s">
        <v>8</v>
      </c>
      <c r="G5" s="169">
        <f>$B$5+3</f>
        <v>109</v>
      </c>
      <c r="H5" s="170" t="s">
        <v>13</v>
      </c>
      <c r="I5" s="225"/>
      <c r="J5" s="225"/>
      <c r="K5" s="225"/>
      <c r="L5" s="225"/>
      <c r="M5" s="225"/>
      <c r="N5" s="226"/>
    </row>
    <row r="6" ht="21.95" customHeight="1" spans="1:14">
      <c r="A6" s="157" t="s">
        <v>14</v>
      </c>
      <c r="B6" s="158">
        <v>104</v>
      </c>
      <c r="C6" s="159" t="s">
        <v>7</v>
      </c>
      <c r="D6" s="171">
        <f>$B$6-3</f>
        <v>101</v>
      </c>
      <c r="E6" s="161" t="s">
        <v>8</v>
      </c>
      <c r="F6" s="161" t="s">
        <v>8</v>
      </c>
      <c r="G6" s="162">
        <f>$B$6+3</f>
        <v>107</v>
      </c>
      <c r="H6" s="163" t="s">
        <v>13</v>
      </c>
      <c r="I6" s="225"/>
      <c r="J6" s="225"/>
      <c r="K6" s="225"/>
      <c r="L6" s="225"/>
      <c r="M6" s="225"/>
      <c r="N6" s="226"/>
    </row>
    <row r="7" ht="21.95" customHeight="1" spans="1:14">
      <c r="A7" s="172" t="s">
        <v>15</v>
      </c>
      <c r="B7" s="173">
        <v>10.8</v>
      </c>
      <c r="C7" s="166" t="s">
        <v>16</v>
      </c>
      <c r="D7" s="174">
        <f>$B$7-0.5</f>
        <v>10.3</v>
      </c>
      <c r="E7" s="168" t="s">
        <v>8</v>
      </c>
      <c r="F7" s="168" t="s">
        <v>8</v>
      </c>
      <c r="G7" s="175">
        <f>$B$7+0.5</f>
        <v>11.3</v>
      </c>
      <c r="H7" s="170" t="s">
        <v>17</v>
      </c>
      <c r="I7" s="225"/>
      <c r="J7" s="225"/>
      <c r="K7" s="225"/>
      <c r="L7" s="225"/>
      <c r="M7" s="225"/>
      <c r="N7" s="226"/>
    </row>
    <row r="8" ht="21.95" customHeight="1" spans="1:14">
      <c r="A8" s="150" t="s">
        <v>18</v>
      </c>
      <c r="B8" s="151">
        <v>178</v>
      </c>
      <c r="C8" s="152" t="s">
        <v>16</v>
      </c>
      <c r="D8" s="176">
        <f>$B$8-5</f>
        <v>173</v>
      </c>
      <c r="E8" s="177" t="s">
        <v>8</v>
      </c>
      <c r="F8" s="177" t="s">
        <v>8</v>
      </c>
      <c r="G8" s="178">
        <f>$B$8+5</f>
        <v>183</v>
      </c>
      <c r="H8" s="156" t="s">
        <v>19</v>
      </c>
      <c r="I8" s="225"/>
      <c r="J8" s="225"/>
      <c r="K8" s="225"/>
      <c r="L8" s="225"/>
      <c r="M8" s="225"/>
      <c r="N8" s="226"/>
    </row>
    <row r="9" ht="21.95" customHeight="1" spans="1:19">
      <c r="A9" s="164" t="s">
        <v>20</v>
      </c>
      <c r="B9" s="179">
        <v>143</v>
      </c>
      <c r="C9" s="180" t="s">
        <v>16</v>
      </c>
      <c r="D9" s="181">
        <f>ROUNDDOWN($B$9*0.95,0)</f>
        <v>135</v>
      </c>
      <c r="E9" s="177" t="s">
        <v>8</v>
      </c>
      <c r="F9" s="177" t="s">
        <v>8</v>
      </c>
      <c r="G9" s="182">
        <f>ROUNDUP($B$9*1.05,0)</f>
        <v>151</v>
      </c>
      <c r="H9" s="183" t="s">
        <v>21</v>
      </c>
      <c r="I9" s="225"/>
      <c r="J9" s="225"/>
      <c r="K9" s="225"/>
      <c r="L9" s="225"/>
      <c r="M9" s="225"/>
      <c r="N9" s="226"/>
      <c r="O9" s="226"/>
      <c r="P9" s="226"/>
      <c r="Q9" s="226"/>
      <c r="R9" s="226"/>
      <c r="S9" s="226"/>
    </row>
    <row r="10" ht="21.95" customHeight="1" spans="1:19">
      <c r="A10" s="184" t="s">
        <v>22</v>
      </c>
      <c r="B10" s="185">
        <v>51</v>
      </c>
      <c r="C10" s="186" t="s">
        <v>16</v>
      </c>
      <c r="D10" s="187">
        <f>ROUNDDOWN($B$10*0.95,0)</f>
        <v>48</v>
      </c>
      <c r="E10" s="188" t="s">
        <v>8</v>
      </c>
      <c r="F10" s="188" t="s">
        <v>8</v>
      </c>
      <c r="G10" s="189">
        <f>ROUNDUP($B$10*1.05,0)</f>
        <v>54</v>
      </c>
      <c r="H10" s="190" t="s">
        <v>23</v>
      </c>
      <c r="I10" s="225"/>
      <c r="J10" s="225"/>
      <c r="K10" s="225"/>
      <c r="L10" s="225"/>
      <c r="M10" s="225"/>
      <c r="N10" s="226"/>
      <c r="O10" s="226"/>
      <c r="P10" s="226"/>
      <c r="Q10" s="226"/>
      <c r="R10" s="226"/>
      <c r="S10" s="226"/>
    </row>
    <row r="11" ht="21.95" customHeight="1" spans="1:19">
      <c r="A11" s="191" t="s">
        <v>24</v>
      </c>
      <c r="B11" s="192">
        <v>43</v>
      </c>
      <c r="C11" s="193" t="s">
        <v>16</v>
      </c>
      <c r="D11" s="194">
        <f>$B$11-3</f>
        <v>40</v>
      </c>
      <c r="E11" s="195" t="s">
        <v>8</v>
      </c>
      <c r="F11" s="195" t="s">
        <v>8</v>
      </c>
      <c r="G11" s="196">
        <f>$B$11+3</f>
        <v>46</v>
      </c>
      <c r="H11" s="197" t="s">
        <v>25</v>
      </c>
      <c r="I11" s="225"/>
      <c r="J11" s="225"/>
      <c r="K11" s="225"/>
      <c r="L11" s="225"/>
      <c r="M11" s="225"/>
      <c r="N11" s="226"/>
      <c r="O11" s="226"/>
      <c r="P11" s="226"/>
      <c r="Q11" s="226"/>
      <c r="R11" s="226"/>
      <c r="S11" s="226"/>
    </row>
    <row r="12" ht="21.95" customHeight="1" spans="1:19">
      <c r="A12" s="198" t="s">
        <v>26</v>
      </c>
      <c r="B12" s="158">
        <v>52</v>
      </c>
      <c r="C12" s="159" t="s">
        <v>16</v>
      </c>
      <c r="D12" s="171">
        <f>$B$12-3</f>
        <v>49</v>
      </c>
      <c r="E12" s="161" t="s">
        <v>8</v>
      </c>
      <c r="F12" s="161" t="s">
        <v>8</v>
      </c>
      <c r="G12" s="162">
        <f>$B$12+3</f>
        <v>55</v>
      </c>
      <c r="H12" s="163" t="s">
        <v>25</v>
      </c>
      <c r="I12" s="225"/>
      <c r="J12" s="225"/>
      <c r="K12" s="225"/>
      <c r="L12" s="225"/>
      <c r="M12" s="225"/>
      <c r="N12" s="226"/>
      <c r="O12" s="226"/>
      <c r="P12" s="226"/>
      <c r="Q12" s="226"/>
      <c r="R12" s="226"/>
      <c r="S12" s="226"/>
    </row>
    <row r="13" ht="21.95" customHeight="1" spans="1:19">
      <c r="A13" s="199" t="s">
        <v>27</v>
      </c>
      <c r="B13" s="165">
        <v>82</v>
      </c>
      <c r="C13" s="152" t="s">
        <v>16</v>
      </c>
      <c r="D13" s="181">
        <f>$B$13-5</f>
        <v>77</v>
      </c>
      <c r="E13" s="177" t="s">
        <v>8</v>
      </c>
      <c r="F13" s="177" t="s">
        <v>8</v>
      </c>
      <c r="G13" s="182">
        <f>$B$13+5</f>
        <v>87</v>
      </c>
      <c r="H13" s="170" t="s">
        <v>19</v>
      </c>
      <c r="I13" s="225"/>
      <c r="J13" s="225"/>
      <c r="K13" s="225"/>
      <c r="L13" s="225"/>
      <c r="M13" s="225"/>
      <c r="N13" s="226"/>
      <c r="O13" s="226"/>
      <c r="P13" s="226"/>
      <c r="Q13" s="226"/>
      <c r="R13" s="226"/>
      <c r="S13" s="226"/>
    </row>
    <row r="14" ht="21.95" customHeight="1" spans="1:19">
      <c r="A14" s="198" t="s">
        <v>28</v>
      </c>
      <c r="B14" s="158">
        <v>64</v>
      </c>
      <c r="C14" s="159" t="s">
        <v>16</v>
      </c>
      <c r="D14" s="200">
        <f>$B$14-5</f>
        <v>59</v>
      </c>
      <c r="E14" s="161" t="s">
        <v>8</v>
      </c>
      <c r="F14" s="161" t="s">
        <v>8</v>
      </c>
      <c r="G14" s="201">
        <f>$B$14+5</f>
        <v>69</v>
      </c>
      <c r="H14" s="163" t="s">
        <v>19</v>
      </c>
      <c r="I14" s="225"/>
      <c r="J14" s="225"/>
      <c r="K14" s="225"/>
      <c r="L14" s="225"/>
      <c r="M14" s="225"/>
      <c r="N14" s="226"/>
      <c r="O14" s="226"/>
      <c r="P14" s="226"/>
      <c r="Q14" s="226"/>
      <c r="R14" s="226"/>
      <c r="S14" s="226"/>
    </row>
    <row r="15" ht="21.95" customHeight="1" spans="1:19">
      <c r="A15" s="164" t="s">
        <v>29</v>
      </c>
      <c r="B15" s="179">
        <v>6.7</v>
      </c>
      <c r="C15" s="180" t="s">
        <v>30</v>
      </c>
      <c r="D15" s="202">
        <f>$B$15-0.2</f>
        <v>6.5</v>
      </c>
      <c r="E15" s="203" t="s">
        <v>8</v>
      </c>
      <c r="F15" s="203" t="s">
        <v>8</v>
      </c>
      <c r="G15" s="204">
        <f>$B$15+0.2</f>
        <v>6.9</v>
      </c>
      <c r="H15" s="183" t="s">
        <v>31</v>
      </c>
      <c r="I15" s="225"/>
      <c r="J15" s="225"/>
      <c r="K15" s="225"/>
      <c r="L15" s="225"/>
      <c r="M15" s="225"/>
      <c r="N15" s="226"/>
      <c r="O15" s="226"/>
      <c r="P15" s="226"/>
      <c r="Q15" s="226"/>
      <c r="R15" s="226"/>
      <c r="S15" s="226"/>
    </row>
    <row r="16" ht="21.95" customHeight="1" spans="1:19">
      <c r="A16" s="150" t="s">
        <v>32</v>
      </c>
      <c r="B16" s="205">
        <v>4.2</v>
      </c>
      <c r="C16" s="152" t="s">
        <v>30</v>
      </c>
      <c r="D16" s="206">
        <f>$B$16-0.2</f>
        <v>4</v>
      </c>
      <c r="E16" s="177" t="s">
        <v>8</v>
      </c>
      <c r="F16" s="177" t="s">
        <v>8</v>
      </c>
      <c r="G16" s="207">
        <f>$B$16+0.2</f>
        <v>4.4</v>
      </c>
      <c r="H16" s="156" t="s">
        <v>31</v>
      </c>
      <c r="I16" s="225"/>
      <c r="J16" s="225"/>
      <c r="K16" s="225"/>
      <c r="L16" s="225"/>
      <c r="M16" s="225"/>
      <c r="N16" s="226"/>
      <c r="O16" s="226"/>
      <c r="P16" s="226"/>
      <c r="Q16" s="226"/>
      <c r="R16" s="226"/>
      <c r="S16" s="226"/>
    </row>
    <row r="17" ht="21.95" customHeight="1" spans="1:19">
      <c r="A17" s="199" t="s">
        <v>33</v>
      </c>
      <c r="B17" s="173">
        <v>2</v>
      </c>
      <c r="C17" s="166" t="s">
        <v>16</v>
      </c>
      <c r="D17" s="174">
        <f>$B$17-0.3</f>
        <v>1.7</v>
      </c>
      <c r="E17" s="168" t="s">
        <v>8</v>
      </c>
      <c r="F17" s="168" t="s">
        <v>8</v>
      </c>
      <c r="G17" s="175">
        <f>$B$17+0.3</f>
        <v>2.3</v>
      </c>
      <c r="H17" s="170" t="s">
        <v>34</v>
      </c>
      <c r="I17" s="225"/>
      <c r="J17" s="225"/>
      <c r="K17" s="225"/>
      <c r="L17" s="225"/>
      <c r="M17" s="225"/>
      <c r="N17" s="226"/>
      <c r="O17" s="226"/>
      <c r="P17" s="226"/>
      <c r="Q17" s="226"/>
      <c r="R17" s="226"/>
      <c r="S17" s="226"/>
    </row>
    <row r="18" ht="21.95" customHeight="1" spans="1:19">
      <c r="A18" s="172" t="s">
        <v>35</v>
      </c>
      <c r="B18" s="208">
        <v>1.93</v>
      </c>
      <c r="C18" s="166" t="s">
        <v>16</v>
      </c>
      <c r="D18" s="209">
        <f>$B$18-0.2</f>
        <v>1.73</v>
      </c>
      <c r="E18" s="168" t="s">
        <v>8</v>
      </c>
      <c r="F18" s="168" t="s">
        <v>8</v>
      </c>
      <c r="G18" s="210">
        <f>$B$18+0.2</f>
        <v>2.13</v>
      </c>
      <c r="H18" s="170" t="s">
        <v>36</v>
      </c>
      <c r="I18" s="225"/>
      <c r="J18" s="228"/>
      <c r="K18" s="229"/>
      <c r="L18" s="225"/>
      <c r="M18" s="225"/>
      <c r="N18" s="226"/>
      <c r="O18" s="226"/>
      <c r="P18" s="226"/>
      <c r="Q18" s="226"/>
      <c r="R18" s="226"/>
      <c r="S18" s="226"/>
    </row>
    <row r="19" ht="21.95" customHeight="1" spans="1:19">
      <c r="A19" s="150" t="s">
        <v>37</v>
      </c>
      <c r="B19" s="205">
        <v>6.3</v>
      </c>
      <c r="C19" s="152" t="s">
        <v>16</v>
      </c>
      <c r="D19" s="206">
        <f>$B$19-0.3</f>
        <v>6</v>
      </c>
      <c r="E19" s="177" t="s">
        <v>8</v>
      </c>
      <c r="F19" s="177" t="s">
        <v>8</v>
      </c>
      <c r="G19" s="207">
        <f>$B$19+0.3</f>
        <v>6.6</v>
      </c>
      <c r="H19" s="156" t="s">
        <v>34</v>
      </c>
      <c r="I19" s="225"/>
      <c r="J19" s="225"/>
      <c r="K19" s="225"/>
      <c r="L19" s="225"/>
      <c r="M19" s="225"/>
      <c r="N19" s="226"/>
      <c r="O19" s="226"/>
      <c r="P19" s="226"/>
      <c r="Q19" s="226"/>
      <c r="R19" s="226"/>
      <c r="S19" s="226"/>
    </row>
    <row r="20" ht="21.95" customHeight="1" spans="1:19">
      <c r="A20" s="172" t="s">
        <v>38</v>
      </c>
      <c r="B20" s="173">
        <v>32.5</v>
      </c>
      <c r="C20" s="166" t="s">
        <v>16</v>
      </c>
      <c r="D20" s="176">
        <f>$B$20-2</f>
        <v>30.5</v>
      </c>
      <c r="E20" s="177" t="s">
        <v>8</v>
      </c>
      <c r="F20" s="177" t="s">
        <v>8</v>
      </c>
      <c r="G20" s="178">
        <f>$B$20+2</f>
        <v>34.5</v>
      </c>
      <c r="H20" s="170" t="s">
        <v>39</v>
      </c>
      <c r="I20" s="225"/>
      <c r="J20" s="225"/>
      <c r="K20" s="225"/>
      <c r="L20" s="225"/>
      <c r="M20" s="225"/>
      <c r="N20" s="226"/>
      <c r="O20" s="226"/>
      <c r="P20" s="226"/>
      <c r="Q20" s="226"/>
      <c r="R20" s="226"/>
      <c r="S20" s="226"/>
    </row>
    <row r="21" ht="21.95" customHeight="1" spans="1:19">
      <c r="A21" s="150" t="s">
        <v>40</v>
      </c>
      <c r="B21" s="211">
        <v>2.91</v>
      </c>
      <c r="C21" s="166" t="s">
        <v>16</v>
      </c>
      <c r="D21" s="212">
        <f>$B$21-0.2</f>
        <v>2.71</v>
      </c>
      <c r="E21" s="177" t="s">
        <v>8</v>
      </c>
      <c r="F21" s="177" t="s">
        <v>8</v>
      </c>
      <c r="G21" s="213">
        <f>$B$21+0.2</f>
        <v>3.11</v>
      </c>
      <c r="H21" s="156" t="s">
        <v>36</v>
      </c>
      <c r="I21" s="225"/>
      <c r="J21" s="225"/>
      <c r="K21" s="225"/>
      <c r="L21" s="225"/>
      <c r="M21" s="225"/>
      <c r="N21" s="226"/>
      <c r="O21" s="226"/>
      <c r="P21" s="226"/>
      <c r="Q21" s="226"/>
      <c r="R21" s="226"/>
      <c r="S21" s="226"/>
    </row>
    <row r="22" ht="21.95" customHeight="1" spans="1:19">
      <c r="A22" s="172" t="s">
        <v>41</v>
      </c>
      <c r="B22" s="165">
        <v>90</v>
      </c>
      <c r="C22" s="166" t="s">
        <v>42</v>
      </c>
      <c r="D22" s="181">
        <f>ROUNDDOWN($B$22*0.95,0)</f>
        <v>85</v>
      </c>
      <c r="E22" s="177" t="s">
        <v>8</v>
      </c>
      <c r="F22" s="177" t="s">
        <v>8</v>
      </c>
      <c r="G22" s="182">
        <f>ROUNDUP($B$22*1.05,0)</f>
        <v>95</v>
      </c>
      <c r="H22" s="170" t="s">
        <v>43</v>
      </c>
      <c r="I22" s="225"/>
      <c r="J22" s="225"/>
      <c r="K22" s="225"/>
      <c r="L22" s="225"/>
      <c r="M22" s="225"/>
      <c r="N22" s="226"/>
      <c r="O22" s="226"/>
      <c r="P22" s="226"/>
      <c r="Q22" s="226"/>
      <c r="R22" s="226"/>
      <c r="S22" s="226"/>
    </row>
    <row r="23" ht="21.95" customHeight="1" spans="1:19">
      <c r="A23" s="150" t="s">
        <v>44</v>
      </c>
      <c r="B23" s="151">
        <v>72</v>
      </c>
      <c r="C23" s="166" t="s">
        <v>42</v>
      </c>
      <c r="D23" s="181">
        <f>ROUNDDOWN($B$23*0.95,0)</f>
        <v>68</v>
      </c>
      <c r="E23" s="177" t="s">
        <v>8</v>
      </c>
      <c r="F23" s="177" t="s">
        <v>8</v>
      </c>
      <c r="G23" s="182">
        <f>ROUNDUP($B$23*1.05,0)</f>
        <v>76</v>
      </c>
      <c r="H23" s="170" t="s">
        <v>45</v>
      </c>
      <c r="I23" s="225"/>
      <c r="J23" s="225"/>
      <c r="K23" s="225"/>
      <c r="L23" s="225"/>
      <c r="M23" s="225"/>
      <c r="N23" s="226"/>
      <c r="O23" s="226"/>
      <c r="P23" s="226"/>
      <c r="Q23" s="226"/>
      <c r="R23" s="226"/>
      <c r="S23" s="226"/>
    </row>
    <row r="24" ht="21.95" customHeight="1" spans="1:19">
      <c r="A24" s="150" t="s">
        <v>46</v>
      </c>
      <c r="B24" s="151">
        <v>75</v>
      </c>
      <c r="C24" s="166" t="s">
        <v>42</v>
      </c>
      <c r="D24" s="181">
        <f>ROUNDDOWN($B$24*0.95,0)</f>
        <v>71</v>
      </c>
      <c r="E24" s="177" t="s">
        <v>8</v>
      </c>
      <c r="F24" s="177" t="s">
        <v>8</v>
      </c>
      <c r="G24" s="182">
        <f>ROUNDUP($B$24*1.05,0)</f>
        <v>79</v>
      </c>
      <c r="H24" s="170" t="s">
        <v>45</v>
      </c>
      <c r="I24" s="225"/>
      <c r="J24" s="225"/>
      <c r="K24" s="225"/>
      <c r="L24" s="225"/>
      <c r="M24" s="225"/>
      <c r="N24" s="226"/>
      <c r="O24" s="226"/>
      <c r="P24" s="226"/>
      <c r="Q24" s="226"/>
      <c r="R24" s="226"/>
      <c r="S24" s="226"/>
    </row>
    <row r="25" ht="21.95" customHeight="1" spans="1:19">
      <c r="A25" s="150" t="s">
        <v>47</v>
      </c>
      <c r="B25" s="151">
        <v>95</v>
      </c>
      <c r="C25" s="166" t="s">
        <v>42</v>
      </c>
      <c r="D25" s="181">
        <f>ROUNDDOWN($B$25*0.95,0)</f>
        <v>90</v>
      </c>
      <c r="E25" s="177" t="s">
        <v>8</v>
      </c>
      <c r="F25" s="177" t="s">
        <v>8</v>
      </c>
      <c r="G25" s="182">
        <f>ROUNDUP($B$25*1.05,0)</f>
        <v>100</v>
      </c>
      <c r="H25" s="156" t="s">
        <v>43</v>
      </c>
      <c r="I25" s="225"/>
      <c r="J25" s="225"/>
      <c r="K25" s="225"/>
      <c r="L25" s="225"/>
      <c r="M25" s="225"/>
      <c r="N25" s="226"/>
      <c r="O25" s="226"/>
      <c r="P25" s="226"/>
      <c r="Q25" s="226"/>
      <c r="R25" s="226"/>
      <c r="S25" s="226"/>
    </row>
    <row r="26" ht="21.95" customHeight="1" spans="1:19">
      <c r="A26" s="150" t="s">
        <v>48</v>
      </c>
      <c r="B26" s="151">
        <v>283</v>
      </c>
      <c r="C26" s="166" t="s">
        <v>42</v>
      </c>
      <c r="D26" s="181">
        <f>ROUNDDOWN($B$26*0.95,0)</f>
        <v>268</v>
      </c>
      <c r="E26" s="177" t="s">
        <v>8</v>
      </c>
      <c r="F26" s="177" t="s">
        <v>8</v>
      </c>
      <c r="G26" s="182">
        <f>ROUNDUP($B$26*1.05,0)</f>
        <v>298</v>
      </c>
      <c r="H26" s="156" t="s">
        <v>49</v>
      </c>
      <c r="I26" s="225"/>
      <c r="J26" s="225"/>
      <c r="K26" s="225"/>
      <c r="L26" s="225"/>
      <c r="M26" s="225"/>
      <c r="N26" s="226"/>
      <c r="O26" s="226"/>
      <c r="P26" s="226"/>
      <c r="Q26" s="226"/>
      <c r="R26" s="226"/>
      <c r="S26" s="226"/>
    </row>
    <row r="27" ht="21.95" customHeight="1" spans="1:19">
      <c r="A27" s="150" t="s">
        <v>50</v>
      </c>
      <c r="B27" s="151">
        <v>303</v>
      </c>
      <c r="C27" s="166" t="s">
        <v>42</v>
      </c>
      <c r="D27" s="181">
        <f>ROUNDDOWN($B$27*0.95,0)</f>
        <v>287</v>
      </c>
      <c r="E27" s="177" t="s">
        <v>8</v>
      </c>
      <c r="F27" s="177" t="s">
        <v>8</v>
      </c>
      <c r="G27" s="182">
        <f>ROUNDUP($B$27*1.05,0)</f>
        <v>319</v>
      </c>
      <c r="H27" s="156" t="s">
        <v>51</v>
      </c>
      <c r="I27" s="225"/>
      <c r="J27" s="225"/>
      <c r="K27" s="225"/>
      <c r="L27" s="225"/>
      <c r="M27" s="225"/>
      <c r="N27" s="226"/>
      <c r="O27" s="226"/>
      <c r="P27" s="226"/>
      <c r="Q27" s="226"/>
      <c r="R27" s="226"/>
      <c r="S27" s="226"/>
    </row>
    <row r="28" ht="21.95" customHeight="1" spans="1:19">
      <c r="A28" s="150" t="s">
        <v>52</v>
      </c>
      <c r="B28" s="151">
        <v>214</v>
      </c>
      <c r="C28" s="166" t="s">
        <v>42</v>
      </c>
      <c r="D28" s="181">
        <f>ROUNDDOWN($B$28*0.95,0)</f>
        <v>203</v>
      </c>
      <c r="E28" s="177" t="s">
        <v>8</v>
      </c>
      <c r="F28" s="177" t="s">
        <v>8</v>
      </c>
      <c r="G28" s="182">
        <f>ROUNDUP($B$28*1.05,0)</f>
        <v>225</v>
      </c>
      <c r="H28" s="156" t="s">
        <v>53</v>
      </c>
      <c r="I28" s="225"/>
      <c r="J28" s="225"/>
      <c r="K28" s="225"/>
      <c r="L28" s="225"/>
      <c r="M28" s="225"/>
      <c r="N28" s="226"/>
      <c r="O28" s="226"/>
      <c r="P28" s="226"/>
      <c r="Q28" s="226"/>
      <c r="R28" s="226"/>
      <c r="S28" s="226"/>
    </row>
    <row r="29" ht="21.95" customHeight="1" spans="1:19">
      <c r="A29" s="150" t="s">
        <v>54</v>
      </c>
      <c r="B29" s="151">
        <v>328</v>
      </c>
      <c r="C29" s="166" t="s">
        <v>42</v>
      </c>
      <c r="D29" s="181">
        <f>ROUNDDOWN($B$29*0.95,0)</f>
        <v>311</v>
      </c>
      <c r="E29" s="177" t="s">
        <v>8</v>
      </c>
      <c r="F29" s="177" t="s">
        <v>8</v>
      </c>
      <c r="G29" s="182">
        <f>ROUNDUP($B$29*1.05,0)</f>
        <v>345</v>
      </c>
      <c r="H29" s="156" t="s">
        <v>55</v>
      </c>
      <c r="I29" s="225"/>
      <c r="J29" s="225"/>
      <c r="K29" s="225"/>
      <c r="L29" s="225"/>
      <c r="M29" s="225"/>
      <c r="N29" s="226"/>
      <c r="O29" s="226"/>
      <c r="P29" s="226"/>
      <c r="Q29" s="226"/>
      <c r="R29" s="226"/>
      <c r="S29" s="226"/>
    </row>
    <row r="30" ht="21.95" customHeight="1" spans="1:19">
      <c r="A30" s="150" t="s">
        <v>56</v>
      </c>
      <c r="B30" s="214">
        <v>146</v>
      </c>
      <c r="C30" s="152" t="s">
        <v>57</v>
      </c>
      <c r="D30" s="181">
        <f>ROUNDDOWN($B$30*0.95,0)</f>
        <v>138</v>
      </c>
      <c r="E30" s="177" t="s">
        <v>8</v>
      </c>
      <c r="F30" s="177" t="s">
        <v>8</v>
      </c>
      <c r="G30" s="182">
        <f>ROUNDUP($B$30*1.05,0)</f>
        <v>154</v>
      </c>
      <c r="H30" s="156" t="s">
        <v>58</v>
      </c>
      <c r="I30" s="225"/>
      <c r="J30" s="225"/>
      <c r="K30" s="225"/>
      <c r="L30" s="225"/>
      <c r="M30" s="225"/>
      <c r="N30" s="226"/>
      <c r="O30" s="226"/>
      <c r="P30" s="226"/>
      <c r="Q30" s="226"/>
      <c r="R30" s="226"/>
      <c r="S30" s="226"/>
    </row>
    <row r="31" ht="21.95" customHeight="1" spans="1:19">
      <c r="A31" s="150" t="s">
        <v>59</v>
      </c>
      <c r="B31" s="205">
        <v>2.6</v>
      </c>
      <c r="C31" s="152" t="s">
        <v>16</v>
      </c>
      <c r="D31" s="206">
        <f>$B$31-0.2</f>
        <v>2.4</v>
      </c>
      <c r="E31" s="177" t="s">
        <v>8</v>
      </c>
      <c r="F31" s="177" t="s">
        <v>8</v>
      </c>
      <c r="G31" s="207">
        <f>$B$31+0.2</f>
        <v>2.8</v>
      </c>
      <c r="H31" s="156" t="s">
        <v>60</v>
      </c>
      <c r="I31" s="225"/>
      <c r="J31" s="225"/>
      <c r="K31" s="225"/>
      <c r="L31" s="225"/>
      <c r="M31" s="225"/>
      <c r="N31" s="226"/>
      <c r="O31" s="226"/>
      <c r="P31" s="226"/>
      <c r="Q31" s="226"/>
      <c r="R31" s="226"/>
      <c r="S31" s="226"/>
    </row>
    <row r="32" ht="21.95" customHeight="1" spans="1:19">
      <c r="A32" s="150" t="s">
        <v>61</v>
      </c>
      <c r="B32" s="205">
        <v>5.8</v>
      </c>
      <c r="C32" s="152" t="s">
        <v>16</v>
      </c>
      <c r="D32" s="206">
        <f>$B$32-0.2</f>
        <v>5.6</v>
      </c>
      <c r="E32" s="177" t="s">
        <v>8</v>
      </c>
      <c r="F32" s="177" t="s">
        <v>8</v>
      </c>
      <c r="G32" s="207">
        <f>$B$32+0.2</f>
        <v>6</v>
      </c>
      <c r="H32" s="156" t="s">
        <v>60</v>
      </c>
      <c r="I32" s="225"/>
      <c r="J32" s="225"/>
      <c r="K32" s="225"/>
      <c r="L32" s="225"/>
      <c r="M32" s="225"/>
      <c r="N32" s="226"/>
      <c r="O32" s="226"/>
      <c r="P32" s="226"/>
      <c r="Q32" s="226"/>
      <c r="R32" s="226"/>
      <c r="S32" s="226"/>
    </row>
    <row r="33" ht="21.95" customHeight="1" spans="1:19">
      <c r="A33" s="150" t="s">
        <v>62</v>
      </c>
      <c r="B33" s="214">
        <v>1008</v>
      </c>
      <c r="C33" s="152" t="s">
        <v>16</v>
      </c>
      <c r="D33" s="181">
        <f>ROUNDDOWN($B$33*0.95,0)</f>
        <v>957</v>
      </c>
      <c r="E33" s="177" t="s">
        <v>8</v>
      </c>
      <c r="F33" s="177" t="s">
        <v>8</v>
      </c>
      <c r="G33" s="182">
        <f>ROUNDUP($B$33*1.05,0)</f>
        <v>1059</v>
      </c>
      <c r="H33" s="156" t="s">
        <v>63</v>
      </c>
      <c r="I33" s="225"/>
      <c r="J33" s="225"/>
      <c r="K33" s="225"/>
      <c r="L33" s="225"/>
      <c r="M33" s="225"/>
      <c r="N33" s="226"/>
      <c r="O33" s="226"/>
      <c r="P33" s="226"/>
      <c r="Q33" s="226"/>
      <c r="R33" s="226"/>
      <c r="S33" s="226"/>
    </row>
    <row r="34" ht="21.95" customHeight="1" spans="1:19">
      <c r="A34" s="150" t="s">
        <v>64</v>
      </c>
      <c r="B34" s="214">
        <v>215</v>
      </c>
      <c r="C34" s="152" t="s">
        <v>16</v>
      </c>
      <c r="D34" s="181">
        <f>ROUNDDOWN($B$34*0.9,0)</f>
        <v>193</v>
      </c>
      <c r="E34" s="177" t="s">
        <v>8</v>
      </c>
      <c r="F34" s="177" t="s">
        <v>8</v>
      </c>
      <c r="G34" s="182">
        <f>ROUNDUP($B$34*1.1,0)</f>
        <v>237</v>
      </c>
      <c r="H34" s="156" t="s">
        <v>65</v>
      </c>
      <c r="I34" s="225"/>
      <c r="J34" s="225"/>
      <c r="K34" s="225"/>
      <c r="L34" s="225"/>
      <c r="M34" s="225"/>
      <c r="N34" s="226"/>
      <c r="O34" s="226"/>
      <c r="P34" s="226"/>
      <c r="Q34" s="226"/>
      <c r="R34" s="226"/>
      <c r="S34" s="226"/>
    </row>
    <row r="35" ht="21.95" customHeight="1" spans="1:19">
      <c r="A35" s="150" t="s">
        <v>66</v>
      </c>
      <c r="B35" s="214">
        <v>89</v>
      </c>
      <c r="C35" s="152" t="s">
        <v>16</v>
      </c>
      <c r="D35" s="181">
        <f>ROUNDDOWN($B$35*0.9,0)</f>
        <v>80</v>
      </c>
      <c r="E35" s="177" t="s">
        <v>8</v>
      </c>
      <c r="F35" s="177" t="s">
        <v>8</v>
      </c>
      <c r="G35" s="182">
        <f>ROUNDUP($B$35*1.1,0)</f>
        <v>98</v>
      </c>
      <c r="H35" s="156" t="s">
        <v>67</v>
      </c>
      <c r="I35" s="225"/>
      <c r="J35" s="225"/>
      <c r="K35" s="225"/>
      <c r="L35" s="225"/>
      <c r="M35" s="225"/>
      <c r="N35" s="226"/>
      <c r="O35" s="226"/>
      <c r="P35" s="226"/>
      <c r="Q35" s="226"/>
      <c r="R35" s="226"/>
      <c r="S35" s="226"/>
    </row>
    <row r="36" ht="17.4" spans="1:8">
      <c r="A36" s="215"/>
      <c r="B36" s="216"/>
      <c r="C36" s="216"/>
      <c r="D36" s="217"/>
      <c r="E36" s="218"/>
      <c r="F36" s="218"/>
      <c r="G36" s="219"/>
      <c r="H36" s="216"/>
    </row>
    <row r="37" s="140" customFormat="1" ht="17.4" spans="1:13">
      <c r="A37" s="220" t="s">
        <v>68</v>
      </c>
      <c r="B37" s="216"/>
      <c r="C37" s="216"/>
      <c r="D37" s="221"/>
      <c r="E37" s="218"/>
      <c r="F37" s="218"/>
      <c r="G37" s="219"/>
      <c r="H37" s="216"/>
      <c r="I37" s="230"/>
      <c r="J37" s="230"/>
      <c r="K37" s="230"/>
      <c r="L37" s="230"/>
      <c r="M37" s="230"/>
    </row>
    <row r="38" ht="17.4" spans="1:8">
      <c r="A38" s="220" t="s">
        <v>69</v>
      </c>
      <c r="B38" s="215"/>
      <c r="C38" s="215"/>
      <c r="D38" s="221"/>
      <c r="E38" s="218"/>
      <c r="F38" s="218"/>
      <c r="G38" s="219"/>
      <c r="H38" s="216"/>
    </row>
    <row r="39" ht="17.4" spans="1:3">
      <c r="A39" s="222"/>
      <c r="B39" s="223"/>
      <c r="C39" s="223"/>
    </row>
  </sheetData>
  <mergeCells count="2">
    <mergeCell ref="A1:H1"/>
    <mergeCell ref="D2:G2"/>
  </mergeCells>
  <printOptions horizontalCentered="1"/>
  <pageMargins left="0.196850393700787" right="0.196850393700787" top="0.89" bottom="0.196850393700787" header="0.275590551181102" footer="0.31496062992126"/>
  <pageSetup paperSize="9" scale="87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R20"/>
  <sheetViews>
    <sheetView zoomScale="73" zoomScaleNormal="73" workbookViewId="0">
      <selection activeCell="W47" sqref="W47"/>
    </sheetView>
  </sheetViews>
  <sheetFormatPr defaultColWidth="9" defaultRowHeight="13.2"/>
  <cols>
    <col min="1" max="1" width="3.75" customWidth="1"/>
    <col min="2" max="2" width="8" customWidth="1"/>
    <col min="4" max="4" width="8.75" customWidth="1"/>
    <col min="5" max="5" width="9.62962962962963" customWidth="1"/>
    <col min="6" max="6" width="9.5" customWidth="1"/>
    <col min="7" max="9" width="8.75" customWidth="1"/>
    <col min="10" max="10" width="8.62962962962963" customWidth="1"/>
    <col min="11" max="11" width="9.37962962962963" customWidth="1"/>
    <col min="12" max="12" width="6.87962962962963" customWidth="1"/>
    <col min="13" max="13" width="9.75" customWidth="1"/>
    <col min="14" max="14" width="8.12962962962963" customWidth="1"/>
    <col min="15" max="16" width="2.62962962962963" customWidth="1"/>
  </cols>
  <sheetData>
    <row r="1" ht="20.1" customHeight="1" spans="6:6">
      <c r="F1" s="11" t="s">
        <v>29</v>
      </c>
    </row>
    <row r="2" ht="15.95" customHeight="1" spans="1:17">
      <c r="A2" s="85" t="s">
        <v>70</v>
      </c>
      <c r="B2" s="50" t="s">
        <v>71</v>
      </c>
      <c r="C2" s="50" t="s">
        <v>72</v>
      </c>
      <c r="D2" s="51" t="s">
        <v>73</v>
      </c>
      <c r="E2" s="52" t="s">
        <v>87</v>
      </c>
      <c r="F2" s="51" t="s">
        <v>75</v>
      </c>
      <c r="G2" s="50" t="s">
        <v>76</v>
      </c>
      <c r="H2" s="53" t="s">
        <v>77</v>
      </c>
      <c r="I2" s="50" t="s">
        <v>78</v>
      </c>
      <c r="J2" s="50" t="s">
        <v>79</v>
      </c>
      <c r="K2" s="61" t="s">
        <v>80</v>
      </c>
      <c r="L2" s="62" t="s">
        <v>2</v>
      </c>
      <c r="M2" s="63" t="s">
        <v>81</v>
      </c>
      <c r="N2" s="64" t="s">
        <v>82</v>
      </c>
      <c r="O2" s="107" t="s">
        <v>83</v>
      </c>
      <c r="P2" s="108" t="s">
        <v>84</v>
      </c>
      <c r="Q2" s="44" t="s">
        <v>85</v>
      </c>
    </row>
    <row r="3" ht="15.95" customHeight="1" spans="1:17">
      <c r="A3" s="18">
        <v>5</v>
      </c>
      <c r="B3" s="111"/>
      <c r="C3" s="111"/>
      <c r="D3" s="111"/>
      <c r="E3" s="111">
        <v>6.71</v>
      </c>
      <c r="F3" s="72"/>
      <c r="G3" s="111"/>
      <c r="H3" s="111"/>
      <c r="I3" s="111"/>
      <c r="J3" s="111">
        <v>6.75</v>
      </c>
      <c r="K3" s="111"/>
      <c r="L3" s="56">
        <v>6.7</v>
      </c>
      <c r="M3" s="74">
        <f t="shared" ref="M3:M15" si="0">AVERAGE(B3:K3)</f>
        <v>6.73</v>
      </c>
      <c r="N3" s="74">
        <f t="shared" ref="N3:N20" si="1">MAX(B3:K3)-MIN(B3:K3)</f>
        <v>0.04</v>
      </c>
      <c r="O3" s="109">
        <v>6.5</v>
      </c>
      <c r="P3" s="110">
        <v>6.9</v>
      </c>
      <c r="Q3" s="47">
        <f>M3/M3*100</f>
        <v>100</v>
      </c>
    </row>
    <row r="4" ht="15.95" customHeight="1" spans="1:17">
      <c r="A4" s="18">
        <v>6</v>
      </c>
      <c r="B4" s="73">
        <v>6.698</v>
      </c>
      <c r="C4" s="73">
        <v>6.70102564102564</v>
      </c>
      <c r="D4" s="74">
        <v>6.714375</v>
      </c>
      <c r="E4" s="74">
        <v>6.691</v>
      </c>
      <c r="F4" s="73">
        <v>6.76666666666667</v>
      </c>
      <c r="G4" s="73">
        <v>6.76</v>
      </c>
      <c r="H4" s="81">
        <v>6.752</v>
      </c>
      <c r="I4" s="73">
        <v>6.8</v>
      </c>
      <c r="J4" s="73">
        <v>6.70102564102564</v>
      </c>
      <c r="K4" s="73">
        <v>6.78333333333333</v>
      </c>
      <c r="L4" s="56">
        <v>6.7</v>
      </c>
      <c r="M4" s="74">
        <f t="shared" si="0"/>
        <v>6.73674262820513</v>
      </c>
      <c r="N4" s="74">
        <f t="shared" si="1"/>
        <v>0.109</v>
      </c>
      <c r="O4" s="109">
        <v>6.5</v>
      </c>
      <c r="P4" s="110">
        <v>6.9</v>
      </c>
      <c r="Q4" s="47">
        <f>M4/M$3*100</f>
        <v>100.100187640492</v>
      </c>
    </row>
    <row r="5" ht="15.95" customHeight="1" spans="1:17">
      <c r="A5" s="18">
        <v>7</v>
      </c>
      <c r="B5" s="73">
        <v>6.7225</v>
      </c>
      <c r="C5" s="73">
        <v>6.71179775280899</v>
      </c>
      <c r="D5" s="74">
        <v>6.77333333333333</v>
      </c>
      <c r="E5" s="74">
        <v>6.679</v>
      </c>
      <c r="F5" s="73">
        <v>6.69375</v>
      </c>
      <c r="G5" s="73">
        <v>6.71633333333333</v>
      </c>
      <c r="H5" s="81">
        <v>6.732</v>
      </c>
      <c r="I5" s="73">
        <v>6.8</v>
      </c>
      <c r="J5" s="73">
        <v>6.76</v>
      </c>
      <c r="K5" s="73">
        <v>6.76</v>
      </c>
      <c r="L5" s="56">
        <v>6.7</v>
      </c>
      <c r="M5" s="74">
        <f t="shared" si="0"/>
        <v>6.73487144194757</v>
      </c>
      <c r="N5" s="74">
        <f t="shared" si="1"/>
        <v>0.121</v>
      </c>
      <c r="O5" s="109">
        <v>6.5</v>
      </c>
      <c r="P5" s="110">
        <v>6.9</v>
      </c>
      <c r="Q5" s="47">
        <f t="shared" ref="Q5:Q20" si="2">M5/M$3*100</f>
        <v>100.07238398139</v>
      </c>
    </row>
    <row r="6" ht="15.95" customHeight="1" spans="1:17">
      <c r="A6" s="18">
        <v>8</v>
      </c>
      <c r="B6" s="73">
        <v>6.70857142857143</v>
      </c>
      <c r="C6" s="73">
        <v>6.72965517241379</v>
      </c>
      <c r="D6" s="74">
        <v>6.741</v>
      </c>
      <c r="E6" s="74">
        <v>6.693</v>
      </c>
      <c r="F6" s="73">
        <v>6.695</v>
      </c>
      <c r="G6" s="73">
        <v>6.70657692307692</v>
      </c>
      <c r="H6" s="81">
        <v>6.698</v>
      </c>
      <c r="I6" s="73">
        <v>6.8</v>
      </c>
      <c r="J6" s="73">
        <v>6.81</v>
      </c>
      <c r="K6" s="73">
        <v>6.75</v>
      </c>
      <c r="L6" s="56">
        <v>6.7</v>
      </c>
      <c r="M6" s="74">
        <f t="shared" si="0"/>
        <v>6.73318035240621</v>
      </c>
      <c r="N6" s="74">
        <f t="shared" si="1"/>
        <v>0.117</v>
      </c>
      <c r="O6" s="109">
        <v>6.5</v>
      </c>
      <c r="P6" s="110">
        <v>6.9</v>
      </c>
      <c r="Q6" s="47">
        <f t="shared" si="2"/>
        <v>100.047256350761</v>
      </c>
    </row>
    <row r="7" ht="15.95" customHeight="1" spans="1:17">
      <c r="A7" s="18">
        <v>9</v>
      </c>
      <c r="B7" s="73">
        <v>6.718</v>
      </c>
      <c r="C7" s="73">
        <v>6.71627906976744</v>
      </c>
      <c r="D7" s="74">
        <v>6.73411764705882</v>
      </c>
      <c r="E7" s="74">
        <v>6.687</v>
      </c>
      <c r="F7" s="73">
        <v>6.74</v>
      </c>
      <c r="G7" s="73">
        <v>6.71063157894737</v>
      </c>
      <c r="H7" s="81">
        <v>6.706</v>
      </c>
      <c r="I7" s="73">
        <v>6.8</v>
      </c>
      <c r="J7" s="73">
        <v>6.79</v>
      </c>
      <c r="K7" s="73">
        <v>6.84</v>
      </c>
      <c r="L7" s="56">
        <v>6.7</v>
      </c>
      <c r="M7" s="74">
        <f t="shared" si="0"/>
        <v>6.74420282957736</v>
      </c>
      <c r="N7" s="74">
        <f t="shared" si="1"/>
        <v>0.153</v>
      </c>
      <c r="O7" s="109">
        <v>6.5</v>
      </c>
      <c r="P7" s="110">
        <v>6.9</v>
      </c>
      <c r="Q7" s="47">
        <f t="shared" si="2"/>
        <v>100.211037586588</v>
      </c>
    </row>
    <row r="8" ht="15.95" customHeight="1" spans="1:17">
      <c r="A8" s="18">
        <v>10</v>
      </c>
      <c r="B8" s="73">
        <v>6.70863636363636</v>
      </c>
      <c r="C8" s="73">
        <v>6.69578947368421</v>
      </c>
      <c r="D8" s="74">
        <v>6.74952380952381</v>
      </c>
      <c r="E8" s="74">
        <v>6.695</v>
      </c>
      <c r="F8" s="73">
        <v>6.72727272727273</v>
      </c>
      <c r="G8" s="73">
        <v>6.70314814814815</v>
      </c>
      <c r="H8" s="81">
        <v>6.698</v>
      </c>
      <c r="I8" s="73">
        <v>6.8</v>
      </c>
      <c r="J8" s="73">
        <v>6.82</v>
      </c>
      <c r="K8" s="73">
        <v>6.83157894736842</v>
      </c>
      <c r="L8" s="56">
        <v>6.7</v>
      </c>
      <c r="M8" s="74">
        <f t="shared" si="0"/>
        <v>6.74289494696337</v>
      </c>
      <c r="N8" s="74">
        <f t="shared" si="1"/>
        <v>0.136578947368419</v>
      </c>
      <c r="O8" s="109">
        <v>6.5</v>
      </c>
      <c r="P8" s="110">
        <v>6.9</v>
      </c>
      <c r="Q8" s="47">
        <f t="shared" si="2"/>
        <v>100.191603966766</v>
      </c>
    </row>
    <row r="9" ht="15.95" customHeight="1" spans="1:17">
      <c r="A9" s="18">
        <v>11</v>
      </c>
      <c r="B9" s="73">
        <v>6.71</v>
      </c>
      <c r="C9" s="73">
        <v>6.69764705882353</v>
      </c>
      <c r="D9" s="74">
        <v>6.70623529411765</v>
      </c>
      <c r="E9" s="74">
        <v>6.692</v>
      </c>
      <c r="F9" s="73">
        <v>6.715</v>
      </c>
      <c r="G9" s="73">
        <v>6.72865217391304</v>
      </c>
      <c r="H9" s="81">
        <v>6.719</v>
      </c>
      <c r="I9" s="73">
        <v>6.8</v>
      </c>
      <c r="J9" s="73">
        <v>6.83</v>
      </c>
      <c r="K9" s="73">
        <v>6.81</v>
      </c>
      <c r="L9" s="56">
        <v>6.7</v>
      </c>
      <c r="M9" s="74">
        <f t="shared" si="0"/>
        <v>6.74085345268542</v>
      </c>
      <c r="N9" s="74">
        <f t="shared" si="1"/>
        <v>0.138</v>
      </c>
      <c r="O9" s="109">
        <v>6.5</v>
      </c>
      <c r="P9" s="110">
        <v>6.9</v>
      </c>
      <c r="Q9" s="47">
        <f t="shared" si="2"/>
        <v>100.161269727867</v>
      </c>
    </row>
    <row r="10" ht="15.95" customHeight="1" spans="1:17">
      <c r="A10" s="18">
        <v>12</v>
      </c>
      <c r="B10" s="73">
        <v>6.723125</v>
      </c>
      <c r="C10" s="73">
        <v>6.73613861386138</v>
      </c>
      <c r="D10" s="74">
        <v>6.71882352941176</v>
      </c>
      <c r="E10" s="74">
        <v>6.752</v>
      </c>
      <c r="F10" s="73">
        <v>6.70526315789474</v>
      </c>
      <c r="G10" s="73">
        <v>6.71539130434783</v>
      </c>
      <c r="H10" s="81">
        <v>6.721</v>
      </c>
      <c r="I10" s="73">
        <v>6.8</v>
      </c>
      <c r="J10" s="73">
        <v>6.82</v>
      </c>
      <c r="K10" s="73">
        <v>6.8</v>
      </c>
      <c r="L10" s="56">
        <v>6.7</v>
      </c>
      <c r="M10" s="74">
        <f t="shared" si="0"/>
        <v>6.74917416055157</v>
      </c>
      <c r="N10" s="74">
        <f t="shared" si="1"/>
        <v>0.11473684210526</v>
      </c>
      <c r="O10" s="109">
        <v>6.5</v>
      </c>
      <c r="P10" s="110">
        <v>6.9</v>
      </c>
      <c r="Q10" s="47">
        <f t="shared" si="2"/>
        <v>100.284905803144</v>
      </c>
    </row>
    <row r="11" ht="15.95" customHeight="1" spans="1:17">
      <c r="A11" s="18">
        <v>1</v>
      </c>
      <c r="B11" s="73">
        <v>6.7175</v>
      </c>
      <c r="C11" s="73">
        <v>6.7274</v>
      </c>
      <c r="D11" s="74">
        <v>6.69866666666667</v>
      </c>
      <c r="E11" s="74">
        <v>6.75</v>
      </c>
      <c r="F11" s="73">
        <v>6.72631578947369</v>
      </c>
      <c r="G11" s="73">
        <v>6.7134</v>
      </c>
      <c r="H11" s="81">
        <v>6.713</v>
      </c>
      <c r="I11" s="73">
        <v>6.82</v>
      </c>
      <c r="J11" s="73">
        <v>6.82</v>
      </c>
      <c r="K11" s="73">
        <v>6.77142857142857</v>
      </c>
      <c r="L11" s="56">
        <v>6.7</v>
      </c>
      <c r="M11" s="74">
        <f t="shared" si="0"/>
        <v>6.74577110275689</v>
      </c>
      <c r="N11" s="74">
        <f t="shared" si="1"/>
        <v>0.121333333333331</v>
      </c>
      <c r="O11" s="109">
        <v>6.5</v>
      </c>
      <c r="P11" s="110">
        <v>6.9</v>
      </c>
      <c r="Q11" s="47">
        <f t="shared" si="2"/>
        <v>100.234340308423</v>
      </c>
    </row>
    <row r="12" ht="15.95" customHeight="1" spans="1:17">
      <c r="A12" s="18">
        <v>2</v>
      </c>
      <c r="B12" s="73">
        <v>6.74111111111111</v>
      </c>
      <c r="C12" s="73">
        <v>6.70851851851852</v>
      </c>
      <c r="D12" s="74">
        <v>6.66</v>
      </c>
      <c r="E12" s="74">
        <v>6.744</v>
      </c>
      <c r="F12" s="73">
        <v>6.78235294117647</v>
      </c>
      <c r="G12" s="73">
        <v>6.69968181818182</v>
      </c>
      <c r="H12" s="81">
        <v>6.708</v>
      </c>
      <c r="I12" s="73">
        <v>6.81</v>
      </c>
      <c r="J12" s="73">
        <v>6.78</v>
      </c>
      <c r="K12" s="73">
        <v>6.76666666666667</v>
      </c>
      <c r="L12" s="56">
        <v>6.7</v>
      </c>
      <c r="M12" s="74">
        <f t="shared" si="0"/>
        <v>6.74003310556546</v>
      </c>
      <c r="N12" s="74">
        <f t="shared" si="1"/>
        <v>0.149999999999999</v>
      </c>
      <c r="O12" s="109">
        <v>6.5</v>
      </c>
      <c r="P12" s="110">
        <v>6.9</v>
      </c>
      <c r="Q12" s="47">
        <f t="shared" si="2"/>
        <v>100.149080320438</v>
      </c>
    </row>
    <row r="13" ht="15.95" customHeight="1" spans="1:17">
      <c r="A13" s="18">
        <v>3</v>
      </c>
      <c r="B13" s="73">
        <v>6.731875</v>
      </c>
      <c r="C13" s="73">
        <v>6.72</v>
      </c>
      <c r="D13" s="74">
        <v>6.72294117647059</v>
      </c>
      <c r="E13" s="74">
        <v>6.735</v>
      </c>
      <c r="F13" s="73">
        <v>6.76666666666666</v>
      </c>
      <c r="G13" s="73">
        <v>6.69736363636364</v>
      </c>
      <c r="H13" s="73">
        <v>6.696</v>
      </c>
      <c r="I13" s="73">
        <v>6.81</v>
      </c>
      <c r="J13" s="73">
        <v>6.76</v>
      </c>
      <c r="K13" s="73">
        <v>6.76</v>
      </c>
      <c r="L13" s="56">
        <v>6.7</v>
      </c>
      <c r="M13" s="74">
        <f t="shared" si="0"/>
        <v>6.73998464795009</v>
      </c>
      <c r="N13" s="74">
        <f t="shared" si="1"/>
        <v>0.114</v>
      </c>
      <c r="O13" s="109">
        <v>6.5</v>
      </c>
      <c r="P13" s="110">
        <v>6.9</v>
      </c>
      <c r="Q13" s="47">
        <f t="shared" si="2"/>
        <v>100.148360296435</v>
      </c>
    </row>
    <row r="14" ht="15.95" customHeight="1" spans="1:17">
      <c r="A14" s="18">
        <v>4</v>
      </c>
      <c r="B14" s="73">
        <v>6.71727272727273</v>
      </c>
      <c r="C14" s="73">
        <v>6.75920454545455</v>
      </c>
      <c r="D14" s="74">
        <v>6.74</v>
      </c>
      <c r="E14" s="74">
        <v>6.73</v>
      </c>
      <c r="F14" s="73">
        <v>6.72380952380952</v>
      </c>
      <c r="G14" s="73">
        <v>6.70644</v>
      </c>
      <c r="H14" s="73">
        <v>6.689</v>
      </c>
      <c r="I14" s="73">
        <v>6.81</v>
      </c>
      <c r="J14" s="73">
        <v>6.76</v>
      </c>
      <c r="K14" s="73">
        <v>6.78888888888889</v>
      </c>
      <c r="L14" s="56">
        <v>6.7</v>
      </c>
      <c r="M14" s="74">
        <f t="shared" si="0"/>
        <v>6.74246156854257</v>
      </c>
      <c r="N14" s="74">
        <f t="shared" si="1"/>
        <v>0.121</v>
      </c>
      <c r="O14" s="109">
        <v>6.5</v>
      </c>
      <c r="P14" s="110">
        <v>6.9</v>
      </c>
      <c r="Q14" s="47">
        <f t="shared" si="2"/>
        <v>100.185164465714</v>
      </c>
    </row>
    <row r="15" ht="15.95" customHeight="1" spans="1:18">
      <c r="A15" s="18">
        <v>5</v>
      </c>
      <c r="B15" s="73">
        <v>6.7115</v>
      </c>
      <c r="C15" s="73">
        <v>6.75245098039216</v>
      </c>
      <c r="D15" s="74">
        <v>6.74411764705882</v>
      </c>
      <c r="E15" s="74">
        <v>6.733</v>
      </c>
      <c r="F15" s="73">
        <v>6.715</v>
      </c>
      <c r="G15" s="73">
        <v>6.71157142857143</v>
      </c>
      <c r="H15" s="73">
        <v>6.665</v>
      </c>
      <c r="I15" s="73">
        <v>6.79</v>
      </c>
      <c r="J15" s="73">
        <v>6.8</v>
      </c>
      <c r="K15" s="73">
        <v>6.80555555555556</v>
      </c>
      <c r="L15" s="56">
        <v>6.7</v>
      </c>
      <c r="M15" s="74">
        <f t="shared" si="0"/>
        <v>6.7428195611578</v>
      </c>
      <c r="N15" s="74">
        <f t="shared" si="1"/>
        <v>0.14055555555556</v>
      </c>
      <c r="O15" s="109">
        <v>6.5</v>
      </c>
      <c r="P15" s="110">
        <v>6.9</v>
      </c>
      <c r="Q15" s="47">
        <f t="shared" si="2"/>
        <v>100.190483821067</v>
      </c>
      <c r="R15" s="48"/>
    </row>
    <row r="16" ht="15.95" customHeight="1" spans="1:18">
      <c r="A16" s="18">
        <v>6</v>
      </c>
      <c r="B16" s="73"/>
      <c r="C16" s="73"/>
      <c r="D16" s="75"/>
      <c r="E16" s="74"/>
      <c r="F16" s="73"/>
      <c r="G16" s="73"/>
      <c r="H16" s="73"/>
      <c r="I16" s="73"/>
      <c r="J16" s="73"/>
      <c r="K16" s="73"/>
      <c r="L16" s="56">
        <v>6.7</v>
      </c>
      <c r="M16" s="74"/>
      <c r="N16" s="74">
        <f t="shared" si="1"/>
        <v>0</v>
      </c>
      <c r="O16" s="109">
        <v>6.5</v>
      </c>
      <c r="P16" s="110">
        <v>6.9</v>
      </c>
      <c r="Q16" s="47">
        <f t="shared" si="2"/>
        <v>0</v>
      </c>
      <c r="R16" s="48"/>
    </row>
    <row r="17" ht="15.95" customHeight="1" spans="1:18">
      <c r="A17" s="18">
        <v>7</v>
      </c>
      <c r="B17" s="73"/>
      <c r="C17" s="73"/>
      <c r="D17" s="75"/>
      <c r="E17" s="74"/>
      <c r="F17" s="73"/>
      <c r="G17" s="73"/>
      <c r="H17" s="73"/>
      <c r="I17" s="73"/>
      <c r="J17" s="73"/>
      <c r="K17" s="73"/>
      <c r="L17" s="56">
        <v>6.7</v>
      </c>
      <c r="M17" s="74"/>
      <c r="N17" s="74">
        <f t="shared" si="1"/>
        <v>0</v>
      </c>
      <c r="O17" s="109">
        <v>6.5</v>
      </c>
      <c r="P17" s="110">
        <v>6.9</v>
      </c>
      <c r="Q17" s="47">
        <f t="shared" si="2"/>
        <v>0</v>
      </c>
      <c r="R17" s="48"/>
    </row>
    <row r="18" ht="15.95" customHeight="1" spans="1:18">
      <c r="A18" s="18">
        <v>8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6">
        <v>6.7</v>
      </c>
      <c r="M18" s="74"/>
      <c r="N18" s="74">
        <f t="shared" si="1"/>
        <v>0</v>
      </c>
      <c r="O18" s="109">
        <v>6.5</v>
      </c>
      <c r="P18" s="110">
        <v>6.9</v>
      </c>
      <c r="Q18" s="47">
        <f t="shared" si="2"/>
        <v>0</v>
      </c>
      <c r="R18" s="48"/>
    </row>
    <row r="19" ht="15.95" customHeight="1" spans="1:18">
      <c r="A19" s="18">
        <v>9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6">
        <v>6.7</v>
      </c>
      <c r="M19" s="74"/>
      <c r="N19" s="74">
        <f t="shared" si="1"/>
        <v>0</v>
      </c>
      <c r="O19" s="109">
        <v>6.5</v>
      </c>
      <c r="P19" s="110">
        <v>6.9</v>
      </c>
      <c r="Q19" s="47">
        <f t="shared" si="2"/>
        <v>0</v>
      </c>
      <c r="R19" s="48"/>
    </row>
    <row r="20" ht="15.95" customHeight="1" spans="1:18">
      <c r="A20" s="18">
        <v>10</v>
      </c>
      <c r="B20" s="59"/>
      <c r="C20" s="60"/>
      <c r="D20" s="60"/>
      <c r="E20" s="60"/>
      <c r="F20" s="60"/>
      <c r="G20" s="60"/>
      <c r="H20" s="60"/>
      <c r="I20" s="60"/>
      <c r="J20" s="60"/>
      <c r="K20" s="60"/>
      <c r="L20" s="56">
        <v>6.7</v>
      </c>
      <c r="M20" s="74"/>
      <c r="N20" s="74">
        <f t="shared" si="1"/>
        <v>0</v>
      </c>
      <c r="O20" s="109">
        <v>6.5</v>
      </c>
      <c r="P20" s="110">
        <v>6.9</v>
      </c>
      <c r="Q20" s="47">
        <f t="shared" si="2"/>
        <v>0</v>
      </c>
      <c r="R20" s="48"/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R21"/>
  <sheetViews>
    <sheetView zoomScale="73" zoomScaleNormal="73" workbookViewId="0">
      <selection activeCell="X27" sqref="X27"/>
    </sheetView>
  </sheetViews>
  <sheetFormatPr defaultColWidth="9" defaultRowHeight="13.2"/>
  <cols>
    <col min="1" max="1" width="3.75" customWidth="1"/>
    <col min="2" max="2" width="7.75" customWidth="1"/>
    <col min="4" max="4" width="8.75" customWidth="1"/>
    <col min="5" max="5" width="9.87962962962963" customWidth="1"/>
    <col min="6" max="6" width="9.5" customWidth="1"/>
    <col min="7" max="8" width="8.75" customWidth="1"/>
    <col min="9" max="9" width="8.5" customWidth="1"/>
    <col min="10" max="10" width="8.62962962962963" customWidth="1"/>
    <col min="11" max="11" width="9.37962962962963" customWidth="1"/>
    <col min="12" max="12" width="6.87962962962963" customWidth="1"/>
    <col min="13" max="13" width="10.8796296296296" customWidth="1"/>
    <col min="14" max="14" width="8.62962962962963" customWidth="1"/>
    <col min="15" max="16" width="2.62962962962963" customWidth="1"/>
  </cols>
  <sheetData>
    <row r="1" ht="20.1" customHeight="1" spans="6:6">
      <c r="F1" s="11" t="s">
        <v>105</v>
      </c>
    </row>
    <row r="2" ht="15.95" customHeight="1" spans="1:17">
      <c r="A2" s="85" t="s">
        <v>70</v>
      </c>
      <c r="B2" s="50" t="s">
        <v>71</v>
      </c>
      <c r="C2" s="50" t="s">
        <v>72</v>
      </c>
      <c r="D2" s="51" t="s">
        <v>73</v>
      </c>
      <c r="E2" s="52" t="s">
        <v>87</v>
      </c>
      <c r="F2" s="51" t="s">
        <v>75</v>
      </c>
      <c r="G2" s="50" t="s">
        <v>76</v>
      </c>
      <c r="H2" s="53" t="s">
        <v>77</v>
      </c>
      <c r="I2" s="50" t="s">
        <v>78</v>
      </c>
      <c r="J2" s="50" t="s">
        <v>79</v>
      </c>
      <c r="K2" s="61" t="s">
        <v>80</v>
      </c>
      <c r="L2" s="62" t="s">
        <v>2</v>
      </c>
      <c r="M2" s="63" t="s">
        <v>81</v>
      </c>
      <c r="N2" s="64" t="s">
        <v>82</v>
      </c>
      <c r="O2" s="107" t="s">
        <v>83</v>
      </c>
      <c r="P2" s="108" t="s">
        <v>84</v>
      </c>
      <c r="Q2" s="44" t="s">
        <v>85</v>
      </c>
    </row>
    <row r="3" ht="15.95" customHeight="1" spans="1:17">
      <c r="A3" s="18">
        <v>5</v>
      </c>
      <c r="B3" s="71"/>
      <c r="C3" s="71"/>
      <c r="D3" s="71"/>
      <c r="E3" s="71">
        <v>4.19</v>
      </c>
      <c r="F3" s="71"/>
      <c r="G3" s="71"/>
      <c r="H3" s="71"/>
      <c r="I3" s="71"/>
      <c r="J3" s="71">
        <v>4.25</v>
      </c>
      <c r="K3" s="71"/>
      <c r="L3" s="56">
        <v>4.2</v>
      </c>
      <c r="M3" s="74">
        <f t="shared" ref="M3:M15" si="0">AVERAGE(B3:K3)</f>
        <v>4.22</v>
      </c>
      <c r="N3" s="74">
        <f t="shared" ref="N3:N20" si="1">MAX(B3:K3)-MIN(B3:K3)</f>
        <v>0.0599999999999996</v>
      </c>
      <c r="O3" s="109">
        <v>4</v>
      </c>
      <c r="P3" s="110">
        <v>4.4</v>
      </c>
      <c r="Q3" s="47">
        <f>M3/M3*100</f>
        <v>100</v>
      </c>
    </row>
    <row r="4" ht="15.95" customHeight="1" spans="1:17">
      <c r="A4" s="18">
        <v>6</v>
      </c>
      <c r="B4" s="73">
        <v>4.2195</v>
      </c>
      <c r="C4" s="73">
        <v>4.18253164556962</v>
      </c>
      <c r="D4" s="74">
        <v>4.14125</v>
      </c>
      <c r="E4" s="74">
        <v>4.134</v>
      </c>
      <c r="F4" s="73">
        <v>4.20555555555556</v>
      </c>
      <c r="G4" s="73">
        <v>4.16</v>
      </c>
      <c r="H4" s="73">
        <v>4.128</v>
      </c>
      <c r="I4" s="73">
        <v>4.26</v>
      </c>
      <c r="J4" s="73">
        <v>4.18253164556962</v>
      </c>
      <c r="K4" s="73">
        <v>4.2</v>
      </c>
      <c r="L4" s="56">
        <v>4.2</v>
      </c>
      <c r="M4" s="74">
        <f t="shared" si="0"/>
        <v>4.18133688466948</v>
      </c>
      <c r="N4" s="74">
        <f t="shared" si="1"/>
        <v>0.132</v>
      </c>
      <c r="O4" s="109">
        <v>4</v>
      </c>
      <c r="P4" s="110">
        <v>4.4</v>
      </c>
      <c r="Q4" s="47">
        <f>M4/M$3*100</f>
        <v>99.083812432926</v>
      </c>
    </row>
    <row r="5" ht="15.95" customHeight="1" spans="1:17">
      <c r="A5" s="18">
        <v>7</v>
      </c>
      <c r="B5" s="73">
        <v>4.21</v>
      </c>
      <c r="C5" s="73">
        <v>4.17404494382022</v>
      </c>
      <c r="D5" s="74">
        <v>4.1645</v>
      </c>
      <c r="E5" s="74">
        <v>4.119</v>
      </c>
      <c r="F5" s="73">
        <v>4.2</v>
      </c>
      <c r="G5" s="73">
        <v>4.2275</v>
      </c>
      <c r="H5" s="73">
        <v>4.126</v>
      </c>
      <c r="I5" s="73">
        <v>4.25</v>
      </c>
      <c r="J5" s="73">
        <v>4.24</v>
      </c>
      <c r="K5" s="73">
        <v>4.205</v>
      </c>
      <c r="L5" s="56">
        <v>4.2</v>
      </c>
      <c r="M5" s="74">
        <f t="shared" si="0"/>
        <v>4.19160449438202</v>
      </c>
      <c r="N5" s="74">
        <f t="shared" si="1"/>
        <v>0.131</v>
      </c>
      <c r="O5" s="109">
        <v>4</v>
      </c>
      <c r="P5" s="110">
        <v>4.4</v>
      </c>
      <c r="Q5" s="47">
        <f t="shared" ref="Q5:Q20" si="2">M5/M$3*100</f>
        <v>99.3271207199531</v>
      </c>
    </row>
    <row r="6" ht="15.95" customHeight="1" spans="1:17">
      <c r="A6" s="18">
        <v>8</v>
      </c>
      <c r="B6" s="73">
        <v>4.22571428571429</v>
      </c>
      <c r="C6" s="73">
        <v>4.19988505747127</v>
      </c>
      <c r="D6" s="74">
        <v>4.17368421052632</v>
      </c>
      <c r="E6" s="74">
        <v>4.146</v>
      </c>
      <c r="F6" s="73">
        <v>4.18</v>
      </c>
      <c r="G6" s="73">
        <v>4.18415384615385</v>
      </c>
      <c r="H6" s="73">
        <v>4.175</v>
      </c>
      <c r="I6" s="73">
        <v>4.27</v>
      </c>
      <c r="J6" s="73">
        <v>4.23</v>
      </c>
      <c r="K6" s="73">
        <v>4.205</v>
      </c>
      <c r="L6" s="56">
        <v>4.2</v>
      </c>
      <c r="M6" s="74">
        <f t="shared" si="0"/>
        <v>4.19894373998657</v>
      </c>
      <c r="N6" s="74">
        <f t="shared" si="1"/>
        <v>0.124</v>
      </c>
      <c r="O6" s="109">
        <v>4</v>
      </c>
      <c r="P6" s="110">
        <v>4.4</v>
      </c>
      <c r="Q6" s="47">
        <f t="shared" si="2"/>
        <v>99.5010364925728</v>
      </c>
    </row>
    <row r="7" ht="15.95" customHeight="1" spans="1:17">
      <c r="A7" s="18">
        <v>9</v>
      </c>
      <c r="B7" s="73">
        <v>4.229</v>
      </c>
      <c r="C7" s="73">
        <v>4.1905</v>
      </c>
      <c r="D7" s="74">
        <v>4.15823529411765</v>
      </c>
      <c r="E7" s="74">
        <v>4.125</v>
      </c>
      <c r="F7" s="73">
        <v>4.2</v>
      </c>
      <c r="G7" s="73">
        <v>4.1811052631579</v>
      </c>
      <c r="H7" s="73">
        <v>4.186</v>
      </c>
      <c r="I7" s="73">
        <v>4.28</v>
      </c>
      <c r="J7" s="73">
        <v>4.2</v>
      </c>
      <c r="K7" s="73">
        <v>4.19</v>
      </c>
      <c r="L7" s="56">
        <v>4.2</v>
      </c>
      <c r="M7" s="74">
        <f t="shared" si="0"/>
        <v>4.19398405572755</v>
      </c>
      <c r="N7" s="74">
        <f t="shared" si="1"/>
        <v>0.155</v>
      </c>
      <c r="O7" s="109">
        <v>4</v>
      </c>
      <c r="P7" s="110">
        <v>4.4</v>
      </c>
      <c r="Q7" s="47">
        <f t="shared" si="2"/>
        <v>99.3835084295629</v>
      </c>
    </row>
    <row r="8" ht="15.95" customHeight="1" spans="1:17">
      <c r="A8" s="18">
        <v>10</v>
      </c>
      <c r="B8" s="73">
        <v>4.22227272727273</v>
      </c>
      <c r="C8" s="73">
        <v>4.19623655913978</v>
      </c>
      <c r="D8" s="74">
        <v>4.15045454545454</v>
      </c>
      <c r="E8" s="74">
        <v>4.115</v>
      </c>
      <c r="F8" s="73">
        <v>4.13636363636364</v>
      </c>
      <c r="G8" s="73">
        <v>4.16222222222222</v>
      </c>
      <c r="H8" s="73">
        <v>4.194</v>
      </c>
      <c r="I8" s="73">
        <v>4.25</v>
      </c>
      <c r="J8" s="73">
        <v>4.25</v>
      </c>
      <c r="K8" s="73">
        <v>4.2</v>
      </c>
      <c r="L8" s="56">
        <v>4.2</v>
      </c>
      <c r="M8" s="74">
        <f t="shared" si="0"/>
        <v>4.18765496904529</v>
      </c>
      <c r="N8" s="74">
        <f t="shared" si="1"/>
        <v>0.135</v>
      </c>
      <c r="O8" s="109">
        <v>4</v>
      </c>
      <c r="P8" s="110">
        <v>4.4</v>
      </c>
      <c r="Q8" s="47">
        <f t="shared" si="2"/>
        <v>99.2335300721633</v>
      </c>
    </row>
    <row r="9" ht="15.95" customHeight="1" spans="1:17">
      <c r="A9" s="18">
        <v>11</v>
      </c>
      <c r="B9" s="73">
        <v>4.207</v>
      </c>
      <c r="C9" s="73">
        <v>4.2072131147541</v>
      </c>
      <c r="D9" s="74">
        <v>4.20277777777778</v>
      </c>
      <c r="E9" s="74">
        <v>4.095</v>
      </c>
      <c r="F9" s="73">
        <v>4.175</v>
      </c>
      <c r="G9" s="73">
        <v>4.17304347826087</v>
      </c>
      <c r="H9" s="73">
        <v>4.228</v>
      </c>
      <c r="I9" s="73">
        <v>4.26</v>
      </c>
      <c r="J9" s="73">
        <v>4.29</v>
      </c>
      <c r="K9" s="73">
        <v>4.22</v>
      </c>
      <c r="L9" s="56">
        <v>4.2</v>
      </c>
      <c r="M9" s="74">
        <f t="shared" si="0"/>
        <v>4.20580343707927</v>
      </c>
      <c r="N9" s="74">
        <f t="shared" si="1"/>
        <v>0.195</v>
      </c>
      <c r="O9" s="109">
        <v>4</v>
      </c>
      <c r="P9" s="110">
        <v>4.4</v>
      </c>
      <c r="Q9" s="47">
        <f t="shared" si="2"/>
        <v>99.6635885563809</v>
      </c>
    </row>
    <row r="10" ht="15.95" customHeight="1" spans="1:17">
      <c r="A10" s="18">
        <v>12</v>
      </c>
      <c r="B10" s="73">
        <v>4.205625</v>
      </c>
      <c r="C10" s="73">
        <v>4.19915789473684</v>
      </c>
      <c r="D10" s="74">
        <v>4.19352941176471</v>
      </c>
      <c r="E10" s="74">
        <v>4.216</v>
      </c>
      <c r="F10" s="73">
        <v>4.18947368421053</v>
      </c>
      <c r="G10" s="73">
        <v>4.17334782608696</v>
      </c>
      <c r="H10" s="73">
        <v>4.228</v>
      </c>
      <c r="I10" s="73">
        <v>4.25</v>
      </c>
      <c r="J10" s="73">
        <v>4.29</v>
      </c>
      <c r="K10" s="73">
        <v>4.215</v>
      </c>
      <c r="L10" s="56">
        <v>4.2</v>
      </c>
      <c r="M10" s="74">
        <f t="shared" si="0"/>
        <v>4.2160133816799</v>
      </c>
      <c r="N10" s="74">
        <f t="shared" si="1"/>
        <v>0.11665217391304</v>
      </c>
      <c r="O10" s="109">
        <v>4</v>
      </c>
      <c r="P10" s="110">
        <v>4.4</v>
      </c>
      <c r="Q10" s="47">
        <f t="shared" si="2"/>
        <v>99.9055303715617</v>
      </c>
    </row>
    <row r="11" ht="15.95" customHeight="1" spans="1:17">
      <c r="A11" s="18">
        <v>1</v>
      </c>
      <c r="B11" s="73">
        <v>4.2205</v>
      </c>
      <c r="C11" s="73">
        <v>4.18090909090909</v>
      </c>
      <c r="D11" s="74">
        <v>4.14</v>
      </c>
      <c r="E11" s="74">
        <v>4.241</v>
      </c>
      <c r="F11" s="73">
        <v>4.16842105263158</v>
      </c>
      <c r="G11" s="73">
        <v>4.18556</v>
      </c>
      <c r="H11" s="73">
        <v>4.208</v>
      </c>
      <c r="I11" s="73">
        <v>4.27</v>
      </c>
      <c r="J11" s="73">
        <v>4.3</v>
      </c>
      <c r="K11" s="73">
        <v>4.24285714285714</v>
      </c>
      <c r="L11" s="56">
        <v>4.2</v>
      </c>
      <c r="M11" s="74">
        <f t="shared" si="0"/>
        <v>4.21572472863978</v>
      </c>
      <c r="N11" s="74">
        <f t="shared" si="1"/>
        <v>0.16</v>
      </c>
      <c r="O11" s="109">
        <v>4</v>
      </c>
      <c r="P11" s="110">
        <v>4.4</v>
      </c>
      <c r="Q11" s="47">
        <f t="shared" si="2"/>
        <v>99.8986902521275</v>
      </c>
    </row>
    <row r="12" ht="15.95" customHeight="1" spans="1:17">
      <c r="A12" s="18">
        <v>2</v>
      </c>
      <c r="B12" s="73">
        <v>4.23388888888889</v>
      </c>
      <c r="C12" s="73">
        <v>4.174375</v>
      </c>
      <c r="D12" s="74">
        <v>4.1025</v>
      </c>
      <c r="E12" s="74">
        <v>4.325</v>
      </c>
      <c r="F12" s="73">
        <v>4.14705882352941</v>
      </c>
      <c r="G12" s="73">
        <v>4.20159090909091</v>
      </c>
      <c r="H12" s="73">
        <v>4.214</v>
      </c>
      <c r="I12" s="73">
        <v>4.27</v>
      </c>
      <c r="J12" s="73">
        <v>4.28</v>
      </c>
      <c r="K12" s="73">
        <v>4.24</v>
      </c>
      <c r="L12" s="56">
        <v>4.2</v>
      </c>
      <c r="M12" s="74">
        <f t="shared" si="0"/>
        <v>4.21884136215092</v>
      </c>
      <c r="N12" s="74">
        <f t="shared" si="1"/>
        <v>0.2225</v>
      </c>
      <c r="O12" s="109">
        <v>4</v>
      </c>
      <c r="P12" s="110">
        <v>4.4</v>
      </c>
      <c r="Q12" s="47">
        <f t="shared" si="2"/>
        <v>99.9725441267991</v>
      </c>
    </row>
    <row r="13" ht="15.95" customHeight="1" spans="1:17">
      <c r="A13" s="18">
        <v>3</v>
      </c>
      <c r="B13" s="73">
        <v>4.235625</v>
      </c>
      <c r="C13" s="73">
        <v>4.18133333333333</v>
      </c>
      <c r="D13" s="74">
        <v>4.14352941176471</v>
      </c>
      <c r="E13" s="74">
        <v>4.299</v>
      </c>
      <c r="F13" s="73">
        <v>4.19047619047619</v>
      </c>
      <c r="G13" s="73">
        <v>4.20722727272727</v>
      </c>
      <c r="H13" s="73">
        <v>4.206</v>
      </c>
      <c r="I13" s="73">
        <v>4.24</v>
      </c>
      <c r="J13" s="73">
        <v>4.25</v>
      </c>
      <c r="K13" s="73">
        <v>4.22</v>
      </c>
      <c r="L13" s="56">
        <v>4.2</v>
      </c>
      <c r="M13" s="74">
        <f t="shared" si="0"/>
        <v>4.21731912083015</v>
      </c>
      <c r="N13" s="74">
        <f t="shared" si="1"/>
        <v>0.15547058823529</v>
      </c>
      <c r="O13" s="109">
        <v>4</v>
      </c>
      <c r="P13" s="110">
        <v>4.4</v>
      </c>
      <c r="Q13" s="47">
        <f t="shared" si="2"/>
        <v>99.9364720575865</v>
      </c>
    </row>
    <row r="14" ht="15.95" customHeight="1" spans="1:17">
      <c r="A14" s="18">
        <v>4</v>
      </c>
      <c r="B14" s="73">
        <v>4.22590909090909</v>
      </c>
      <c r="C14" s="73">
        <v>4.19779069767442</v>
      </c>
      <c r="D14" s="74">
        <v>4.1215</v>
      </c>
      <c r="E14" s="74">
        <v>4.27</v>
      </c>
      <c r="F14" s="73">
        <v>4.19047619047619</v>
      </c>
      <c r="G14" s="73">
        <v>4.22044</v>
      </c>
      <c r="H14" s="73">
        <v>4.207</v>
      </c>
      <c r="I14" s="73">
        <v>4.26</v>
      </c>
      <c r="J14" s="73">
        <v>4.24</v>
      </c>
      <c r="K14" s="73">
        <v>4.20555555555556</v>
      </c>
      <c r="L14" s="56">
        <v>4.2</v>
      </c>
      <c r="M14" s="74">
        <f t="shared" si="0"/>
        <v>4.21386715346153</v>
      </c>
      <c r="N14" s="74">
        <f t="shared" si="1"/>
        <v>0.148499999999999</v>
      </c>
      <c r="O14" s="109">
        <v>4</v>
      </c>
      <c r="P14" s="110">
        <v>4.4</v>
      </c>
      <c r="Q14" s="47">
        <f t="shared" si="2"/>
        <v>99.8546718829746</v>
      </c>
    </row>
    <row r="15" ht="15.95" customHeight="1" spans="1:18">
      <c r="A15" s="18">
        <v>5</v>
      </c>
      <c r="B15" s="73">
        <v>4.2205</v>
      </c>
      <c r="C15" s="73">
        <v>4.21584269662921</v>
      </c>
      <c r="D15" s="74">
        <v>4.14684210526316</v>
      </c>
      <c r="E15" s="74">
        <v>4.253</v>
      </c>
      <c r="F15" s="73">
        <v>4.165</v>
      </c>
      <c r="G15" s="73">
        <v>4.20295238095238</v>
      </c>
      <c r="H15" s="73">
        <v>4.237</v>
      </c>
      <c r="I15" s="73">
        <v>4.28</v>
      </c>
      <c r="J15" s="73">
        <v>4.26</v>
      </c>
      <c r="K15" s="73">
        <v>4.2</v>
      </c>
      <c r="L15" s="56">
        <v>4.2</v>
      </c>
      <c r="M15" s="74">
        <f t="shared" si="0"/>
        <v>4.21811371828448</v>
      </c>
      <c r="N15" s="74">
        <f t="shared" si="1"/>
        <v>0.13315789473684</v>
      </c>
      <c r="O15" s="109">
        <v>4</v>
      </c>
      <c r="P15" s="110">
        <v>4.4</v>
      </c>
      <c r="Q15" s="47">
        <f t="shared" si="2"/>
        <v>99.9553013811487</v>
      </c>
      <c r="R15" s="48"/>
    </row>
    <row r="16" ht="15.95" customHeight="1" spans="1:18">
      <c r="A16" s="18">
        <v>6</v>
      </c>
      <c r="B16" s="73"/>
      <c r="C16" s="73"/>
      <c r="D16" s="75"/>
      <c r="E16" s="74"/>
      <c r="F16" s="73"/>
      <c r="G16" s="73"/>
      <c r="H16" s="73"/>
      <c r="I16" s="73"/>
      <c r="J16" s="73"/>
      <c r="K16" s="73"/>
      <c r="L16" s="56">
        <v>4.2</v>
      </c>
      <c r="M16" s="74"/>
      <c r="N16" s="74">
        <f t="shared" si="1"/>
        <v>0</v>
      </c>
      <c r="O16" s="109">
        <v>4</v>
      </c>
      <c r="P16" s="110">
        <v>4.4</v>
      </c>
      <c r="Q16" s="47">
        <f t="shared" si="2"/>
        <v>0</v>
      </c>
      <c r="R16" s="48"/>
    </row>
    <row r="17" ht="15.95" customHeight="1" spans="1:18">
      <c r="A17" s="18">
        <v>7</v>
      </c>
      <c r="B17" s="73"/>
      <c r="C17" s="73"/>
      <c r="D17" s="75"/>
      <c r="E17" s="74"/>
      <c r="F17" s="73"/>
      <c r="G17" s="73"/>
      <c r="H17" s="73"/>
      <c r="I17" s="73"/>
      <c r="J17" s="73"/>
      <c r="K17" s="73"/>
      <c r="L17" s="56">
        <v>4.2</v>
      </c>
      <c r="M17" s="74"/>
      <c r="N17" s="74">
        <f t="shared" si="1"/>
        <v>0</v>
      </c>
      <c r="O17" s="109">
        <v>4</v>
      </c>
      <c r="P17" s="110">
        <v>4.4</v>
      </c>
      <c r="Q17" s="47">
        <f t="shared" si="2"/>
        <v>0</v>
      </c>
      <c r="R17" s="48"/>
    </row>
    <row r="18" ht="15.95" customHeight="1" spans="1:18">
      <c r="A18" s="18">
        <v>8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6">
        <v>4.2</v>
      </c>
      <c r="M18" s="74"/>
      <c r="N18" s="74">
        <f t="shared" si="1"/>
        <v>0</v>
      </c>
      <c r="O18" s="109">
        <v>4</v>
      </c>
      <c r="P18" s="110">
        <v>4.4</v>
      </c>
      <c r="Q18" s="47">
        <f t="shared" si="2"/>
        <v>0</v>
      </c>
      <c r="R18" s="48"/>
    </row>
    <row r="19" ht="15.95" customHeight="1" spans="1:18">
      <c r="A19" s="18">
        <v>9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6">
        <v>4.2</v>
      </c>
      <c r="M19" s="74"/>
      <c r="N19" s="74">
        <f t="shared" si="1"/>
        <v>0</v>
      </c>
      <c r="O19" s="109">
        <v>4</v>
      </c>
      <c r="P19" s="110">
        <v>4.4</v>
      </c>
      <c r="Q19" s="47">
        <f t="shared" si="2"/>
        <v>0</v>
      </c>
      <c r="R19" s="48"/>
    </row>
    <row r="20" ht="15.95" customHeight="1" spans="1:18">
      <c r="A20" s="18">
        <v>10</v>
      </c>
      <c r="B20" s="59"/>
      <c r="C20" s="60"/>
      <c r="D20" s="60"/>
      <c r="E20" s="60"/>
      <c r="F20" s="60"/>
      <c r="G20" s="60"/>
      <c r="H20" s="60"/>
      <c r="I20" s="60"/>
      <c r="J20" s="60"/>
      <c r="K20" s="60"/>
      <c r="L20" s="56">
        <v>4.2</v>
      </c>
      <c r="M20" s="74"/>
      <c r="N20" s="74">
        <f t="shared" si="1"/>
        <v>0</v>
      </c>
      <c r="O20" s="109">
        <v>4</v>
      </c>
      <c r="P20" s="110">
        <v>4.4</v>
      </c>
      <c r="Q20" s="47">
        <f t="shared" si="2"/>
        <v>0</v>
      </c>
      <c r="R20" s="48"/>
    </row>
    <row r="21" ht="18.6" spans="12:12">
      <c r="L21" s="56">
        <v>4.2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R20"/>
  <sheetViews>
    <sheetView zoomScale="73" zoomScaleNormal="73" workbookViewId="0">
      <selection activeCell="X27" sqref="X27"/>
    </sheetView>
  </sheetViews>
  <sheetFormatPr defaultColWidth="9" defaultRowHeight="13.2"/>
  <cols>
    <col min="1" max="1" width="3.75" customWidth="1"/>
    <col min="2" max="2" width="7.87962962962963" customWidth="1"/>
    <col min="3" max="3" width="10.5" customWidth="1"/>
    <col min="4" max="4" width="8.62962962962963" customWidth="1"/>
    <col min="5" max="5" width="8.75" customWidth="1"/>
    <col min="6" max="6" width="9.5" customWidth="1"/>
    <col min="7" max="8" width="8.62962962962963" customWidth="1"/>
    <col min="9" max="9" width="9.25" customWidth="1"/>
    <col min="10" max="10" width="8.62962962962963" customWidth="1"/>
    <col min="11" max="11" width="9.37962962962963" customWidth="1"/>
    <col min="12" max="12" width="6.87962962962963" customWidth="1"/>
    <col min="13" max="13" width="9.75" customWidth="1"/>
    <col min="14" max="14" width="7.75" customWidth="1"/>
    <col min="15" max="15" width="3.12962962962963" customWidth="1"/>
    <col min="16" max="16" width="2.62962962962963" customWidth="1"/>
    <col min="17" max="17" width="10.1296296296296" customWidth="1"/>
  </cols>
  <sheetData>
    <row r="1" ht="20.1" customHeight="1" spans="6:6">
      <c r="F1" s="11" t="s">
        <v>106</v>
      </c>
    </row>
    <row r="2" ht="15.95" customHeight="1" spans="1:17">
      <c r="A2" s="12" t="s">
        <v>70</v>
      </c>
      <c r="B2" s="50" t="s">
        <v>71</v>
      </c>
      <c r="C2" s="50" t="s">
        <v>72</v>
      </c>
      <c r="D2" s="51" t="s">
        <v>73</v>
      </c>
      <c r="E2" s="52" t="s">
        <v>87</v>
      </c>
      <c r="F2" s="51" t="s">
        <v>75</v>
      </c>
      <c r="G2" s="50" t="s">
        <v>76</v>
      </c>
      <c r="H2" s="53" t="s">
        <v>77</v>
      </c>
      <c r="I2" s="50" t="s">
        <v>78</v>
      </c>
      <c r="J2" s="50" t="s">
        <v>79</v>
      </c>
      <c r="K2" s="61" t="s">
        <v>80</v>
      </c>
      <c r="L2" s="62" t="s">
        <v>2</v>
      </c>
      <c r="M2" s="63" t="s">
        <v>81</v>
      </c>
      <c r="N2" s="64" t="s">
        <v>82</v>
      </c>
      <c r="O2" s="102" t="s">
        <v>83</v>
      </c>
      <c r="P2" s="103" t="s">
        <v>84</v>
      </c>
      <c r="Q2" s="44" t="s">
        <v>85</v>
      </c>
    </row>
    <row r="3" ht="15.95" customHeight="1" spans="1:17">
      <c r="A3" s="18">
        <v>5</v>
      </c>
      <c r="B3" s="71"/>
      <c r="C3" s="71"/>
      <c r="D3" s="71"/>
      <c r="E3" s="71">
        <v>2.06</v>
      </c>
      <c r="F3" s="72"/>
      <c r="G3" s="71"/>
      <c r="H3" s="71"/>
      <c r="I3" s="71"/>
      <c r="J3" s="71">
        <v>2</v>
      </c>
      <c r="K3" s="71"/>
      <c r="L3" s="56">
        <v>2</v>
      </c>
      <c r="M3" s="74">
        <f t="shared" ref="M3:M15" si="0">AVERAGE(B3:K3)</f>
        <v>2.03</v>
      </c>
      <c r="N3" s="74">
        <f t="shared" ref="N3:N20" si="1">MAX(B3:K3)-MIN(B3:K3)</f>
        <v>0.0600000000000001</v>
      </c>
      <c r="O3" s="104">
        <v>1.7</v>
      </c>
      <c r="P3" s="105">
        <v>2.3</v>
      </c>
      <c r="Q3" s="106">
        <f>M3/M3*100</f>
        <v>100</v>
      </c>
    </row>
    <row r="4" ht="15.95" customHeight="1" spans="1:17">
      <c r="A4" s="18">
        <v>6</v>
      </c>
      <c r="B4" s="73">
        <v>1.9755</v>
      </c>
      <c r="C4" s="73">
        <v>1.94779220779221</v>
      </c>
      <c r="D4" s="74">
        <v>1.95</v>
      </c>
      <c r="E4" s="74">
        <v>2.051</v>
      </c>
      <c r="F4" s="73">
        <v>1.91777777777778</v>
      </c>
      <c r="G4" s="73">
        <v>2.02</v>
      </c>
      <c r="H4" s="73">
        <v>1.944</v>
      </c>
      <c r="I4" s="73">
        <v>2.05</v>
      </c>
      <c r="J4" s="73">
        <v>1.94779220779221</v>
      </c>
      <c r="K4" s="73">
        <v>1.98333333333333</v>
      </c>
      <c r="L4" s="56">
        <v>2</v>
      </c>
      <c r="M4" s="74">
        <f t="shared" si="0"/>
        <v>1.97871955266955</v>
      </c>
      <c r="N4" s="74">
        <f t="shared" si="1"/>
        <v>0.13322222222222</v>
      </c>
      <c r="O4" s="104">
        <v>1.7</v>
      </c>
      <c r="P4" s="105">
        <v>2.3</v>
      </c>
      <c r="Q4" s="47">
        <f>M4/M$3*100</f>
        <v>97.4738695896332</v>
      </c>
    </row>
    <row r="5" ht="15.95" customHeight="1" spans="1:17">
      <c r="A5" s="18">
        <v>7</v>
      </c>
      <c r="B5" s="73">
        <v>1.976</v>
      </c>
      <c r="C5" s="73">
        <v>1.94411764705882</v>
      </c>
      <c r="D5" s="74">
        <v>1.98470588235294</v>
      </c>
      <c r="E5" s="74">
        <v>2.041</v>
      </c>
      <c r="F5" s="73">
        <v>1.96625</v>
      </c>
      <c r="G5" s="73">
        <v>2.03166666666667</v>
      </c>
      <c r="H5" s="73">
        <v>1.944</v>
      </c>
      <c r="I5" s="73">
        <v>2.08</v>
      </c>
      <c r="J5" s="73">
        <v>2</v>
      </c>
      <c r="K5" s="73">
        <v>1.86315789473684</v>
      </c>
      <c r="L5" s="56">
        <v>2</v>
      </c>
      <c r="M5" s="74">
        <f t="shared" si="0"/>
        <v>1.98308980908153</v>
      </c>
      <c r="N5" s="74">
        <f t="shared" si="1"/>
        <v>0.21684210526316</v>
      </c>
      <c r="O5" s="104">
        <v>1.7</v>
      </c>
      <c r="P5" s="105">
        <v>2.3</v>
      </c>
      <c r="Q5" s="47">
        <f t="shared" ref="Q5:Q20" si="2">M5/M$3*100</f>
        <v>97.6891531567255</v>
      </c>
    </row>
    <row r="6" ht="15.95" customHeight="1" spans="1:17">
      <c r="A6" s="18">
        <v>8</v>
      </c>
      <c r="B6" s="73">
        <v>1.98428571428571</v>
      </c>
      <c r="C6" s="73">
        <v>1.96733333333333</v>
      </c>
      <c r="D6" s="74">
        <v>1.96947368421053</v>
      </c>
      <c r="E6" s="74">
        <v>2.044</v>
      </c>
      <c r="F6" s="73">
        <v>1.9105</v>
      </c>
      <c r="G6" s="73">
        <v>2.02538461538462</v>
      </c>
      <c r="H6" s="73">
        <v>1.953</v>
      </c>
      <c r="I6" s="73">
        <v>2.09</v>
      </c>
      <c r="J6" s="73">
        <v>2</v>
      </c>
      <c r="K6" s="73">
        <v>1.825</v>
      </c>
      <c r="L6" s="56">
        <v>2</v>
      </c>
      <c r="M6" s="74">
        <f t="shared" si="0"/>
        <v>1.97689773472142</v>
      </c>
      <c r="N6" s="74">
        <f t="shared" si="1"/>
        <v>0.265</v>
      </c>
      <c r="O6" s="104">
        <v>1.7</v>
      </c>
      <c r="P6" s="105">
        <v>2.3</v>
      </c>
      <c r="Q6" s="47">
        <f t="shared" si="2"/>
        <v>97.3841248631241</v>
      </c>
    </row>
    <row r="7" ht="15.95" customHeight="1" spans="1:17">
      <c r="A7" s="18">
        <v>9</v>
      </c>
      <c r="B7" s="73">
        <v>1.9925</v>
      </c>
      <c r="C7" s="73">
        <v>1.96294117647059</v>
      </c>
      <c r="D7" s="74">
        <v>1.94214285714286</v>
      </c>
      <c r="E7" s="74">
        <v>2.031</v>
      </c>
      <c r="F7" s="73">
        <v>1.898</v>
      </c>
      <c r="G7" s="73">
        <v>2.00757894736842</v>
      </c>
      <c r="H7" s="73">
        <v>1.943</v>
      </c>
      <c r="I7" s="73">
        <v>2.09</v>
      </c>
      <c r="J7" s="73">
        <v>2</v>
      </c>
      <c r="K7" s="73">
        <v>1.85294117647059</v>
      </c>
      <c r="L7" s="56">
        <v>2</v>
      </c>
      <c r="M7" s="74">
        <f t="shared" si="0"/>
        <v>1.97201041574525</v>
      </c>
      <c r="N7" s="74">
        <f t="shared" si="1"/>
        <v>0.23705882352941</v>
      </c>
      <c r="O7" s="104">
        <v>1.7</v>
      </c>
      <c r="P7" s="105">
        <v>2.3</v>
      </c>
      <c r="Q7" s="47">
        <f t="shared" si="2"/>
        <v>97.1433702337559</v>
      </c>
    </row>
    <row r="8" ht="15.95" customHeight="1" spans="1:17">
      <c r="A8" s="18">
        <v>10</v>
      </c>
      <c r="B8" s="73">
        <v>1.99227272727273</v>
      </c>
      <c r="C8" s="73">
        <v>1.95948717948718</v>
      </c>
      <c r="D8" s="74">
        <v>1.87888888888889</v>
      </c>
      <c r="E8" s="74">
        <v>2.032</v>
      </c>
      <c r="F8" s="73">
        <v>1.91772727272727</v>
      </c>
      <c r="G8" s="73">
        <v>2.00225925925926</v>
      </c>
      <c r="H8" s="73">
        <v>1.996</v>
      </c>
      <c r="I8" s="73">
        <v>2.09</v>
      </c>
      <c r="J8" s="73">
        <v>2.02</v>
      </c>
      <c r="K8" s="73">
        <v>1.89411764705882</v>
      </c>
      <c r="L8" s="56">
        <v>2</v>
      </c>
      <c r="M8" s="74">
        <f t="shared" si="0"/>
        <v>1.97827529746942</v>
      </c>
      <c r="N8" s="74">
        <f t="shared" si="1"/>
        <v>0.21111111111111</v>
      </c>
      <c r="O8" s="104">
        <v>1.7</v>
      </c>
      <c r="P8" s="105">
        <v>2.3</v>
      </c>
      <c r="Q8" s="47">
        <f t="shared" si="2"/>
        <v>97.4519850970155</v>
      </c>
    </row>
    <row r="9" ht="15.95" customHeight="1" spans="1:17">
      <c r="A9" s="18">
        <v>11</v>
      </c>
      <c r="B9" s="73">
        <v>1.9935</v>
      </c>
      <c r="C9" s="73">
        <v>1.93797752808989</v>
      </c>
      <c r="D9" s="74">
        <v>1.86666666666667</v>
      </c>
      <c r="E9" s="74">
        <v>2.037</v>
      </c>
      <c r="F9" s="73">
        <v>1.9065</v>
      </c>
      <c r="G9" s="73">
        <v>2.00830434782609</v>
      </c>
      <c r="H9" s="73">
        <v>2.01</v>
      </c>
      <c r="I9" s="73">
        <v>2.08</v>
      </c>
      <c r="J9" s="73">
        <v>2.06</v>
      </c>
      <c r="K9" s="73">
        <v>1.83</v>
      </c>
      <c r="L9" s="56">
        <v>2</v>
      </c>
      <c r="M9" s="74">
        <f t="shared" si="0"/>
        <v>1.97299485425826</v>
      </c>
      <c r="N9" s="74">
        <f t="shared" si="1"/>
        <v>0.25</v>
      </c>
      <c r="O9" s="104">
        <v>1.7</v>
      </c>
      <c r="P9" s="105">
        <v>2.3</v>
      </c>
      <c r="Q9" s="47">
        <f t="shared" si="2"/>
        <v>97.1918647417864</v>
      </c>
    </row>
    <row r="10" ht="15.95" customHeight="1" spans="1:17">
      <c r="A10" s="18">
        <v>12</v>
      </c>
      <c r="B10" s="73">
        <v>1.986875</v>
      </c>
      <c r="C10" s="73">
        <v>1.92048076923077</v>
      </c>
      <c r="D10" s="74">
        <v>1.865</v>
      </c>
      <c r="E10" s="74">
        <v>2.019</v>
      </c>
      <c r="F10" s="73">
        <v>1.92263157894737</v>
      </c>
      <c r="G10" s="73">
        <v>1.99304347826087</v>
      </c>
      <c r="H10" s="73">
        <v>2</v>
      </c>
      <c r="I10" s="73">
        <v>2.09</v>
      </c>
      <c r="J10" s="73">
        <v>2.05</v>
      </c>
      <c r="K10" s="73">
        <v>1.85625</v>
      </c>
      <c r="L10" s="56">
        <v>2</v>
      </c>
      <c r="M10" s="74">
        <f t="shared" si="0"/>
        <v>1.9703280826439</v>
      </c>
      <c r="N10" s="74">
        <f t="shared" si="1"/>
        <v>0.23375</v>
      </c>
      <c r="O10" s="104">
        <v>1.7</v>
      </c>
      <c r="P10" s="105">
        <v>2.3</v>
      </c>
      <c r="Q10" s="47">
        <f t="shared" si="2"/>
        <v>97.0604966819655</v>
      </c>
    </row>
    <row r="11" ht="15.95" customHeight="1" spans="1:17">
      <c r="A11" s="18">
        <v>1</v>
      </c>
      <c r="B11" s="73">
        <v>1.9855</v>
      </c>
      <c r="C11" s="73">
        <v>1.95473684210526</v>
      </c>
      <c r="D11" s="74">
        <v>1.87</v>
      </c>
      <c r="E11" s="74">
        <v>2.029</v>
      </c>
      <c r="F11" s="73">
        <v>1.86315789473684</v>
      </c>
      <c r="G11" s="73">
        <v>1.99848</v>
      </c>
      <c r="H11" s="73">
        <v>2.007</v>
      </c>
      <c r="I11" s="73">
        <v>2.09</v>
      </c>
      <c r="J11" s="73">
        <v>2.06</v>
      </c>
      <c r="K11" s="73">
        <v>1.85714285714286</v>
      </c>
      <c r="L11" s="56">
        <v>2</v>
      </c>
      <c r="M11" s="74">
        <f t="shared" si="0"/>
        <v>1.9715017593985</v>
      </c>
      <c r="N11" s="74">
        <f t="shared" si="1"/>
        <v>0.23285714285714</v>
      </c>
      <c r="O11" s="104">
        <v>1.7</v>
      </c>
      <c r="P11" s="105">
        <v>2.3</v>
      </c>
      <c r="Q11" s="47">
        <f t="shared" si="2"/>
        <v>97.1183132708619</v>
      </c>
    </row>
    <row r="12" ht="15.95" customHeight="1" spans="1:17">
      <c r="A12" s="18">
        <v>2</v>
      </c>
      <c r="B12" s="73">
        <v>1.99055555555556</v>
      </c>
      <c r="C12" s="73">
        <v>1.962</v>
      </c>
      <c r="D12" s="74">
        <v>1.95666666666667</v>
      </c>
      <c r="E12" s="74">
        <v>2.037</v>
      </c>
      <c r="F12" s="73">
        <v>1.86470588235294</v>
      </c>
      <c r="G12" s="73">
        <v>1.99559090909091</v>
      </c>
      <c r="H12" s="73">
        <v>2.007</v>
      </c>
      <c r="I12" s="73">
        <v>2.1</v>
      </c>
      <c r="J12" s="73">
        <v>2.05</v>
      </c>
      <c r="K12" s="73">
        <v>1.84666666666667</v>
      </c>
      <c r="L12" s="56">
        <v>2</v>
      </c>
      <c r="M12" s="74">
        <f t="shared" si="0"/>
        <v>1.98101856803328</v>
      </c>
      <c r="N12" s="74">
        <f t="shared" si="1"/>
        <v>0.25333333333333</v>
      </c>
      <c r="O12" s="104">
        <v>1.7</v>
      </c>
      <c r="P12" s="105">
        <v>2.3</v>
      </c>
      <c r="Q12" s="47">
        <f t="shared" si="2"/>
        <v>97.5871215779938</v>
      </c>
    </row>
    <row r="13" ht="15.95" customHeight="1" spans="1:17">
      <c r="A13" s="18">
        <v>3</v>
      </c>
      <c r="B13" s="73">
        <v>1.990625</v>
      </c>
      <c r="C13" s="73">
        <v>1.943</v>
      </c>
      <c r="D13" s="74">
        <v>1.92214285714286</v>
      </c>
      <c r="E13" s="74">
        <v>2.039</v>
      </c>
      <c r="F13" s="73">
        <v>1.90952380952381</v>
      </c>
      <c r="G13" s="73">
        <v>1.99640909090909</v>
      </c>
      <c r="H13" s="73">
        <v>1.998</v>
      </c>
      <c r="I13" s="73">
        <v>2.09</v>
      </c>
      <c r="J13" s="73">
        <v>2.04</v>
      </c>
      <c r="K13" s="73">
        <v>1.88</v>
      </c>
      <c r="L13" s="56">
        <v>2</v>
      </c>
      <c r="M13" s="74">
        <f t="shared" si="0"/>
        <v>1.98087007575758</v>
      </c>
      <c r="N13" s="74">
        <f t="shared" si="1"/>
        <v>0.21</v>
      </c>
      <c r="O13" s="104">
        <v>1.7</v>
      </c>
      <c r="P13" s="105">
        <v>2.3</v>
      </c>
      <c r="Q13" s="47">
        <f t="shared" si="2"/>
        <v>97.5798066875653</v>
      </c>
    </row>
    <row r="14" ht="15.95" customHeight="1" spans="1:17">
      <c r="A14" s="18">
        <v>4</v>
      </c>
      <c r="B14" s="73">
        <v>1.99636363636364</v>
      </c>
      <c r="C14" s="73">
        <v>1.9510843373494</v>
      </c>
      <c r="D14" s="74">
        <v>1.9355</v>
      </c>
      <c r="E14" s="74">
        <v>1.859</v>
      </c>
      <c r="F14" s="73">
        <v>1.89495238095238</v>
      </c>
      <c r="G14" s="73">
        <v>1.9998</v>
      </c>
      <c r="H14" s="73">
        <v>2.007</v>
      </c>
      <c r="I14" s="73">
        <v>2.1</v>
      </c>
      <c r="J14" s="73">
        <v>2.03</v>
      </c>
      <c r="K14" s="73">
        <v>1.86666666666667</v>
      </c>
      <c r="L14" s="56">
        <v>2</v>
      </c>
      <c r="M14" s="74">
        <f t="shared" si="0"/>
        <v>1.96403670213321</v>
      </c>
      <c r="N14" s="74">
        <f t="shared" si="1"/>
        <v>0.241</v>
      </c>
      <c r="O14" s="104">
        <v>1.7</v>
      </c>
      <c r="P14" s="105">
        <v>2.3</v>
      </c>
      <c r="Q14" s="47">
        <f t="shared" si="2"/>
        <v>96.750576459764</v>
      </c>
    </row>
    <row r="15" ht="15.95" customHeight="1" spans="1:18">
      <c r="A15" s="18">
        <v>5</v>
      </c>
      <c r="B15" s="73">
        <v>1.991</v>
      </c>
      <c r="C15" s="73">
        <v>1.93103448275862</v>
      </c>
      <c r="D15" s="74">
        <v>1.9275</v>
      </c>
      <c r="E15" s="74">
        <v>1.846</v>
      </c>
      <c r="F15" s="73">
        <v>1.898</v>
      </c>
      <c r="G15" s="73">
        <v>1.99819047619048</v>
      </c>
      <c r="H15" s="73">
        <v>2.017</v>
      </c>
      <c r="I15" s="73">
        <v>2.1</v>
      </c>
      <c r="J15" s="73">
        <v>2.04</v>
      </c>
      <c r="K15" s="73">
        <v>1.88333333333333</v>
      </c>
      <c r="L15" s="56">
        <v>2</v>
      </c>
      <c r="M15" s="74">
        <f t="shared" si="0"/>
        <v>1.96320582922824</v>
      </c>
      <c r="N15" s="74">
        <f t="shared" si="1"/>
        <v>0.254</v>
      </c>
      <c r="O15" s="104">
        <v>1.7</v>
      </c>
      <c r="P15" s="105">
        <v>2.3</v>
      </c>
      <c r="Q15" s="47">
        <f t="shared" si="2"/>
        <v>96.709646760012</v>
      </c>
      <c r="R15" s="48"/>
    </row>
    <row r="16" ht="15.95" customHeight="1" spans="1:18">
      <c r="A16" s="18">
        <v>6</v>
      </c>
      <c r="B16" s="73"/>
      <c r="C16" s="73"/>
      <c r="D16" s="75"/>
      <c r="E16" s="74"/>
      <c r="F16" s="73"/>
      <c r="G16" s="73"/>
      <c r="H16" s="73"/>
      <c r="I16" s="73"/>
      <c r="J16" s="73"/>
      <c r="K16" s="73"/>
      <c r="L16" s="56">
        <v>2</v>
      </c>
      <c r="M16" s="74"/>
      <c r="N16" s="74">
        <f t="shared" si="1"/>
        <v>0</v>
      </c>
      <c r="O16" s="104">
        <v>1.7</v>
      </c>
      <c r="P16" s="105">
        <v>2.3</v>
      </c>
      <c r="Q16" s="47">
        <f t="shared" si="2"/>
        <v>0</v>
      </c>
      <c r="R16" s="48"/>
    </row>
    <row r="17" ht="15.95" customHeight="1" spans="1:18">
      <c r="A17" s="18">
        <v>7</v>
      </c>
      <c r="B17" s="73"/>
      <c r="C17" s="73"/>
      <c r="D17" s="75"/>
      <c r="E17" s="74"/>
      <c r="F17" s="73"/>
      <c r="G17" s="73"/>
      <c r="H17" s="73"/>
      <c r="I17" s="73"/>
      <c r="J17" s="73"/>
      <c r="K17" s="73"/>
      <c r="L17" s="56">
        <v>2</v>
      </c>
      <c r="M17" s="74"/>
      <c r="N17" s="74">
        <f t="shared" si="1"/>
        <v>0</v>
      </c>
      <c r="O17" s="104">
        <v>1.7</v>
      </c>
      <c r="P17" s="105">
        <v>2.3</v>
      </c>
      <c r="Q17" s="47">
        <f t="shared" si="2"/>
        <v>0</v>
      </c>
      <c r="R17" s="48"/>
    </row>
    <row r="18" ht="15.95" customHeight="1" spans="1:18">
      <c r="A18" s="18">
        <v>8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6">
        <v>2</v>
      </c>
      <c r="M18" s="74"/>
      <c r="N18" s="74">
        <f t="shared" si="1"/>
        <v>0</v>
      </c>
      <c r="O18" s="104">
        <v>1.7</v>
      </c>
      <c r="P18" s="105">
        <v>2.3</v>
      </c>
      <c r="Q18" s="47">
        <f t="shared" si="2"/>
        <v>0</v>
      </c>
      <c r="R18" s="48"/>
    </row>
    <row r="19" ht="15.95" customHeight="1" spans="1:18">
      <c r="A19" s="18">
        <v>9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6">
        <v>2</v>
      </c>
      <c r="M19" s="74"/>
      <c r="N19" s="74">
        <f t="shared" si="1"/>
        <v>0</v>
      </c>
      <c r="O19" s="104">
        <v>1.7</v>
      </c>
      <c r="P19" s="105">
        <v>2.3</v>
      </c>
      <c r="Q19" s="47">
        <f t="shared" si="2"/>
        <v>0</v>
      </c>
      <c r="R19" s="48"/>
    </row>
    <row r="20" ht="15.95" customHeight="1" spans="1:18">
      <c r="A20" s="18">
        <v>10</v>
      </c>
      <c r="B20" s="59"/>
      <c r="C20" s="60"/>
      <c r="D20" s="60"/>
      <c r="E20" s="60"/>
      <c r="F20" s="60"/>
      <c r="G20" s="60"/>
      <c r="H20" s="60"/>
      <c r="I20" s="60"/>
      <c r="J20" s="60"/>
      <c r="K20" s="60"/>
      <c r="L20" s="56">
        <v>2</v>
      </c>
      <c r="M20" s="74"/>
      <c r="N20" s="74">
        <f t="shared" si="1"/>
        <v>0</v>
      </c>
      <c r="O20" s="104">
        <v>1.7</v>
      </c>
      <c r="P20" s="105">
        <v>2.3</v>
      </c>
      <c r="Q20" s="47">
        <f t="shared" si="2"/>
        <v>0</v>
      </c>
      <c r="R20" s="48"/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R20"/>
  <sheetViews>
    <sheetView zoomScale="73" zoomScaleNormal="73" workbookViewId="0">
      <selection activeCell="X27" sqref="X27"/>
    </sheetView>
  </sheetViews>
  <sheetFormatPr defaultColWidth="9" defaultRowHeight="13.2"/>
  <cols>
    <col min="1" max="1" width="3.75" customWidth="1"/>
    <col min="2" max="2" width="10.25" customWidth="1"/>
    <col min="3" max="3" width="12" customWidth="1"/>
    <col min="4" max="4" width="9.75" customWidth="1"/>
    <col min="5" max="5" width="10.5" customWidth="1"/>
    <col min="6" max="6" width="9.5" customWidth="1"/>
    <col min="7" max="7" width="10.25" customWidth="1"/>
    <col min="8" max="8" width="9.87962962962963" customWidth="1"/>
    <col min="9" max="9" width="10.6296296296296" customWidth="1"/>
    <col min="10" max="10" width="9.87962962962963" customWidth="1"/>
    <col min="11" max="11" width="10.5" customWidth="1"/>
    <col min="12" max="12" width="8.37962962962963" style="10" customWidth="1"/>
    <col min="13" max="13" width="9.87962962962963" style="10" customWidth="1"/>
    <col min="14" max="14" width="10" style="10" customWidth="1"/>
    <col min="15" max="16" width="2.62962962962963" style="10" customWidth="1"/>
    <col min="17" max="17" width="10.1296296296296" customWidth="1"/>
  </cols>
  <sheetData>
    <row r="1" ht="20.1" customHeight="1" spans="6:6">
      <c r="F1" s="11" t="s">
        <v>35</v>
      </c>
    </row>
    <row r="2" ht="16.2" spans="1:17">
      <c r="A2" s="12" t="s">
        <v>70</v>
      </c>
      <c r="B2" s="50" t="s">
        <v>71</v>
      </c>
      <c r="C2" s="50" t="s">
        <v>72</v>
      </c>
      <c r="D2" s="51" t="s">
        <v>73</v>
      </c>
      <c r="E2" s="52" t="s">
        <v>87</v>
      </c>
      <c r="F2" s="51" t="s">
        <v>75</v>
      </c>
      <c r="G2" s="50" t="s">
        <v>76</v>
      </c>
      <c r="H2" s="53" t="s">
        <v>77</v>
      </c>
      <c r="I2" s="50" t="s">
        <v>78</v>
      </c>
      <c r="J2" s="50" t="s">
        <v>79</v>
      </c>
      <c r="K2" s="61" t="s">
        <v>80</v>
      </c>
      <c r="L2" s="62" t="s">
        <v>2</v>
      </c>
      <c r="M2" s="63" t="s">
        <v>81</v>
      </c>
      <c r="N2" s="64" t="s">
        <v>82</v>
      </c>
      <c r="O2" s="45" t="s">
        <v>83</v>
      </c>
      <c r="P2" s="46" t="s">
        <v>84</v>
      </c>
      <c r="Q2" s="44" t="s">
        <v>85</v>
      </c>
    </row>
    <row r="3" ht="15.95" customHeight="1" spans="1:17">
      <c r="A3" s="18">
        <v>5</v>
      </c>
      <c r="B3" s="93"/>
      <c r="C3" s="93"/>
      <c r="D3" s="93"/>
      <c r="E3" s="93">
        <v>1.912</v>
      </c>
      <c r="F3" s="94"/>
      <c r="G3" s="93"/>
      <c r="H3" s="93"/>
      <c r="I3" s="93"/>
      <c r="J3" s="93">
        <v>1.91</v>
      </c>
      <c r="K3" s="93"/>
      <c r="L3" s="73">
        <v>1.93</v>
      </c>
      <c r="M3" s="96">
        <f t="shared" ref="M3:M15" si="0">AVERAGE(B3:K3)</f>
        <v>1.911</v>
      </c>
      <c r="N3" s="96">
        <f t="shared" ref="N3:N20" si="1">MAX(B3:K3)-MIN(B3:K3)</f>
        <v>0.002</v>
      </c>
      <c r="O3" s="45">
        <v>1.73</v>
      </c>
      <c r="P3" s="46">
        <v>2.13</v>
      </c>
      <c r="Q3" s="47">
        <f>M3/M3*100</f>
        <v>100</v>
      </c>
    </row>
    <row r="4" ht="15.95" customHeight="1" spans="1:17">
      <c r="A4" s="18">
        <v>6</v>
      </c>
      <c r="B4" s="95">
        <v>1.9255</v>
      </c>
      <c r="C4" s="95">
        <v>1.92759493670886</v>
      </c>
      <c r="D4" s="96">
        <v>1.90941176470588</v>
      </c>
      <c r="E4" s="96">
        <v>1.885</v>
      </c>
      <c r="F4" s="95">
        <v>1.92611111111111</v>
      </c>
      <c r="G4" s="95">
        <v>1.91</v>
      </c>
      <c r="H4" s="95">
        <v>1.861</v>
      </c>
      <c r="I4" s="95">
        <v>1.9</v>
      </c>
      <c r="J4" s="95">
        <v>1.92759493670886</v>
      </c>
      <c r="K4" s="95">
        <v>1.95822222222222</v>
      </c>
      <c r="L4" s="73">
        <v>1.93</v>
      </c>
      <c r="M4" s="96">
        <f t="shared" si="0"/>
        <v>1.91304349714569</v>
      </c>
      <c r="N4" s="96">
        <f t="shared" si="1"/>
        <v>0.0972222222222201</v>
      </c>
      <c r="O4" s="45">
        <v>1.73</v>
      </c>
      <c r="P4" s="46">
        <v>2.13</v>
      </c>
      <c r="Q4" s="47">
        <f>M4/M$3*100</f>
        <v>100.106933393286</v>
      </c>
    </row>
    <row r="5" ht="15.95" customHeight="1" spans="1:17">
      <c r="A5" s="18">
        <v>7</v>
      </c>
      <c r="B5" s="95">
        <v>1.9515</v>
      </c>
      <c r="C5" s="95">
        <v>1.94913043478261</v>
      </c>
      <c r="D5" s="96">
        <v>1.9666</v>
      </c>
      <c r="E5" s="96">
        <v>1.916</v>
      </c>
      <c r="F5" s="95">
        <v>1.9425</v>
      </c>
      <c r="G5" s="95">
        <v>1.9125</v>
      </c>
      <c r="H5" s="95">
        <v>1.883</v>
      </c>
      <c r="I5" s="95">
        <v>1.91</v>
      </c>
      <c r="J5" s="95">
        <v>1.89</v>
      </c>
      <c r="K5" s="95">
        <v>1.87715</v>
      </c>
      <c r="L5" s="73">
        <v>1.93</v>
      </c>
      <c r="M5" s="96">
        <f t="shared" si="0"/>
        <v>1.91983804347826</v>
      </c>
      <c r="N5" s="96">
        <f t="shared" si="1"/>
        <v>0.0894499999999998</v>
      </c>
      <c r="O5" s="45">
        <v>1.73</v>
      </c>
      <c r="P5" s="46">
        <v>2.13</v>
      </c>
      <c r="Q5" s="47">
        <f t="shared" ref="Q5:Q20" si="2">M5/M$3*100</f>
        <v>100.462482651924</v>
      </c>
    </row>
    <row r="6" ht="15.95" customHeight="1" spans="1:17">
      <c r="A6" s="18">
        <v>8</v>
      </c>
      <c r="B6" s="95">
        <v>1.93571428571429</v>
      </c>
      <c r="C6" s="95">
        <v>1.94363636363636</v>
      </c>
      <c r="D6" s="96">
        <v>1.96115</v>
      </c>
      <c r="E6" s="96">
        <v>1.914</v>
      </c>
      <c r="F6" s="95">
        <v>1.948</v>
      </c>
      <c r="G6" s="95">
        <v>1.91775</v>
      </c>
      <c r="H6" s="95">
        <v>1.878</v>
      </c>
      <c r="I6" s="95">
        <v>1.92</v>
      </c>
      <c r="J6" s="95">
        <v>1.88</v>
      </c>
      <c r="K6" s="95">
        <v>1.81155</v>
      </c>
      <c r="L6" s="73">
        <v>1.93</v>
      </c>
      <c r="M6" s="96">
        <f t="shared" si="0"/>
        <v>1.91098006493507</v>
      </c>
      <c r="N6" s="96">
        <f t="shared" si="1"/>
        <v>0.1496</v>
      </c>
      <c r="O6" s="45">
        <v>1.73</v>
      </c>
      <c r="P6" s="46">
        <v>2.13</v>
      </c>
      <c r="Q6" s="47">
        <f t="shared" si="2"/>
        <v>99.9989568254874</v>
      </c>
    </row>
    <row r="7" ht="15.95" customHeight="1" spans="1:17">
      <c r="A7" s="18">
        <v>9</v>
      </c>
      <c r="B7" s="95">
        <v>1.937</v>
      </c>
      <c r="C7" s="95">
        <v>1.87046511627907</v>
      </c>
      <c r="D7" s="96">
        <v>1.95033333333333</v>
      </c>
      <c r="E7" s="96">
        <v>1.863</v>
      </c>
      <c r="F7" s="95">
        <v>1.94</v>
      </c>
      <c r="G7" s="95">
        <v>1.89463636363636</v>
      </c>
      <c r="H7" s="95">
        <v>1.828</v>
      </c>
      <c r="I7" s="95">
        <v>1.93</v>
      </c>
      <c r="J7" s="95">
        <v>1.87</v>
      </c>
      <c r="K7" s="95">
        <v>1.92855</v>
      </c>
      <c r="L7" s="73">
        <v>1.93</v>
      </c>
      <c r="M7" s="96">
        <f t="shared" si="0"/>
        <v>1.90119848132488</v>
      </c>
      <c r="N7" s="96">
        <f t="shared" si="1"/>
        <v>0.12233333333333</v>
      </c>
      <c r="O7" s="45">
        <v>1.73</v>
      </c>
      <c r="P7" s="46">
        <v>2.13</v>
      </c>
      <c r="Q7" s="47">
        <f t="shared" si="2"/>
        <v>99.4871000170003</v>
      </c>
    </row>
    <row r="8" ht="15.95" customHeight="1" spans="1:17">
      <c r="A8" s="18">
        <v>10</v>
      </c>
      <c r="B8" s="95">
        <v>1.94045454545455</v>
      </c>
      <c r="C8" s="95">
        <v>1.93565217391304</v>
      </c>
      <c r="D8" s="96">
        <v>1.94435</v>
      </c>
      <c r="E8" s="96">
        <v>1.83</v>
      </c>
      <c r="F8" s="95">
        <v>1.89227272727273</v>
      </c>
      <c r="G8" s="95">
        <v>1.88996296296296</v>
      </c>
      <c r="H8" s="95">
        <v>1.876</v>
      </c>
      <c r="I8" s="95">
        <v>1.9</v>
      </c>
      <c r="J8" s="95">
        <v>1.88</v>
      </c>
      <c r="K8" s="95">
        <v>1.89026315789474</v>
      </c>
      <c r="L8" s="73">
        <v>1.93</v>
      </c>
      <c r="M8" s="96">
        <f t="shared" si="0"/>
        <v>1.8978955567498</v>
      </c>
      <c r="N8" s="96">
        <f t="shared" si="1"/>
        <v>0.11435</v>
      </c>
      <c r="O8" s="45">
        <v>1.73</v>
      </c>
      <c r="P8" s="46">
        <v>2.13</v>
      </c>
      <c r="Q8" s="47">
        <f t="shared" si="2"/>
        <v>99.3142625196129</v>
      </c>
    </row>
    <row r="9" ht="15.95" customHeight="1" spans="1:17">
      <c r="A9" s="18">
        <v>11</v>
      </c>
      <c r="B9" s="95">
        <v>1.929</v>
      </c>
      <c r="C9" s="95">
        <v>1.93146341463415</v>
      </c>
      <c r="D9" s="96">
        <v>1.92628571428571</v>
      </c>
      <c r="E9" s="96">
        <v>1.837</v>
      </c>
      <c r="F9" s="95">
        <v>1.8605</v>
      </c>
      <c r="G9" s="95">
        <v>1.91273333333333</v>
      </c>
      <c r="H9" s="95">
        <v>1.879</v>
      </c>
      <c r="I9" s="95">
        <v>1.9</v>
      </c>
      <c r="J9" s="95">
        <v>1.87</v>
      </c>
      <c r="K9" s="95">
        <v>1.94811111111111</v>
      </c>
      <c r="L9" s="73">
        <v>1.93</v>
      </c>
      <c r="M9" s="96">
        <f t="shared" si="0"/>
        <v>1.89940935733643</v>
      </c>
      <c r="N9" s="96">
        <f t="shared" si="1"/>
        <v>0.11111111111111</v>
      </c>
      <c r="O9" s="45">
        <v>1.73</v>
      </c>
      <c r="P9" s="46">
        <v>2.13</v>
      </c>
      <c r="Q9" s="47">
        <f t="shared" si="2"/>
        <v>99.3934776209539</v>
      </c>
    </row>
    <row r="10" ht="15.95" customHeight="1" spans="1:17">
      <c r="A10" s="18">
        <v>12</v>
      </c>
      <c r="B10" s="95">
        <v>1.933125</v>
      </c>
      <c r="C10" s="95">
        <v>1.88843137254902</v>
      </c>
      <c r="D10" s="96">
        <v>1.89226666666667</v>
      </c>
      <c r="E10" s="96">
        <v>1.887</v>
      </c>
      <c r="F10" s="95">
        <v>1.88473684210526</v>
      </c>
      <c r="G10" s="95">
        <v>1.86282608695652</v>
      </c>
      <c r="H10" s="95">
        <v>1.885</v>
      </c>
      <c r="I10" s="95">
        <v>1.92</v>
      </c>
      <c r="J10" s="95">
        <v>1.86</v>
      </c>
      <c r="K10" s="95">
        <v>1.94975</v>
      </c>
      <c r="L10" s="73">
        <v>1.93</v>
      </c>
      <c r="M10" s="96">
        <f t="shared" si="0"/>
        <v>1.89631359682775</v>
      </c>
      <c r="N10" s="96">
        <f t="shared" si="1"/>
        <v>0.08975</v>
      </c>
      <c r="O10" s="45">
        <v>1.73</v>
      </c>
      <c r="P10" s="46">
        <v>2.13</v>
      </c>
      <c r="Q10" s="47">
        <f t="shared" si="2"/>
        <v>99.2314807340527</v>
      </c>
    </row>
    <row r="11" ht="15.95" customHeight="1" spans="1:17">
      <c r="A11" s="18">
        <v>1</v>
      </c>
      <c r="B11" s="95">
        <v>1.928</v>
      </c>
      <c r="C11" s="95">
        <v>1.87567307692308</v>
      </c>
      <c r="D11" s="96">
        <v>1.88875</v>
      </c>
      <c r="E11" s="96">
        <v>1.882</v>
      </c>
      <c r="F11" s="95">
        <v>1.92473684210526</v>
      </c>
      <c r="G11" s="95">
        <v>1.96804347826087</v>
      </c>
      <c r="H11" s="95">
        <v>1.845</v>
      </c>
      <c r="I11" s="95">
        <v>1.92</v>
      </c>
      <c r="J11" s="95">
        <v>1.94</v>
      </c>
      <c r="K11" s="95">
        <v>1.94971428571429</v>
      </c>
      <c r="L11" s="73">
        <v>1.93</v>
      </c>
      <c r="M11" s="96">
        <f t="shared" si="0"/>
        <v>1.91219176830035</v>
      </c>
      <c r="N11" s="96">
        <f t="shared" si="1"/>
        <v>0.12304347826087</v>
      </c>
      <c r="O11" s="45">
        <v>1.73</v>
      </c>
      <c r="P11" s="46">
        <v>2.13</v>
      </c>
      <c r="Q11" s="47">
        <f t="shared" si="2"/>
        <v>100.062363594995</v>
      </c>
    </row>
    <row r="12" ht="15.95" customHeight="1" spans="1:17">
      <c r="A12" s="18">
        <v>2</v>
      </c>
      <c r="B12" s="95">
        <v>1.94111111111111</v>
      </c>
      <c r="C12" s="95">
        <v>1.87061728395062</v>
      </c>
      <c r="D12" s="96">
        <v>1.9610625</v>
      </c>
      <c r="E12" s="96">
        <v>1.899</v>
      </c>
      <c r="F12" s="95">
        <v>1.92647058823529</v>
      </c>
      <c r="G12" s="95">
        <v>1.92613636363636</v>
      </c>
      <c r="H12" s="95">
        <v>1.845</v>
      </c>
      <c r="I12" s="95">
        <v>1.91</v>
      </c>
      <c r="J12" s="95">
        <v>1.91</v>
      </c>
      <c r="K12" s="95">
        <v>1.91785714285714</v>
      </c>
      <c r="L12" s="73">
        <v>1.93</v>
      </c>
      <c r="M12" s="96">
        <f t="shared" si="0"/>
        <v>1.91072549897905</v>
      </c>
      <c r="N12" s="96">
        <f t="shared" si="1"/>
        <v>0.1160625</v>
      </c>
      <c r="O12" s="45">
        <v>1.73</v>
      </c>
      <c r="P12" s="46">
        <v>2.13</v>
      </c>
      <c r="Q12" s="47">
        <f t="shared" si="2"/>
        <v>99.9856357393538</v>
      </c>
    </row>
    <row r="13" ht="15.95" customHeight="1" spans="1:17">
      <c r="A13" s="18">
        <v>3</v>
      </c>
      <c r="B13" s="101">
        <v>1.940625</v>
      </c>
      <c r="C13" s="95">
        <v>1.89483870967742</v>
      </c>
      <c r="D13" s="96">
        <v>1.96494117647059</v>
      </c>
      <c r="E13" s="96">
        <v>1.856</v>
      </c>
      <c r="F13" s="95">
        <v>1.94095238095238</v>
      </c>
      <c r="G13" s="95">
        <v>1.90322727272727</v>
      </c>
      <c r="H13" s="95">
        <v>1.868</v>
      </c>
      <c r="I13" s="95">
        <v>1.91</v>
      </c>
      <c r="J13" s="95">
        <v>1.85</v>
      </c>
      <c r="K13" s="95">
        <v>1.875</v>
      </c>
      <c r="L13" s="73">
        <v>1.93</v>
      </c>
      <c r="M13" s="96">
        <f t="shared" si="0"/>
        <v>1.90035845398277</v>
      </c>
      <c r="N13" s="96">
        <f t="shared" si="1"/>
        <v>0.11494117647059</v>
      </c>
      <c r="O13" s="45">
        <v>1.73</v>
      </c>
      <c r="P13" s="46">
        <v>2.13</v>
      </c>
      <c r="Q13" s="47">
        <f t="shared" si="2"/>
        <v>99.4431425422693</v>
      </c>
    </row>
    <row r="14" ht="15.95" customHeight="1" spans="1:17">
      <c r="A14" s="18">
        <v>4</v>
      </c>
      <c r="B14" s="95">
        <v>1.92318181818182</v>
      </c>
      <c r="C14" s="95">
        <v>1.93833333333333</v>
      </c>
      <c r="D14" s="96">
        <v>1.9450625</v>
      </c>
      <c r="E14" s="96">
        <v>1.827</v>
      </c>
      <c r="F14" s="95">
        <v>1.93238095238095</v>
      </c>
      <c r="G14" s="95">
        <v>2.03652380952381</v>
      </c>
      <c r="H14" s="95">
        <v>1.907</v>
      </c>
      <c r="I14" s="95">
        <v>1.91</v>
      </c>
      <c r="J14" s="95">
        <v>1.85</v>
      </c>
      <c r="K14" s="95">
        <v>1.91352941176471</v>
      </c>
      <c r="L14" s="73">
        <v>1.93</v>
      </c>
      <c r="M14" s="96">
        <f t="shared" si="0"/>
        <v>1.91830118251846</v>
      </c>
      <c r="N14" s="96">
        <f t="shared" si="1"/>
        <v>0.20952380952381</v>
      </c>
      <c r="O14" s="45">
        <v>1.73</v>
      </c>
      <c r="P14" s="46">
        <v>2.13</v>
      </c>
      <c r="Q14" s="47">
        <f t="shared" si="2"/>
        <v>100.382060832991</v>
      </c>
    </row>
    <row r="15" ht="15.95" customHeight="1" spans="1:18">
      <c r="A15" s="18">
        <v>5</v>
      </c>
      <c r="B15" s="95">
        <v>1.929</v>
      </c>
      <c r="C15" s="95">
        <v>1.92894117647059</v>
      </c>
      <c r="D15" s="96">
        <v>1.91423076923077</v>
      </c>
      <c r="E15" s="96">
        <v>1.815</v>
      </c>
      <c r="F15" s="95">
        <v>1.946</v>
      </c>
      <c r="G15" s="95">
        <v>1.97219047619048</v>
      </c>
      <c r="H15" s="95">
        <v>1.957</v>
      </c>
      <c r="I15" s="95">
        <v>1.92</v>
      </c>
      <c r="J15" s="95">
        <v>1.83</v>
      </c>
      <c r="K15" s="95">
        <v>1.9518125</v>
      </c>
      <c r="L15" s="73">
        <v>1.93</v>
      </c>
      <c r="M15" s="96">
        <f t="shared" si="0"/>
        <v>1.91641749218918</v>
      </c>
      <c r="N15" s="96">
        <f t="shared" si="1"/>
        <v>0.15719047619048</v>
      </c>
      <c r="O15" s="45">
        <v>1.73</v>
      </c>
      <c r="P15" s="46">
        <v>2.13</v>
      </c>
      <c r="Q15" s="47">
        <f t="shared" si="2"/>
        <v>100.283489910475</v>
      </c>
      <c r="R15" s="48"/>
    </row>
    <row r="16" ht="15.95" customHeight="1" spans="1:18">
      <c r="A16" s="18">
        <v>6</v>
      </c>
      <c r="B16" s="97"/>
      <c r="C16" s="95"/>
      <c r="D16" s="96"/>
      <c r="E16" s="96"/>
      <c r="F16" s="95"/>
      <c r="G16" s="95"/>
      <c r="H16" s="95"/>
      <c r="I16" s="95"/>
      <c r="J16" s="95"/>
      <c r="K16" s="95"/>
      <c r="L16" s="73">
        <v>1.93</v>
      </c>
      <c r="M16" s="96"/>
      <c r="N16" s="96">
        <f t="shared" si="1"/>
        <v>0</v>
      </c>
      <c r="O16" s="45">
        <v>1.73</v>
      </c>
      <c r="P16" s="46">
        <v>2.13</v>
      </c>
      <c r="Q16" s="47">
        <f t="shared" si="2"/>
        <v>0</v>
      </c>
      <c r="R16" s="48"/>
    </row>
    <row r="17" ht="15.95" customHeight="1" spans="1:18">
      <c r="A17" s="18">
        <v>7</v>
      </c>
      <c r="B17" s="97"/>
      <c r="C17" s="95"/>
      <c r="D17" s="96"/>
      <c r="E17" s="96"/>
      <c r="F17" s="95"/>
      <c r="G17" s="95"/>
      <c r="H17" s="95"/>
      <c r="I17" s="95"/>
      <c r="J17" s="95"/>
      <c r="K17" s="95"/>
      <c r="L17" s="73">
        <v>1.93</v>
      </c>
      <c r="M17" s="96"/>
      <c r="N17" s="96">
        <f t="shared" si="1"/>
        <v>0</v>
      </c>
      <c r="O17" s="45">
        <v>1.73</v>
      </c>
      <c r="P17" s="46">
        <v>2.13</v>
      </c>
      <c r="Q17" s="47">
        <f t="shared" si="2"/>
        <v>0</v>
      </c>
      <c r="R17" s="48"/>
    </row>
    <row r="18" ht="15.95" customHeight="1" spans="1:18">
      <c r="A18" s="18">
        <v>8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73">
        <v>1.93</v>
      </c>
      <c r="M18" s="96"/>
      <c r="N18" s="96">
        <f t="shared" si="1"/>
        <v>0</v>
      </c>
      <c r="O18" s="45">
        <v>1.73</v>
      </c>
      <c r="P18" s="46">
        <v>2.13</v>
      </c>
      <c r="Q18" s="47">
        <f t="shared" si="2"/>
        <v>0</v>
      </c>
      <c r="R18" s="48"/>
    </row>
    <row r="19" ht="15.95" customHeight="1" spans="1:18">
      <c r="A19" s="18">
        <v>9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73">
        <v>1.93</v>
      </c>
      <c r="M19" s="96"/>
      <c r="N19" s="96">
        <f t="shared" si="1"/>
        <v>0</v>
      </c>
      <c r="O19" s="45">
        <v>1.73</v>
      </c>
      <c r="P19" s="46">
        <v>2.13</v>
      </c>
      <c r="Q19" s="47">
        <f t="shared" si="2"/>
        <v>0</v>
      </c>
      <c r="R19" s="48"/>
    </row>
    <row r="20" ht="15.95" customHeight="1" spans="1:18">
      <c r="A20" s="18">
        <v>10</v>
      </c>
      <c r="B20" s="59"/>
      <c r="C20" s="60"/>
      <c r="D20" s="60"/>
      <c r="E20" s="60"/>
      <c r="F20" s="60"/>
      <c r="G20" s="60"/>
      <c r="H20" s="60"/>
      <c r="I20" s="60"/>
      <c r="J20" s="60"/>
      <c r="K20" s="60"/>
      <c r="L20" s="73">
        <v>1.93</v>
      </c>
      <c r="M20" s="96"/>
      <c r="N20" s="96">
        <f t="shared" si="1"/>
        <v>0</v>
      </c>
      <c r="O20" s="45">
        <v>1.73</v>
      </c>
      <c r="P20" s="46">
        <v>2.13</v>
      </c>
      <c r="Q20" s="47">
        <f t="shared" si="2"/>
        <v>0</v>
      </c>
      <c r="R20" s="48"/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R20"/>
  <sheetViews>
    <sheetView zoomScale="73" zoomScaleNormal="73" workbookViewId="0">
      <selection activeCell="X27" sqref="X27"/>
    </sheetView>
  </sheetViews>
  <sheetFormatPr defaultColWidth="9" defaultRowHeight="13.2"/>
  <cols>
    <col min="1" max="1" width="3.75" customWidth="1"/>
    <col min="2" max="2" width="8.37962962962963" customWidth="1"/>
    <col min="4" max="4" width="8.75" customWidth="1"/>
    <col min="5" max="5" width="9.25" customWidth="1"/>
    <col min="6" max="6" width="9.5" customWidth="1"/>
    <col min="7" max="8" width="8.75" customWidth="1"/>
    <col min="9" max="9" width="9.25" customWidth="1"/>
    <col min="10" max="10" width="8.62962962962963" customWidth="1"/>
    <col min="11" max="11" width="9.37962962962963" customWidth="1"/>
    <col min="12" max="12" width="6.87962962962963" customWidth="1"/>
    <col min="13" max="13" width="9.75" customWidth="1"/>
    <col min="14" max="14" width="8.5" customWidth="1"/>
    <col min="15" max="16" width="2.62962962962963" customWidth="1"/>
    <col min="17" max="17" width="10.1296296296296" customWidth="1"/>
  </cols>
  <sheetData>
    <row r="1" ht="20.1" customHeight="1" spans="6:6">
      <c r="F1" s="11" t="s">
        <v>37</v>
      </c>
    </row>
    <row r="2" ht="16.5" customHeight="1" spans="1:17">
      <c r="A2" s="12" t="s">
        <v>70</v>
      </c>
      <c r="B2" s="50" t="s">
        <v>71</v>
      </c>
      <c r="C2" s="50" t="s">
        <v>72</v>
      </c>
      <c r="D2" s="51" t="s">
        <v>73</v>
      </c>
      <c r="E2" s="52" t="s">
        <v>87</v>
      </c>
      <c r="F2" s="51" t="s">
        <v>75</v>
      </c>
      <c r="G2" s="50" t="s">
        <v>76</v>
      </c>
      <c r="H2" s="53" t="s">
        <v>77</v>
      </c>
      <c r="I2" s="50" t="s">
        <v>78</v>
      </c>
      <c r="J2" s="50" t="s">
        <v>79</v>
      </c>
      <c r="K2" s="61" t="s">
        <v>80</v>
      </c>
      <c r="L2" s="62" t="s">
        <v>2</v>
      </c>
      <c r="M2" s="63" t="s">
        <v>81</v>
      </c>
      <c r="N2" s="64" t="s">
        <v>82</v>
      </c>
      <c r="O2" s="45" t="s">
        <v>83</v>
      </c>
      <c r="P2" s="46" t="s">
        <v>84</v>
      </c>
      <c r="Q2" s="44" t="s">
        <v>85</v>
      </c>
    </row>
    <row r="3" ht="15.95" customHeight="1" spans="1:17">
      <c r="A3" s="18">
        <v>5</v>
      </c>
      <c r="B3" s="71"/>
      <c r="C3" s="71"/>
      <c r="D3" s="71"/>
      <c r="E3" s="71">
        <v>6.42</v>
      </c>
      <c r="F3" s="72"/>
      <c r="G3" s="71"/>
      <c r="H3" s="71"/>
      <c r="I3" s="71"/>
      <c r="J3" s="71">
        <v>6.33</v>
      </c>
      <c r="K3" s="71"/>
      <c r="L3" s="57">
        <v>6.3</v>
      </c>
      <c r="M3" s="74">
        <f t="shared" ref="M3:M15" si="0">AVERAGE(B3:K3)</f>
        <v>6.375</v>
      </c>
      <c r="N3" s="74">
        <f t="shared" ref="N3:N20" si="1">MAX(B3:K3)-MIN(B3:K3)</f>
        <v>0.0899999999999999</v>
      </c>
      <c r="O3" s="78">
        <v>6</v>
      </c>
      <c r="P3" s="46">
        <v>6.6</v>
      </c>
      <c r="Q3" s="47">
        <f>M3/M3*100</f>
        <v>100</v>
      </c>
    </row>
    <row r="4" ht="15.95" customHeight="1" spans="1:17">
      <c r="A4" s="18">
        <v>6</v>
      </c>
      <c r="B4" s="73">
        <v>6.275</v>
      </c>
      <c r="C4" s="73">
        <v>6.34723684210526</v>
      </c>
      <c r="D4" s="74">
        <v>6.29047619047619</v>
      </c>
      <c r="E4" s="74">
        <v>6.396</v>
      </c>
      <c r="F4" s="73">
        <v>6.35</v>
      </c>
      <c r="G4" s="73">
        <v>6.33</v>
      </c>
      <c r="H4" s="73">
        <v>6.115</v>
      </c>
      <c r="I4" s="73">
        <v>6.34</v>
      </c>
      <c r="J4" s="73">
        <v>6.34723684210526</v>
      </c>
      <c r="K4" s="73">
        <v>6.34444444444444</v>
      </c>
      <c r="L4" s="57">
        <v>6.3</v>
      </c>
      <c r="M4" s="74">
        <f t="shared" si="0"/>
        <v>6.31353943191312</v>
      </c>
      <c r="N4" s="74">
        <f t="shared" si="1"/>
        <v>0.281</v>
      </c>
      <c r="O4" s="78">
        <v>6</v>
      </c>
      <c r="P4" s="46">
        <v>6.6</v>
      </c>
      <c r="Q4" s="47">
        <f>M4/M$3*100</f>
        <v>99.0359126574606</v>
      </c>
    </row>
    <row r="5" ht="15.95" customHeight="1" spans="1:17">
      <c r="A5" s="18">
        <v>7</v>
      </c>
      <c r="B5" s="73">
        <v>6.275</v>
      </c>
      <c r="C5" s="73">
        <v>6.35021978021978</v>
      </c>
      <c r="D5" s="74">
        <v>6.33478260869565</v>
      </c>
      <c r="E5" s="74">
        <v>6.371</v>
      </c>
      <c r="F5" s="73">
        <v>6.325</v>
      </c>
      <c r="G5" s="73">
        <v>6.2725</v>
      </c>
      <c r="H5" s="73">
        <v>6.248</v>
      </c>
      <c r="I5" s="73">
        <v>6.28</v>
      </c>
      <c r="J5" s="73">
        <v>6.33</v>
      </c>
      <c r="K5" s="73">
        <v>6.375</v>
      </c>
      <c r="L5" s="57">
        <v>6.3</v>
      </c>
      <c r="M5" s="74">
        <f t="shared" si="0"/>
        <v>6.31615023889154</v>
      </c>
      <c r="N5" s="74">
        <f t="shared" si="1"/>
        <v>0.127</v>
      </c>
      <c r="O5" s="78">
        <v>6</v>
      </c>
      <c r="P5" s="46">
        <v>6.6</v>
      </c>
      <c r="Q5" s="47">
        <f t="shared" ref="Q5:Q20" si="2">M5/M$3*100</f>
        <v>99.0768664924163</v>
      </c>
    </row>
    <row r="6" ht="15.95" customHeight="1" spans="1:17">
      <c r="A6" s="18">
        <v>8</v>
      </c>
      <c r="B6" s="73">
        <v>6.26666666666667</v>
      </c>
      <c r="C6" s="73">
        <v>6.38149425287356</v>
      </c>
      <c r="D6" s="74">
        <v>6.365</v>
      </c>
      <c r="E6" s="74">
        <v>6.35</v>
      </c>
      <c r="F6" s="73">
        <v>6.29</v>
      </c>
      <c r="G6" s="73">
        <v>6.27153846153846</v>
      </c>
      <c r="H6" s="73">
        <v>6.25</v>
      </c>
      <c r="I6" s="73">
        <v>6.24</v>
      </c>
      <c r="J6" s="73">
        <v>6.32</v>
      </c>
      <c r="K6" s="73">
        <v>6.38</v>
      </c>
      <c r="L6" s="57">
        <v>6.3</v>
      </c>
      <c r="M6" s="74">
        <f t="shared" si="0"/>
        <v>6.31146993810787</v>
      </c>
      <c r="N6" s="74">
        <f t="shared" si="1"/>
        <v>0.14149425287356</v>
      </c>
      <c r="O6" s="78">
        <v>6</v>
      </c>
      <c r="P6" s="46">
        <v>6.6</v>
      </c>
      <c r="Q6" s="47">
        <f t="shared" si="2"/>
        <v>99.0034500095352</v>
      </c>
    </row>
    <row r="7" ht="15.95" customHeight="1" spans="1:17">
      <c r="A7" s="18">
        <v>9</v>
      </c>
      <c r="B7" s="73">
        <v>6.27</v>
      </c>
      <c r="C7" s="73">
        <v>6.37674698795181</v>
      </c>
      <c r="D7" s="74">
        <v>6.345</v>
      </c>
      <c r="E7" s="74">
        <v>6.306</v>
      </c>
      <c r="F7" s="73">
        <v>6.315</v>
      </c>
      <c r="G7" s="73">
        <v>6.26578947368421</v>
      </c>
      <c r="H7" s="73">
        <v>6.209</v>
      </c>
      <c r="I7" s="73">
        <v>6.31</v>
      </c>
      <c r="J7" s="73">
        <v>6.29</v>
      </c>
      <c r="K7" s="73">
        <v>6.335</v>
      </c>
      <c r="L7" s="57">
        <v>6.3</v>
      </c>
      <c r="M7" s="74">
        <f t="shared" si="0"/>
        <v>6.3022536461636</v>
      </c>
      <c r="N7" s="74">
        <f t="shared" si="1"/>
        <v>0.16774698795181</v>
      </c>
      <c r="O7" s="78">
        <v>6</v>
      </c>
      <c r="P7" s="46">
        <v>6.6</v>
      </c>
      <c r="Q7" s="47">
        <f t="shared" si="2"/>
        <v>98.8588807241349</v>
      </c>
    </row>
    <row r="8" ht="15.95" customHeight="1" spans="1:17">
      <c r="A8" s="18">
        <v>10</v>
      </c>
      <c r="B8" s="73">
        <v>6.26818181818182</v>
      </c>
      <c r="C8" s="73">
        <v>6.36677083333334</v>
      </c>
      <c r="D8" s="74">
        <v>6.30833333333333</v>
      </c>
      <c r="E8" s="74">
        <v>6.349</v>
      </c>
      <c r="F8" s="73">
        <v>6.30909090909091</v>
      </c>
      <c r="G8" s="73">
        <v>6.31185185185185</v>
      </c>
      <c r="H8" s="73">
        <v>6.273</v>
      </c>
      <c r="I8" s="73">
        <v>6.28</v>
      </c>
      <c r="J8" s="73">
        <v>6.31</v>
      </c>
      <c r="K8" s="73">
        <v>6.385</v>
      </c>
      <c r="L8" s="57">
        <v>6.3</v>
      </c>
      <c r="M8" s="74">
        <f t="shared" si="0"/>
        <v>6.31612287457913</v>
      </c>
      <c r="N8" s="74">
        <f t="shared" si="1"/>
        <v>0.116818181818179</v>
      </c>
      <c r="O8" s="78">
        <v>6</v>
      </c>
      <c r="P8" s="46">
        <v>6.6</v>
      </c>
      <c r="Q8" s="47">
        <f t="shared" si="2"/>
        <v>99.0764372483</v>
      </c>
    </row>
    <row r="9" ht="15.95" customHeight="1" spans="1:17">
      <c r="A9" s="18">
        <v>11</v>
      </c>
      <c r="B9" s="73">
        <v>6.315</v>
      </c>
      <c r="C9" s="73">
        <v>6.37819277108434</v>
      </c>
      <c r="D9" s="74">
        <v>6.33157894736842</v>
      </c>
      <c r="E9" s="74">
        <v>6.351</v>
      </c>
      <c r="F9" s="73">
        <v>6.305</v>
      </c>
      <c r="G9" s="73">
        <v>6.38434782608696</v>
      </c>
      <c r="H9" s="73">
        <v>6.322</v>
      </c>
      <c r="I9" s="73">
        <v>6.3</v>
      </c>
      <c r="J9" s="73">
        <v>6.32</v>
      </c>
      <c r="K9" s="73">
        <v>6.345</v>
      </c>
      <c r="L9" s="57">
        <v>6.3</v>
      </c>
      <c r="M9" s="74">
        <f t="shared" si="0"/>
        <v>6.33521195445397</v>
      </c>
      <c r="N9" s="74">
        <f t="shared" si="1"/>
        <v>0.0843478260869599</v>
      </c>
      <c r="O9" s="78">
        <v>6</v>
      </c>
      <c r="P9" s="46">
        <v>6.6</v>
      </c>
      <c r="Q9" s="47">
        <f t="shared" si="2"/>
        <v>99.3758737953564</v>
      </c>
    </row>
    <row r="10" ht="15.95" customHeight="1" spans="1:17">
      <c r="A10" s="18">
        <v>12</v>
      </c>
      <c r="B10" s="73">
        <v>6.26875</v>
      </c>
      <c r="C10" s="73">
        <v>6.35806122448979</v>
      </c>
      <c r="D10" s="74">
        <v>6.34210526315789</v>
      </c>
      <c r="E10" s="74">
        <v>6.382</v>
      </c>
      <c r="F10" s="73">
        <v>6.31052631578947</v>
      </c>
      <c r="G10" s="73">
        <v>6.41652173913044</v>
      </c>
      <c r="H10" s="73">
        <v>6.313</v>
      </c>
      <c r="I10" s="73">
        <v>6.29</v>
      </c>
      <c r="J10" s="73">
        <v>6.33</v>
      </c>
      <c r="K10" s="73">
        <v>6.385</v>
      </c>
      <c r="L10" s="57">
        <v>6.3</v>
      </c>
      <c r="M10" s="74">
        <f t="shared" si="0"/>
        <v>6.33959645425676</v>
      </c>
      <c r="N10" s="74">
        <f t="shared" si="1"/>
        <v>0.14777173913044</v>
      </c>
      <c r="O10" s="78">
        <v>6</v>
      </c>
      <c r="P10" s="46">
        <v>6.6</v>
      </c>
      <c r="Q10" s="47">
        <f t="shared" si="2"/>
        <v>99.4446502628511</v>
      </c>
    </row>
    <row r="11" ht="15.95" customHeight="1" spans="1:17">
      <c r="A11" s="18">
        <v>1</v>
      </c>
      <c r="B11" s="73">
        <v>6.275</v>
      </c>
      <c r="C11" s="73">
        <v>6.35090909090909</v>
      </c>
      <c r="D11" s="74">
        <v>6.31666666666667</v>
      </c>
      <c r="E11" s="74">
        <v>6.348</v>
      </c>
      <c r="F11" s="73">
        <v>6.27894736842105</v>
      </c>
      <c r="G11" s="73">
        <v>6.3416</v>
      </c>
      <c r="H11" s="73">
        <v>6.317</v>
      </c>
      <c r="I11" s="73">
        <v>6.29</v>
      </c>
      <c r="J11" s="73">
        <v>6.3</v>
      </c>
      <c r="K11" s="73">
        <v>6.38571428571429</v>
      </c>
      <c r="L11" s="57">
        <v>6.3</v>
      </c>
      <c r="M11" s="74">
        <f t="shared" si="0"/>
        <v>6.32038374117111</v>
      </c>
      <c r="N11" s="74">
        <f t="shared" si="1"/>
        <v>0.110714285714289</v>
      </c>
      <c r="O11" s="78">
        <v>6</v>
      </c>
      <c r="P11" s="46">
        <v>6.6</v>
      </c>
      <c r="Q11" s="47">
        <f t="shared" si="2"/>
        <v>99.1432743713115</v>
      </c>
    </row>
    <row r="12" ht="15.95" customHeight="1" spans="1:17">
      <c r="A12" s="18">
        <v>2</v>
      </c>
      <c r="B12" s="73">
        <v>6.28888888888889</v>
      </c>
      <c r="C12" s="73">
        <v>6.41827586206896</v>
      </c>
      <c r="D12" s="74">
        <v>6.31052631578947</v>
      </c>
      <c r="E12" s="74">
        <v>6.349</v>
      </c>
      <c r="F12" s="73">
        <v>6.29411764705882</v>
      </c>
      <c r="G12" s="73">
        <v>6.32318181818182</v>
      </c>
      <c r="H12" s="73">
        <v>6.328</v>
      </c>
      <c r="I12" s="73">
        <v>6.29</v>
      </c>
      <c r="J12" s="73">
        <v>6.34</v>
      </c>
      <c r="K12" s="73">
        <v>6.40666666666667</v>
      </c>
      <c r="L12" s="57">
        <v>6.3</v>
      </c>
      <c r="M12" s="74">
        <f t="shared" si="0"/>
        <v>6.33486571986546</v>
      </c>
      <c r="N12" s="74">
        <f t="shared" si="1"/>
        <v>0.12938697318007</v>
      </c>
      <c r="O12" s="78">
        <v>6</v>
      </c>
      <c r="P12" s="46">
        <v>6.6</v>
      </c>
      <c r="Q12" s="47">
        <f t="shared" si="2"/>
        <v>99.3704426645563</v>
      </c>
    </row>
    <row r="13" ht="15.95" customHeight="1" spans="1:17">
      <c r="A13" s="18">
        <v>3</v>
      </c>
      <c r="B13" s="73">
        <v>6.29375</v>
      </c>
      <c r="C13" s="73">
        <v>6.47776699029126</v>
      </c>
      <c r="D13" s="74">
        <v>6.31578947368421</v>
      </c>
      <c r="E13" s="74">
        <v>6.392</v>
      </c>
      <c r="F13" s="73">
        <v>6.3</v>
      </c>
      <c r="G13" s="73">
        <v>6.30363636363636</v>
      </c>
      <c r="H13" s="73">
        <v>6.314</v>
      </c>
      <c r="I13" s="73">
        <v>6.29</v>
      </c>
      <c r="J13" s="73">
        <v>6.32</v>
      </c>
      <c r="K13" s="73">
        <v>6.39333333333333</v>
      </c>
      <c r="L13" s="57">
        <v>6.3</v>
      </c>
      <c r="M13" s="74">
        <f t="shared" si="0"/>
        <v>6.34002761609452</v>
      </c>
      <c r="N13" s="74">
        <f t="shared" si="1"/>
        <v>0.18776699029126</v>
      </c>
      <c r="O13" s="78">
        <v>6</v>
      </c>
      <c r="P13" s="46">
        <v>6.6</v>
      </c>
      <c r="Q13" s="47">
        <f t="shared" si="2"/>
        <v>99.4514135857963</v>
      </c>
    </row>
    <row r="14" ht="15.95" customHeight="1" spans="1:17">
      <c r="A14" s="18">
        <v>4</v>
      </c>
      <c r="B14" s="73">
        <v>6.27272727272727</v>
      </c>
      <c r="C14" s="73">
        <v>6.40122448979592</v>
      </c>
      <c r="D14" s="74">
        <v>6.315</v>
      </c>
      <c r="E14" s="74">
        <v>6.381</v>
      </c>
      <c r="F14" s="73">
        <v>6.29523809523809</v>
      </c>
      <c r="G14" s="73">
        <v>6.2692</v>
      </c>
      <c r="H14" s="73">
        <v>6.331</v>
      </c>
      <c r="I14" s="73">
        <v>6.31</v>
      </c>
      <c r="J14" s="73">
        <v>6.31</v>
      </c>
      <c r="K14" s="73">
        <v>6.36666666666667</v>
      </c>
      <c r="L14" s="57">
        <v>6.3</v>
      </c>
      <c r="M14" s="74">
        <f t="shared" si="0"/>
        <v>6.3252056524428</v>
      </c>
      <c r="N14" s="74">
        <f t="shared" si="1"/>
        <v>0.132024489795921</v>
      </c>
      <c r="O14" s="78">
        <v>6</v>
      </c>
      <c r="P14" s="46">
        <v>6.6</v>
      </c>
      <c r="Q14" s="47">
        <f t="shared" si="2"/>
        <v>99.2189121951811</v>
      </c>
    </row>
    <row r="15" ht="15.95" customHeight="1" spans="1:18">
      <c r="A15" s="18">
        <v>5</v>
      </c>
      <c r="B15" s="73">
        <v>6.27</v>
      </c>
      <c r="C15" s="73">
        <v>6.41631067961165</v>
      </c>
      <c r="D15" s="74">
        <v>6.27894736842105</v>
      </c>
      <c r="E15" s="74">
        <v>6.348</v>
      </c>
      <c r="F15" s="73">
        <v>6.305</v>
      </c>
      <c r="G15" s="73">
        <v>6.2752380952381</v>
      </c>
      <c r="H15" s="73">
        <v>6.264</v>
      </c>
      <c r="I15" s="73">
        <v>6.29</v>
      </c>
      <c r="J15" s="73">
        <v>6.33</v>
      </c>
      <c r="K15" s="73">
        <v>6.32941176470588</v>
      </c>
      <c r="L15" s="57">
        <v>6.3</v>
      </c>
      <c r="M15" s="74">
        <f t="shared" si="0"/>
        <v>6.31069079079767</v>
      </c>
      <c r="N15" s="74">
        <f t="shared" si="1"/>
        <v>0.15231067961165</v>
      </c>
      <c r="O15" s="78">
        <v>6</v>
      </c>
      <c r="P15" s="46">
        <v>6.6</v>
      </c>
      <c r="Q15" s="47">
        <f t="shared" si="2"/>
        <v>98.9912280909438</v>
      </c>
      <c r="R15" s="48"/>
    </row>
    <row r="16" ht="15.95" customHeight="1" spans="1:18">
      <c r="A16" s="18">
        <v>6</v>
      </c>
      <c r="B16" s="73"/>
      <c r="C16" s="73"/>
      <c r="D16" s="75"/>
      <c r="E16" s="74"/>
      <c r="F16" s="73"/>
      <c r="G16" s="73"/>
      <c r="H16" s="73"/>
      <c r="I16" s="73"/>
      <c r="J16" s="73"/>
      <c r="K16" s="73"/>
      <c r="L16" s="57">
        <v>6.3</v>
      </c>
      <c r="M16" s="74"/>
      <c r="N16" s="74">
        <f t="shared" si="1"/>
        <v>0</v>
      </c>
      <c r="O16" s="78">
        <v>6</v>
      </c>
      <c r="P16" s="46">
        <v>6.6</v>
      </c>
      <c r="Q16" s="47">
        <f t="shared" si="2"/>
        <v>0</v>
      </c>
      <c r="R16" s="48"/>
    </row>
    <row r="17" ht="15.95" customHeight="1" spans="1:18">
      <c r="A17" s="18">
        <v>7</v>
      </c>
      <c r="B17" s="73"/>
      <c r="C17" s="73"/>
      <c r="D17" s="75"/>
      <c r="E17" s="74"/>
      <c r="F17" s="73"/>
      <c r="G17" s="73"/>
      <c r="H17" s="73"/>
      <c r="I17" s="73"/>
      <c r="J17" s="73"/>
      <c r="K17" s="73"/>
      <c r="L17" s="57">
        <v>6.3</v>
      </c>
      <c r="M17" s="74"/>
      <c r="N17" s="74">
        <f t="shared" si="1"/>
        <v>0</v>
      </c>
      <c r="O17" s="78">
        <v>6</v>
      </c>
      <c r="P17" s="46">
        <v>6.6</v>
      </c>
      <c r="Q17" s="47">
        <f t="shared" si="2"/>
        <v>0</v>
      </c>
      <c r="R17" s="48"/>
    </row>
    <row r="18" ht="15.95" customHeight="1" spans="1:18">
      <c r="A18" s="18">
        <v>8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7">
        <v>6.3</v>
      </c>
      <c r="M18" s="74"/>
      <c r="N18" s="74">
        <f t="shared" si="1"/>
        <v>0</v>
      </c>
      <c r="O18" s="78">
        <v>6</v>
      </c>
      <c r="P18" s="46">
        <v>6.6</v>
      </c>
      <c r="Q18" s="47">
        <f t="shared" si="2"/>
        <v>0</v>
      </c>
      <c r="R18" s="48"/>
    </row>
    <row r="19" ht="15.95" customHeight="1" spans="1:18">
      <c r="A19" s="18">
        <v>9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7">
        <v>6.3</v>
      </c>
      <c r="M19" s="74"/>
      <c r="N19" s="74">
        <f t="shared" si="1"/>
        <v>0</v>
      </c>
      <c r="O19" s="78">
        <v>6</v>
      </c>
      <c r="P19" s="46">
        <v>6.6</v>
      </c>
      <c r="Q19" s="47">
        <f t="shared" si="2"/>
        <v>0</v>
      </c>
      <c r="R19" s="48"/>
    </row>
    <row r="20" ht="15.95" customHeight="1" spans="1:18">
      <c r="A20" s="18">
        <v>10</v>
      </c>
      <c r="B20" s="59"/>
      <c r="C20" s="76"/>
      <c r="D20" s="76"/>
      <c r="E20" s="76"/>
      <c r="F20" s="76"/>
      <c r="G20" s="76"/>
      <c r="H20" s="76"/>
      <c r="I20" s="76"/>
      <c r="J20" s="76"/>
      <c r="K20" s="76"/>
      <c r="L20" s="57">
        <v>6.3</v>
      </c>
      <c r="M20" s="74"/>
      <c r="N20" s="74">
        <f t="shared" si="1"/>
        <v>0</v>
      </c>
      <c r="O20" s="78">
        <v>6</v>
      </c>
      <c r="P20" s="46">
        <v>6.6</v>
      </c>
      <c r="Q20" s="47">
        <f t="shared" si="2"/>
        <v>0</v>
      </c>
      <c r="R20" s="48"/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R20"/>
  <sheetViews>
    <sheetView zoomScale="73" zoomScaleNormal="73" workbookViewId="0">
      <selection activeCell="X27" sqref="X27"/>
    </sheetView>
  </sheetViews>
  <sheetFormatPr defaultColWidth="9" defaultRowHeight="13.2"/>
  <cols>
    <col min="1" max="1" width="3.75" customWidth="1"/>
    <col min="2" max="2" width="7.75" customWidth="1"/>
    <col min="3" max="3" width="9.25" customWidth="1"/>
    <col min="4" max="4" width="8.75" customWidth="1"/>
    <col min="5" max="5" width="9.25" customWidth="1"/>
    <col min="6" max="6" width="9.5" customWidth="1"/>
    <col min="7" max="9" width="8.75" customWidth="1"/>
    <col min="10" max="10" width="8.62962962962963" customWidth="1"/>
    <col min="11" max="11" width="9.37962962962963" customWidth="1"/>
    <col min="12" max="12" width="8.62962962962963" customWidth="1"/>
    <col min="13" max="13" width="9.75" customWidth="1"/>
    <col min="14" max="14" width="6.37962962962963" customWidth="1"/>
    <col min="15" max="16" width="2.62962962962963" customWidth="1"/>
  </cols>
  <sheetData>
    <row r="1" ht="20.1" customHeight="1" spans="6:6">
      <c r="F1" s="11" t="s">
        <v>38</v>
      </c>
    </row>
    <row r="2" ht="15.95" customHeight="1" spans="1:17">
      <c r="A2" s="12" t="s">
        <v>70</v>
      </c>
      <c r="B2" s="50" t="s">
        <v>71</v>
      </c>
      <c r="C2" s="50" t="s">
        <v>72</v>
      </c>
      <c r="D2" s="51" t="s">
        <v>73</v>
      </c>
      <c r="E2" s="52" t="s">
        <v>87</v>
      </c>
      <c r="F2" s="51" t="s">
        <v>75</v>
      </c>
      <c r="G2" s="50" t="s">
        <v>76</v>
      </c>
      <c r="H2" s="53" t="s">
        <v>77</v>
      </c>
      <c r="I2" s="50" t="s">
        <v>78</v>
      </c>
      <c r="J2" s="50" t="s">
        <v>79</v>
      </c>
      <c r="K2" s="61" t="s">
        <v>80</v>
      </c>
      <c r="L2" s="62" t="s">
        <v>2</v>
      </c>
      <c r="M2" s="63" t="s">
        <v>81</v>
      </c>
      <c r="N2" s="64" t="s">
        <v>82</v>
      </c>
      <c r="O2" s="45" t="s">
        <v>83</v>
      </c>
      <c r="P2" s="46" t="s">
        <v>84</v>
      </c>
      <c r="Q2" s="44" t="s">
        <v>85</v>
      </c>
    </row>
    <row r="3" ht="15.95" customHeight="1" spans="1:17">
      <c r="A3" s="18">
        <v>5</v>
      </c>
      <c r="B3" s="54"/>
      <c r="C3" s="54"/>
      <c r="D3" s="54"/>
      <c r="E3" s="54">
        <v>32.5</v>
      </c>
      <c r="F3" s="55"/>
      <c r="G3" s="54"/>
      <c r="H3" s="54"/>
      <c r="I3" s="54"/>
      <c r="J3" s="54">
        <v>32.9</v>
      </c>
      <c r="K3" s="54"/>
      <c r="L3" s="56">
        <v>32.5</v>
      </c>
      <c r="M3" s="57">
        <f t="shared" ref="M3:M15" si="0">AVERAGE(B3:K3)</f>
        <v>32.7</v>
      </c>
      <c r="N3" s="57">
        <f t="shared" ref="N3:N20" si="1">MAX(B3:K3)-MIN(B3:K3)</f>
        <v>0.399999999999999</v>
      </c>
      <c r="O3" s="45">
        <v>30.5</v>
      </c>
      <c r="P3" s="46">
        <v>34.5</v>
      </c>
      <c r="Q3" s="47">
        <f>M3/M3*100</f>
        <v>100</v>
      </c>
    </row>
    <row r="4" ht="15.95" customHeight="1" spans="1:17">
      <c r="A4" s="18">
        <v>6</v>
      </c>
      <c r="B4" s="56">
        <v>32.44</v>
      </c>
      <c r="C4" s="56">
        <v>32.3713157894737</v>
      </c>
      <c r="D4" s="57">
        <v>32.32</v>
      </c>
      <c r="E4" s="57">
        <v>32.288</v>
      </c>
      <c r="F4" s="56">
        <v>32.6666666666667</v>
      </c>
      <c r="G4" s="56">
        <v>33.3</v>
      </c>
      <c r="H4" s="56">
        <v>31.966</v>
      </c>
      <c r="I4" s="56">
        <v>32.62</v>
      </c>
      <c r="J4" s="56">
        <v>32.3713157894737</v>
      </c>
      <c r="K4" s="56">
        <v>32.0388888888889</v>
      </c>
      <c r="L4" s="56">
        <v>32.5</v>
      </c>
      <c r="M4" s="57">
        <f t="shared" si="0"/>
        <v>32.4382187134503</v>
      </c>
      <c r="N4" s="57">
        <f t="shared" si="1"/>
        <v>1.334</v>
      </c>
      <c r="O4" s="45">
        <v>30.5</v>
      </c>
      <c r="P4" s="46">
        <v>34.5</v>
      </c>
      <c r="Q4" s="47">
        <f>M4/M$3*100</f>
        <v>99.1994456068816</v>
      </c>
    </row>
    <row r="5" ht="15.95" customHeight="1" spans="1:17">
      <c r="A5" s="18">
        <v>7</v>
      </c>
      <c r="B5" s="56">
        <v>32.545</v>
      </c>
      <c r="C5" s="56">
        <v>32.5029347826087</v>
      </c>
      <c r="D5" s="57">
        <v>32.4045454545454</v>
      </c>
      <c r="E5" s="57">
        <v>32.23</v>
      </c>
      <c r="F5" s="56">
        <v>32.6875</v>
      </c>
      <c r="G5" s="56">
        <v>32.3466666666667</v>
      </c>
      <c r="H5" s="56">
        <v>32.394</v>
      </c>
      <c r="I5" s="56">
        <v>32.55</v>
      </c>
      <c r="J5" s="56">
        <v>32.53</v>
      </c>
      <c r="K5" s="56">
        <v>32.1052631578947</v>
      </c>
      <c r="L5" s="56">
        <v>32.5</v>
      </c>
      <c r="M5" s="57">
        <f t="shared" si="0"/>
        <v>32.4295910061715</v>
      </c>
      <c r="N5" s="57">
        <f t="shared" si="1"/>
        <v>0.582236842105303</v>
      </c>
      <c r="O5" s="45">
        <v>30.5</v>
      </c>
      <c r="P5" s="46">
        <v>34.5</v>
      </c>
      <c r="Q5" s="47">
        <f t="shared" ref="Q5:Q20" si="2">M5/M$3*100</f>
        <v>99.1730611809527</v>
      </c>
    </row>
    <row r="6" ht="15.95" customHeight="1" spans="1:17">
      <c r="A6" s="18">
        <v>8</v>
      </c>
      <c r="B6" s="56">
        <v>32.3714285714286</v>
      </c>
      <c r="C6" s="56">
        <v>32.2481818181818</v>
      </c>
      <c r="D6" s="57">
        <v>32.3411764705882</v>
      </c>
      <c r="E6" s="57">
        <v>32.491</v>
      </c>
      <c r="F6" s="56">
        <v>32.4</v>
      </c>
      <c r="G6" s="56">
        <v>32.3290909090909</v>
      </c>
      <c r="H6" s="56">
        <v>32.457</v>
      </c>
      <c r="I6" s="56">
        <v>32.39</v>
      </c>
      <c r="J6" s="56">
        <v>32.26</v>
      </c>
      <c r="K6" s="56">
        <v>32.41</v>
      </c>
      <c r="L6" s="56">
        <v>32.5</v>
      </c>
      <c r="M6" s="57">
        <f t="shared" si="0"/>
        <v>32.3697877769289</v>
      </c>
      <c r="N6" s="57">
        <f t="shared" si="1"/>
        <v>0.242818181818201</v>
      </c>
      <c r="O6" s="45">
        <v>30.5</v>
      </c>
      <c r="P6" s="46">
        <v>34.5</v>
      </c>
      <c r="Q6" s="47">
        <f t="shared" si="2"/>
        <v>98.9901766878561</v>
      </c>
    </row>
    <row r="7" ht="15.95" customHeight="1" spans="1:17">
      <c r="A7" s="18">
        <v>9</v>
      </c>
      <c r="B7" s="56">
        <v>32.435</v>
      </c>
      <c r="C7" s="56">
        <v>32.13325</v>
      </c>
      <c r="D7" s="57">
        <v>32.1666666666667</v>
      </c>
      <c r="E7" s="57">
        <v>32.546</v>
      </c>
      <c r="F7" s="56">
        <v>32.65</v>
      </c>
      <c r="G7" s="56">
        <v>32.1147368421053</v>
      </c>
      <c r="H7" s="56">
        <v>32.393</v>
      </c>
      <c r="I7" s="56">
        <v>32.49</v>
      </c>
      <c r="J7" s="56">
        <v>31.77</v>
      </c>
      <c r="K7" s="56">
        <v>32.6947368421053</v>
      </c>
      <c r="L7" s="56">
        <v>32.5</v>
      </c>
      <c r="M7" s="57">
        <f t="shared" si="0"/>
        <v>32.3393390350877</v>
      </c>
      <c r="N7" s="57">
        <f t="shared" si="1"/>
        <v>0.9247368421053</v>
      </c>
      <c r="O7" s="45">
        <v>30.5</v>
      </c>
      <c r="P7" s="46">
        <v>34.5</v>
      </c>
      <c r="Q7" s="47">
        <f t="shared" si="2"/>
        <v>98.8970612693814</v>
      </c>
    </row>
    <row r="8" ht="15.95" customHeight="1" spans="1:17">
      <c r="A8" s="18">
        <v>10</v>
      </c>
      <c r="B8" s="56">
        <v>32.4363636363636</v>
      </c>
      <c r="C8" s="56">
        <v>32.4097894736842</v>
      </c>
      <c r="D8" s="57">
        <v>32.6666666666667</v>
      </c>
      <c r="E8" s="57">
        <v>32.552</v>
      </c>
      <c r="F8" s="56">
        <v>32.7727272727273</v>
      </c>
      <c r="G8" s="56">
        <v>32.3233333333333</v>
      </c>
      <c r="H8" s="56">
        <v>32.413</v>
      </c>
      <c r="I8" s="56">
        <v>32.54</v>
      </c>
      <c r="J8" s="56">
        <v>32.3</v>
      </c>
      <c r="K8" s="56">
        <v>32.8166666666667</v>
      </c>
      <c r="L8" s="56">
        <v>32.5</v>
      </c>
      <c r="M8" s="57">
        <f t="shared" si="0"/>
        <v>32.5230547049442</v>
      </c>
      <c r="N8" s="57">
        <f t="shared" si="1"/>
        <v>0.516666666666701</v>
      </c>
      <c r="O8" s="45">
        <v>30.5</v>
      </c>
      <c r="P8" s="46">
        <v>34.5</v>
      </c>
      <c r="Q8" s="47">
        <f t="shared" si="2"/>
        <v>99.4588828897376</v>
      </c>
    </row>
    <row r="9" ht="15.95" customHeight="1" spans="1:17">
      <c r="A9" s="18">
        <v>11</v>
      </c>
      <c r="B9" s="56">
        <v>32.505</v>
      </c>
      <c r="C9" s="56">
        <v>32.4346987951807</v>
      </c>
      <c r="D9" s="57">
        <v>32.38125</v>
      </c>
      <c r="E9" s="58">
        <v>32.386</v>
      </c>
      <c r="F9" s="56">
        <v>32.65</v>
      </c>
      <c r="G9" s="56">
        <v>32.5234782608696</v>
      </c>
      <c r="H9" s="56">
        <v>32.634</v>
      </c>
      <c r="I9" s="56">
        <v>32.54</v>
      </c>
      <c r="J9" s="56">
        <v>32.3</v>
      </c>
      <c r="K9" s="56">
        <v>31.615</v>
      </c>
      <c r="L9" s="56">
        <v>32.5</v>
      </c>
      <c r="M9" s="57">
        <f t="shared" si="0"/>
        <v>32.396942705605</v>
      </c>
      <c r="N9" s="57">
        <f t="shared" si="1"/>
        <v>1.035</v>
      </c>
      <c r="O9" s="45">
        <v>30.5</v>
      </c>
      <c r="P9" s="46">
        <v>34.5</v>
      </c>
      <c r="Q9" s="47">
        <f t="shared" si="2"/>
        <v>99.0732192831958</v>
      </c>
    </row>
    <row r="10" ht="15.95" customHeight="1" spans="1:17">
      <c r="A10" s="18">
        <v>12</v>
      </c>
      <c r="B10" s="56">
        <v>32.45</v>
      </c>
      <c r="C10" s="56">
        <v>32.339793814433</v>
      </c>
      <c r="D10" s="57">
        <v>32.1153846153846</v>
      </c>
      <c r="E10" s="57">
        <v>32.347</v>
      </c>
      <c r="F10" s="56">
        <v>32.5789473684211</v>
      </c>
      <c r="G10" s="56">
        <v>32.4978260869565</v>
      </c>
      <c r="H10" s="56">
        <v>32.642</v>
      </c>
      <c r="I10" s="56">
        <v>32.5</v>
      </c>
      <c r="J10" s="56">
        <v>32.95</v>
      </c>
      <c r="K10" s="56">
        <v>32.7333333333333</v>
      </c>
      <c r="L10" s="56">
        <v>32.5</v>
      </c>
      <c r="M10" s="57">
        <f t="shared" si="0"/>
        <v>32.5154285218528</v>
      </c>
      <c r="N10" s="57">
        <f t="shared" si="1"/>
        <v>0.834615384615404</v>
      </c>
      <c r="O10" s="45">
        <v>30.5</v>
      </c>
      <c r="P10" s="46">
        <v>34.5</v>
      </c>
      <c r="Q10" s="47">
        <f t="shared" si="2"/>
        <v>99.4355612289078</v>
      </c>
    </row>
    <row r="11" ht="15.95" customHeight="1" spans="1:17">
      <c r="A11" s="18">
        <v>1</v>
      </c>
      <c r="B11" s="56">
        <v>32.43</v>
      </c>
      <c r="C11" s="56">
        <v>32.1756565656566</v>
      </c>
      <c r="D11" s="57">
        <v>32.75625</v>
      </c>
      <c r="E11" s="57">
        <v>32.298</v>
      </c>
      <c r="F11" s="56">
        <v>32.4736842105263</v>
      </c>
      <c r="G11" s="56">
        <v>32.6</v>
      </c>
      <c r="H11" s="56">
        <v>32.265</v>
      </c>
      <c r="I11" s="56">
        <v>32.5</v>
      </c>
      <c r="J11" s="56">
        <v>32.85</v>
      </c>
      <c r="K11" s="56">
        <v>33.1071428571429</v>
      </c>
      <c r="L11" s="56">
        <v>32.5</v>
      </c>
      <c r="M11" s="57">
        <f t="shared" si="0"/>
        <v>32.5455733633326</v>
      </c>
      <c r="N11" s="57">
        <f t="shared" si="1"/>
        <v>0.931486291486294</v>
      </c>
      <c r="O11" s="45">
        <v>30.5</v>
      </c>
      <c r="P11" s="46">
        <v>34.5</v>
      </c>
      <c r="Q11" s="47">
        <f t="shared" si="2"/>
        <v>99.5277472884788</v>
      </c>
    </row>
    <row r="12" ht="15.95" customHeight="1" spans="1:17">
      <c r="A12" s="18">
        <v>2</v>
      </c>
      <c r="B12" s="56">
        <v>32.3055555555556</v>
      </c>
      <c r="C12" s="56">
        <v>32.2990476190476</v>
      </c>
      <c r="D12" s="57">
        <v>32.8933333333333</v>
      </c>
      <c r="E12" s="57">
        <v>32.464</v>
      </c>
      <c r="F12" s="56">
        <v>32.5294117647059</v>
      </c>
      <c r="G12" s="56">
        <v>32.4318181818182</v>
      </c>
      <c r="H12" s="56">
        <v>32.364</v>
      </c>
      <c r="I12" s="56">
        <v>32.54</v>
      </c>
      <c r="J12" s="56">
        <v>32.68</v>
      </c>
      <c r="K12" s="56">
        <v>32.58</v>
      </c>
      <c r="L12" s="56">
        <v>32.5</v>
      </c>
      <c r="M12" s="57">
        <f t="shared" si="0"/>
        <v>32.5087166454461</v>
      </c>
      <c r="N12" s="57">
        <f t="shared" si="1"/>
        <v>0.594285714285704</v>
      </c>
      <c r="O12" s="45">
        <v>30.5</v>
      </c>
      <c r="P12" s="46">
        <v>34.5</v>
      </c>
      <c r="Q12" s="47">
        <f t="shared" si="2"/>
        <v>99.4150356129849</v>
      </c>
    </row>
    <row r="13" ht="15.95" customHeight="1" spans="1:17">
      <c r="A13" s="18">
        <v>3</v>
      </c>
      <c r="B13" s="56">
        <v>32.43125</v>
      </c>
      <c r="C13" s="56">
        <v>32.3203260869565</v>
      </c>
      <c r="D13" s="57">
        <v>32.5647058823529</v>
      </c>
      <c r="E13" s="57">
        <v>32.799</v>
      </c>
      <c r="F13" s="56">
        <v>32.7142857142857</v>
      </c>
      <c r="G13" s="56">
        <v>32.3472727272727</v>
      </c>
      <c r="H13" s="56">
        <v>32.384</v>
      </c>
      <c r="I13" s="56">
        <v>32.48</v>
      </c>
      <c r="J13" s="56">
        <v>32.65</v>
      </c>
      <c r="K13" s="56">
        <v>32.08</v>
      </c>
      <c r="L13" s="56">
        <v>32.5</v>
      </c>
      <c r="M13" s="57">
        <f t="shared" si="0"/>
        <v>32.4770840410868</v>
      </c>
      <c r="N13" s="57">
        <f t="shared" si="1"/>
        <v>0.719000000000001</v>
      </c>
      <c r="O13" s="45">
        <v>30.5</v>
      </c>
      <c r="P13" s="46">
        <v>34.5</v>
      </c>
      <c r="Q13" s="47">
        <f t="shared" si="2"/>
        <v>99.3182998198372</v>
      </c>
    </row>
    <row r="14" ht="15.95" customHeight="1" spans="1:17">
      <c r="A14" s="18">
        <v>4</v>
      </c>
      <c r="B14" s="56">
        <v>32.5227272727273</v>
      </c>
      <c r="C14" s="56">
        <v>32.153</v>
      </c>
      <c r="D14" s="57">
        <v>32.2947368421053</v>
      </c>
      <c r="E14" s="57">
        <v>32.735</v>
      </c>
      <c r="F14" s="56">
        <v>32.5238095238095</v>
      </c>
      <c r="G14" s="56">
        <v>32.3932</v>
      </c>
      <c r="H14" s="56">
        <v>32.348</v>
      </c>
      <c r="I14" s="56">
        <v>32.49</v>
      </c>
      <c r="J14" s="56">
        <v>32.87</v>
      </c>
      <c r="K14" s="56">
        <v>32.7055555555555</v>
      </c>
      <c r="L14" s="56">
        <v>32.5</v>
      </c>
      <c r="M14" s="57">
        <f t="shared" si="0"/>
        <v>32.5036029194198</v>
      </c>
      <c r="N14" s="57">
        <f t="shared" si="1"/>
        <v>0.716999999999999</v>
      </c>
      <c r="O14" s="45">
        <v>30.5</v>
      </c>
      <c r="P14" s="46">
        <v>34.5</v>
      </c>
      <c r="Q14" s="47">
        <f t="shared" si="2"/>
        <v>99.3993973070941</v>
      </c>
    </row>
    <row r="15" ht="15.95" customHeight="1" spans="1:18">
      <c r="A15" s="18">
        <v>5</v>
      </c>
      <c r="B15" s="56">
        <v>32.6</v>
      </c>
      <c r="C15" s="56">
        <v>32.5415053763441</v>
      </c>
      <c r="D15" s="57">
        <v>32.6428571428571</v>
      </c>
      <c r="E15" s="57">
        <v>32.567</v>
      </c>
      <c r="F15" s="56">
        <v>32.7</v>
      </c>
      <c r="G15" s="56">
        <v>32.2942857142857</v>
      </c>
      <c r="H15" s="56">
        <v>32.167</v>
      </c>
      <c r="I15" s="56">
        <v>32.49</v>
      </c>
      <c r="J15" s="56">
        <v>32.55</v>
      </c>
      <c r="K15" s="56">
        <v>32.95</v>
      </c>
      <c r="L15" s="56">
        <v>32.5</v>
      </c>
      <c r="M15" s="57">
        <f t="shared" si="0"/>
        <v>32.5502648233487</v>
      </c>
      <c r="N15" s="57">
        <f t="shared" si="1"/>
        <v>0.783000000000001</v>
      </c>
      <c r="O15" s="45">
        <v>30.5</v>
      </c>
      <c r="P15" s="46">
        <v>34.5</v>
      </c>
      <c r="Q15" s="47">
        <f t="shared" si="2"/>
        <v>99.5420942610052</v>
      </c>
      <c r="R15" s="48"/>
    </row>
    <row r="16" ht="15.95" customHeight="1" spans="1:18">
      <c r="A16" s="18">
        <v>6</v>
      </c>
      <c r="B16" s="56"/>
      <c r="C16" s="56"/>
      <c r="D16" s="57"/>
      <c r="E16" s="57"/>
      <c r="F16" s="56"/>
      <c r="G16" s="56"/>
      <c r="H16" s="56"/>
      <c r="I16" s="56"/>
      <c r="J16" s="56"/>
      <c r="K16" s="56"/>
      <c r="L16" s="56">
        <v>32.5</v>
      </c>
      <c r="M16" s="57"/>
      <c r="N16" s="57">
        <f t="shared" si="1"/>
        <v>0</v>
      </c>
      <c r="O16" s="45">
        <v>30.5</v>
      </c>
      <c r="P16" s="46">
        <v>34.5</v>
      </c>
      <c r="Q16" s="47">
        <f t="shared" si="2"/>
        <v>0</v>
      </c>
      <c r="R16" s="48"/>
    </row>
    <row r="17" ht="15.95" customHeight="1" spans="1:18">
      <c r="A17" s="18">
        <v>7</v>
      </c>
      <c r="B17" s="56"/>
      <c r="C17" s="56"/>
      <c r="D17" s="57"/>
      <c r="E17" s="57"/>
      <c r="F17" s="56"/>
      <c r="G17" s="56"/>
      <c r="H17" s="56"/>
      <c r="I17" s="56"/>
      <c r="J17" s="56"/>
      <c r="K17" s="56"/>
      <c r="L17" s="56">
        <v>32.5</v>
      </c>
      <c r="M17" s="57"/>
      <c r="N17" s="57">
        <f t="shared" si="1"/>
        <v>0</v>
      </c>
      <c r="O17" s="45">
        <v>30.5</v>
      </c>
      <c r="P17" s="46">
        <v>34.5</v>
      </c>
      <c r="Q17" s="47">
        <f t="shared" si="2"/>
        <v>0</v>
      </c>
      <c r="R17" s="48"/>
    </row>
    <row r="18" ht="15.95" customHeight="1" spans="1:18">
      <c r="A18" s="18">
        <v>8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6">
        <v>32.5</v>
      </c>
      <c r="M18" s="57"/>
      <c r="N18" s="57">
        <f t="shared" si="1"/>
        <v>0</v>
      </c>
      <c r="O18" s="45">
        <v>30.5</v>
      </c>
      <c r="P18" s="46">
        <v>34.5</v>
      </c>
      <c r="Q18" s="47">
        <f t="shared" si="2"/>
        <v>0</v>
      </c>
      <c r="R18" s="48"/>
    </row>
    <row r="19" ht="15.95" customHeight="1" spans="1:18">
      <c r="A19" s="18">
        <v>9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6">
        <v>32.5</v>
      </c>
      <c r="M19" s="57"/>
      <c r="N19" s="57">
        <f t="shared" si="1"/>
        <v>0</v>
      </c>
      <c r="O19" s="45">
        <v>30.5</v>
      </c>
      <c r="P19" s="46">
        <v>34.5</v>
      </c>
      <c r="Q19" s="47">
        <f t="shared" si="2"/>
        <v>0</v>
      </c>
      <c r="R19" s="48"/>
    </row>
    <row r="20" ht="15.95" customHeight="1" spans="1:18">
      <c r="A20" s="18">
        <v>10</v>
      </c>
      <c r="B20" s="59"/>
      <c r="C20" s="60"/>
      <c r="D20" s="60"/>
      <c r="E20" s="60"/>
      <c r="F20" s="60"/>
      <c r="G20" s="60"/>
      <c r="H20" s="60"/>
      <c r="I20" s="60"/>
      <c r="J20" s="60"/>
      <c r="K20" s="60"/>
      <c r="L20" s="56">
        <v>32.5</v>
      </c>
      <c r="M20" s="57"/>
      <c r="N20" s="57">
        <f t="shared" si="1"/>
        <v>0</v>
      </c>
      <c r="O20" s="45">
        <v>30.5</v>
      </c>
      <c r="P20" s="46">
        <v>34.5</v>
      </c>
      <c r="Q20" s="47">
        <f t="shared" si="2"/>
        <v>0</v>
      </c>
      <c r="R20" s="48"/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S21"/>
  <sheetViews>
    <sheetView zoomScale="73" zoomScaleNormal="73" workbookViewId="0">
      <selection activeCell="Z26" sqref="Z26"/>
    </sheetView>
  </sheetViews>
  <sheetFormatPr defaultColWidth="9" defaultRowHeight="13.2"/>
  <cols>
    <col min="1" max="1" width="3.75" customWidth="1"/>
    <col min="2" max="2" width="9.62962962962963" customWidth="1"/>
    <col min="3" max="3" width="12" customWidth="1"/>
    <col min="4" max="4" width="10.8796296296296" customWidth="1"/>
    <col min="5" max="5" width="10" customWidth="1"/>
    <col min="6" max="6" width="9.5" customWidth="1"/>
    <col min="7" max="7" width="10.3796296296296" customWidth="1"/>
    <col min="8" max="8" width="9.75" customWidth="1"/>
    <col min="9" max="9" width="10.6296296296296" customWidth="1"/>
    <col min="10" max="10" width="9.62962962962963" customWidth="1"/>
    <col min="11" max="11" width="10.5" style="10" customWidth="1"/>
    <col min="12" max="12" width="8.62962962962963" customWidth="1"/>
    <col min="13" max="13" width="9.75" customWidth="1"/>
    <col min="14" max="14" width="9.5" customWidth="1"/>
    <col min="15" max="16" width="2.62962962962963" customWidth="1"/>
    <col min="17" max="17" width="10.1296296296296" customWidth="1"/>
  </cols>
  <sheetData>
    <row r="1" ht="20.1" customHeight="1" spans="6:6">
      <c r="F1" s="11" t="s">
        <v>40</v>
      </c>
    </row>
    <row r="2" ht="15.95" customHeight="1" spans="1:17">
      <c r="A2" s="12" t="s">
        <v>70</v>
      </c>
      <c r="B2" s="50" t="s">
        <v>71</v>
      </c>
      <c r="C2" s="50" t="s">
        <v>72</v>
      </c>
      <c r="D2" s="51" t="s">
        <v>73</v>
      </c>
      <c r="E2" s="52" t="s">
        <v>87</v>
      </c>
      <c r="F2" s="51" t="s">
        <v>75</v>
      </c>
      <c r="G2" s="50" t="s">
        <v>76</v>
      </c>
      <c r="H2" s="53" t="s">
        <v>77</v>
      </c>
      <c r="I2" s="50" t="s">
        <v>78</v>
      </c>
      <c r="J2" s="50" t="s">
        <v>79</v>
      </c>
      <c r="K2" s="61" t="s">
        <v>80</v>
      </c>
      <c r="L2" s="62" t="s">
        <v>2</v>
      </c>
      <c r="M2" s="63" t="s">
        <v>81</v>
      </c>
      <c r="N2" s="64" t="s">
        <v>82</v>
      </c>
      <c r="O2" s="45" t="s">
        <v>83</v>
      </c>
      <c r="P2" s="46" t="s">
        <v>84</v>
      </c>
      <c r="Q2" s="44" t="s">
        <v>85</v>
      </c>
    </row>
    <row r="3" ht="15.95" customHeight="1" spans="1:19">
      <c r="A3" s="18">
        <v>5</v>
      </c>
      <c r="B3" s="93"/>
      <c r="C3" s="93"/>
      <c r="D3" s="93"/>
      <c r="E3" s="93">
        <v>2.99</v>
      </c>
      <c r="F3" s="94"/>
      <c r="G3" s="93"/>
      <c r="H3" s="93"/>
      <c r="I3" s="93"/>
      <c r="J3" s="93">
        <v>2.89</v>
      </c>
      <c r="K3" s="93"/>
      <c r="L3" s="73">
        <v>2.91</v>
      </c>
      <c r="M3" s="96">
        <f t="shared" ref="M3:M15" si="0">AVERAGE(B3:K3)</f>
        <v>2.94</v>
      </c>
      <c r="N3" s="96">
        <f t="shared" ref="N3:N20" si="1">MAX(B3:K3)-MIN(B3:K3)</f>
        <v>0.1</v>
      </c>
      <c r="O3" s="45">
        <v>2.71</v>
      </c>
      <c r="P3" s="46">
        <v>3.11</v>
      </c>
      <c r="Q3" s="47">
        <f>M3/M3*100</f>
        <v>100</v>
      </c>
      <c r="R3" s="98"/>
      <c r="S3" s="98"/>
    </row>
    <row r="4" ht="15.95" customHeight="1" spans="1:19">
      <c r="A4" s="18">
        <v>6</v>
      </c>
      <c r="B4" s="95">
        <v>2.908</v>
      </c>
      <c r="C4" s="95">
        <v>2.93289473684211</v>
      </c>
      <c r="D4" s="96">
        <v>2.98055555555556</v>
      </c>
      <c r="E4" s="96">
        <v>2.969</v>
      </c>
      <c r="F4" s="95">
        <v>2.91444444444444</v>
      </c>
      <c r="G4" s="95">
        <v>2.92</v>
      </c>
      <c r="H4" s="95">
        <v>2.802</v>
      </c>
      <c r="I4" s="95">
        <v>2.95</v>
      </c>
      <c r="J4" s="95">
        <v>2.93289473684211</v>
      </c>
      <c r="K4" s="95">
        <v>2.90222222222222</v>
      </c>
      <c r="L4" s="73">
        <v>2.91</v>
      </c>
      <c r="M4" s="96">
        <f t="shared" si="0"/>
        <v>2.92120116959064</v>
      </c>
      <c r="N4" s="96">
        <f t="shared" si="1"/>
        <v>0.17855555555556</v>
      </c>
      <c r="O4" s="45">
        <v>2.71</v>
      </c>
      <c r="P4" s="46">
        <v>3.11</v>
      </c>
      <c r="Q4" s="47">
        <f>M4/M$3*100</f>
        <v>99.3605839996818</v>
      </c>
      <c r="R4" s="98"/>
      <c r="S4" s="98"/>
    </row>
    <row r="5" ht="15.95" customHeight="1" spans="1:19">
      <c r="A5" s="18">
        <v>7</v>
      </c>
      <c r="B5" s="95">
        <v>2.9105</v>
      </c>
      <c r="C5" s="95">
        <v>2.93696629213483</v>
      </c>
      <c r="D5" s="96">
        <v>3.0125</v>
      </c>
      <c r="E5" s="96">
        <v>2.955</v>
      </c>
      <c r="F5" s="95">
        <v>2.905</v>
      </c>
      <c r="G5" s="95">
        <v>2.90166666666667</v>
      </c>
      <c r="H5" s="95">
        <v>2.922</v>
      </c>
      <c r="I5" s="95">
        <v>2.92</v>
      </c>
      <c r="J5" s="95">
        <v>2.87</v>
      </c>
      <c r="K5" s="95">
        <v>2.9</v>
      </c>
      <c r="L5" s="73">
        <v>2.91</v>
      </c>
      <c r="M5" s="96">
        <f t="shared" si="0"/>
        <v>2.92336329588015</v>
      </c>
      <c r="N5" s="96">
        <f t="shared" si="1"/>
        <v>0.1425</v>
      </c>
      <c r="O5" s="45">
        <v>2.71</v>
      </c>
      <c r="P5" s="46">
        <v>3.11</v>
      </c>
      <c r="Q5" s="47">
        <f t="shared" ref="Q5:Q20" si="2">M5/M$3*100</f>
        <v>99.4341257102092</v>
      </c>
      <c r="R5" s="98"/>
      <c r="S5" s="98"/>
    </row>
    <row r="6" ht="15.95" customHeight="1" spans="1:19">
      <c r="A6" s="18">
        <v>8</v>
      </c>
      <c r="B6" s="95">
        <v>2.91238095238095</v>
      </c>
      <c r="C6" s="95">
        <v>2.94287356321839</v>
      </c>
      <c r="D6" s="96">
        <v>3.00473684210526</v>
      </c>
      <c r="E6" s="96">
        <v>2.962</v>
      </c>
      <c r="F6" s="95">
        <v>2.9</v>
      </c>
      <c r="G6" s="95">
        <v>2.91473333333333</v>
      </c>
      <c r="H6" s="95">
        <v>2.923</v>
      </c>
      <c r="I6" s="95">
        <v>2.92</v>
      </c>
      <c r="J6" s="95">
        <v>2.86</v>
      </c>
      <c r="K6" s="95">
        <v>2.9075</v>
      </c>
      <c r="L6" s="73">
        <v>2.91</v>
      </c>
      <c r="M6" s="96">
        <f t="shared" si="0"/>
        <v>2.92472246910379</v>
      </c>
      <c r="N6" s="96">
        <f t="shared" si="1"/>
        <v>0.14473684210526</v>
      </c>
      <c r="O6" s="45">
        <v>2.71</v>
      </c>
      <c r="P6" s="46">
        <v>3.11</v>
      </c>
      <c r="Q6" s="47">
        <f t="shared" si="2"/>
        <v>99.4803560919657</v>
      </c>
      <c r="R6" s="98"/>
      <c r="S6" s="98"/>
    </row>
    <row r="7" ht="15.95" customHeight="1" spans="1:19">
      <c r="A7" s="18">
        <v>9</v>
      </c>
      <c r="B7" s="95">
        <v>2.9165</v>
      </c>
      <c r="C7" s="95">
        <v>2.93987654320988</v>
      </c>
      <c r="D7" s="96">
        <v>2.97</v>
      </c>
      <c r="E7" s="96">
        <v>2.947</v>
      </c>
      <c r="F7" s="95">
        <v>2.915</v>
      </c>
      <c r="G7" s="95">
        <v>2.904</v>
      </c>
      <c r="H7" s="95">
        <v>2.892</v>
      </c>
      <c r="I7" s="95">
        <v>2.91</v>
      </c>
      <c r="J7" s="95">
        <v>2.86</v>
      </c>
      <c r="K7" s="95">
        <v>2.92</v>
      </c>
      <c r="L7" s="73">
        <v>2.91</v>
      </c>
      <c r="M7" s="96">
        <f t="shared" si="0"/>
        <v>2.91743765432099</v>
      </c>
      <c r="N7" s="96">
        <f t="shared" si="1"/>
        <v>0.11</v>
      </c>
      <c r="O7" s="45">
        <v>2.71</v>
      </c>
      <c r="P7" s="46">
        <v>3.11</v>
      </c>
      <c r="Q7" s="47">
        <f t="shared" si="2"/>
        <v>99.2325732762241</v>
      </c>
      <c r="R7" s="98"/>
      <c r="S7" s="98"/>
    </row>
    <row r="8" ht="15.95" customHeight="1" spans="1:19">
      <c r="A8" s="18">
        <v>10</v>
      </c>
      <c r="B8" s="95">
        <v>2.91704545454545</v>
      </c>
      <c r="C8" s="95">
        <v>2.9396875</v>
      </c>
      <c r="D8" s="96">
        <v>2.94909090909091</v>
      </c>
      <c r="E8" s="96">
        <v>2.952</v>
      </c>
      <c r="F8" s="95">
        <v>2.91272727272727</v>
      </c>
      <c r="G8" s="95">
        <v>2.86839130434783</v>
      </c>
      <c r="H8" s="95">
        <v>2.865</v>
      </c>
      <c r="I8" s="95">
        <v>2.92</v>
      </c>
      <c r="J8" s="95">
        <v>2.88</v>
      </c>
      <c r="K8" s="95">
        <v>2.91947368421053</v>
      </c>
      <c r="L8" s="73">
        <v>2.91</v>
      </c>
      <c r="M8" s="96">
        <f t="shared" si="0"/>
        <v>2.9123416124922</v>
      </c>
      <c r="N8" s="96">
        <f t="shared" si="1"/>
        <v>0.0869999999999997</v>
      </c>
      <c r="O8" s="45">
        <v>2.71</v>
      </c>
      <c r="P8" s="46">
        <v>3.11</v>
      </c>
      <c r="Q8" s="47">
        <f t="shared" si="2"/>
        <v>99.0592385201428</v>
      </c>
      <c r="R8" s="98"/>
      <c r="S8" s="98"/>
    </row>
    <row r="9" ht="15.95" customHeight="1" spans="1:19">
      <c r="A9" s="18">
        <v>11</v>
      </c>
      <c r="B9" s="95">
        <v>2.915</v>
      </c>
      <c r="C9" s="95">
        <v>2.91807228915662</v>
      </c>
      <c r="D9" s="96">
        <v>2.95823529411765</v>
      </c>
      <c r="E9" s="96">
        <v>2.945</v>
      </c>
      <c r="F9" s="95">
        <v>2.918</v>
      </c>
      <c r="G9" s="95">
        <v>2.88117391304348</v>
      </c>
      <c r="H9" s="95">
        <v>2.866</v>
      </c>
      <c r="I9" s="95">
        <v>2.92</v>
      </c>
      <c r="J9" s="95">
        <v>2.88</v>
      </c>
      <c r="K9" s="95">
        <v>2.9105</v>
      </c>
      <c r="L9" s="73">
        <v>2.91</v>
      </c>
      <c r="M9" s="96">
        <f t="shared" si="0"/>
        <v>2.91119814963177</v>
      </c>
      <c r="N9" s="96">
        <f t="shared" si="1"/>
        <v>0.0922352941176499</v>
      </c>
      <c r="O9" s="45">
        <v>2.71</v>
      </c>
      <c r="P9" s="46">
        <v>3.11</v>
      </c>
      <c r="Q9" s="47">
        <f t="shared" si="2"/>
        <v>99.0203452255706</v>
      </c>
      <c r="R9" s="98"/>
      <c r="S9" s="98"/>
    </row>
    <row r="10" ht="15.95" customHeight="1" spans="1:19">
      <c r="A10" s="18">
        <v>12</v>
      </c>
      <c r="B10" s="95">
        <v>2.911875</v>
      </c>
      <c r="C10" s="95">
        <v>2.90418367346939</v>
      </c>
      <c r="D10" s="96">
        <v>2.97733333333333</v>
      </c>
      <c r="E10" s="96">
        <v>2.951</v>
      </c>
      <c r="F10" s="95">
        <v>2.93</v>
      </c>
      <c r="G10" s="95">
        <v>2.89026086956522</v>
      </c>
      <c r="H10" s="95">
        <v>2.856</v>
      </c>
      <c r="I10" s="95">
        <v>2.92</v>
      </c>
      <c r="J10" s="95">
        <v>2.88</v>
      </c>
      <c r="K10" s="95">
        <v>2.912</v>
      </c>
      <c r="L10" s="73">
        <v>2.91</v>
      </c>
      <c r="M10" s="96">
        <f t="shared" si="0"/>
        <v>2.91326528763679</v>
      </c>
      <c r="N10" s="96">
        <f t="shared" si="1"/>
        <v>0.12133333333333</v>
      </c>
      <c r="O10" s="45">
        <v>2.71</v>
      </c>
      <c r="P10" s="46">
        <v>3.11</v>
      </c>
      <c r="Q10" s="47">
        <f t="shared" si="2"/>
        <v>99.0906560420678</v>
      </c>
      <c r="R10" s="98"/>
      <c r="S10" s="98"/>
    </row>
    <row r="11" ht="15.95" customHeight="1" spans="1:19">
      <c r="A11" s="18">
        <v>1</v>
      </c>
      <c r="B11" s="95">
        <v>2.926</v>
      </c>
      <c r="C11" s="95">
        <v>2.90959183673469</v>
      </c>
      <c r="D11" s="96">
        <v>2.9725</v>
      </c>
      <c r="E11" s="96">
        <v>2.946</v>
      </c>
      <c r="F11" s="95">
        <v>2.90684210526316</v>
      </c>
      <c r="G11" s="95">
        <v>2.90856</v>
      </c>
      <c r="H11" s="95">
        <v>2.883</v>
      </c>
      <c r="I11" s="95">
        <v>2.91</v>
      </c>
      <c r="J11" s="95">
        <v>2.89</v>
      </c>
      <c r="K11" s="95">
        <v>2.915</v>
      </c>
      <c r="L11" s="73">
        <v>2.91</v>
      </c>
      <c r="M11" s="96">
        <f t="shared" si="0"/>
        <v>2.91674939419978</v>
      </c>
      <c r="N11" s="96">
        <f t="shared" si="1"/>
        <v>0.0895000000000001</v>
      </c>
      <c r="O11" s="45">
        <v>2.71</v>
      </c>
      <c r="P11" s="46">
        <v>3.11</v>
      </c>
      <c r="Q11" s="47">
        <f t="shared" si="2"/>
        <v>99.2091630680199</v>
      </c>
      <c r="R11" s="98"/>
      <c r="S11" s="98"/>
    </row>
    <row r="12" ht="15.95" customHeight="1" spans="1:19">
      <c r="A12" s="18">
        <v>2</v>
      </c>
      <c r="B12" s="95">
        <v>2.90555555555556</v>
      </c>
      <c r="C12" s="95">
        <v>2.90475</v>
      </c>
      <c r="D12" s="96">
        <v>2.98</v>
      </c>
      <c r="E12" s="96">
        <v>2.957</v>
      </c>
      <c r="F12" s="95">
        <v>2.92352941176471</v>
      </c>
      <c r="G12" s="95">
        <v>2.89777272727273</v>
      </c>
      <c r="H12" s="95">
        <v>2.925</v>
      </c>
      <c r="I12" s="95">
        <v>2.9</v>
      </c>
      <c r="J12" s="95">
        <v>2.89</v>
      </c>
      <c r="K12" s="95">
        <v>2.91133333333333</v>
      </c>
      <c r="L12" s="73">
        <v>2.91</v>
      </c>
      <c r="M12" s="96">
        <f t="shared" si="0"/>
        <v>2.91949410279263</v>
      </c>
      <c r="N12" s="96">
        <f t="shared" si="1"/>
        <v>0.0899999999999999</v>
      </c>
      <c r="O12" s="45">
        <v>2.71</v>
      </c>
      <c r="P12" s="46">
        <v>3.11</v>
      </c>
      <c r="Q12" s="47">
        <f t="shared" si="2"/>
        <v>99.3025205031508</v>
      </c>
      <c r="R12" s="98"/>
      <c r="S12" s="98"/>
    </row>
    <row r="13" ht="15.95" customHeight="1" spans="1:19">
      <c r="A13" s="18">
        <v>3</v>
      </c>
      <c r="B13" s="95">
        <v>2.903125</v>
      </c>
      <c r="C13" s="95">
        <v>2.9014606741573</v>
      </c>
      <c r="D13" s="96">
        <v>2.96470588235294</v>
      </c>
      <c r="E13" s="96">
        <v>2.984</v>
      </c>
      <c r="F13" s="95">
        <v>2.92571428571429</v>
      </c>
      <c r="G13" s="95">
        <v>2.88263636363636</v>
      </c>
      <c r="H13" s="95">
        <v>2.891</v>
      </c>
      <c r="I13" s="95">
        <v>2.91</v>
      </c>
      <c r="J13" s="95">
        <v>2.88</v>
      </c>
      <c r="K13" s="95">
        <v>2.89571428571429</v>
      </c>
      <c r="L13" s="73">
        <v>2.91</v>
      </c>
      <c r="M13" s="96">
        <f t="shared" si="0"/>
        <v>2.91383564915752</v>
      </c>
      <c r="N13" s="96">
        <f t="shared" si="1"/>
        <v>0.104</v>
      </c>
      <c r="O13" s="45">
        <v>2.71</v>
      </c>
      <c r="P13" s="46">
        <v>3.11</v>
      </c>
      <c r="Q13" s="47">
        <f t="shared" si="2"/>
        <v>99.1100560937931</v>
      </c>
      <c r="R13" s="98"/>
      <c r="S13" s="98"/>
    </row>
    <row r="14" ht="15.95" customHeight="1" spans="1:19">
      <c r="A14" s="18">
        <v>4</v>
      </c>
      <c r="B14" s="95">
        <v>2.90772727272727</v>
      </c>
      <c r="C14" s="95">
        <v>2.89892857142857</v>
      </c>
      <c r="D14" s="96">
        <v>2.96105263157895</v>
      </c>
      <c r="E14" s="96">
        <v>2.99</v>
      </c>
      <c r="F14" s="95">
        <v>2.92666666666667</v>
      </c>
      <c r="G14" s="95">
        <v>2.87152</v>
      </c>
      <c r="H14" s="95">
        <v>2.883</v>
      </c>
      <c r="I14" s="95">
        <v>2.92</v>
      </c>
      <c r="J14" s="95">
        <v>2.88</v>
      </c>
      <c r="K14" s="95">
        <v>2.91222222222222</v>
      </c>
      <c r="L14" s="73">
        <v>2.91</v>
      </c>
      <c r="M14" s="96">
        <f t="shared" si="0"/>
        <v>2.91511173646237</v>
      </c>
      <c r="N14" s="96">
        <f t="shared" si="1"/>
        <v>0.11848</v>
      </c>
      <c r="O14" s="45">
        <v>2.71</v>
      </c>
      <c r="P14" s="46">
        <v>3.11</v>
      </c>
      <c r="Q14" s="47">
        <f t="shared" si="2"/>
        <v>99.15346042389</v>
      </c>
      <c r="R14" s="98"/>
      <c r="S14" s="98"/>
    </row>
    <row r="15" ht="15.95" customHeight="1" spans="1:19">
      <c r="A15" s="18">
        <v>5</v>
      </c>
      <c r="B15" s="95">
        <v>2.8935</v>
      </c>
      <c r="C15" s="95">
        <v>2.89953488372093</v>
      </c>
      <c r="D15" s="96">
        <v>2.9625</v>
      </c>
      <c r="E15" s="96">
        <v>2.959</v>
      </c>
      <c r="F15" s="95">
        <v>2.921</v>
      </c>
      <c r="G15" s="95">
        <v>2.86223809523809</v>
      </c>
      <c r="H15" s="95">
        <v>2.853</v>
      </c>
      <c r="I15" s="95">
        <v>2.92</v>
      </c>
      <c r="J15" s="95">
        <v>2.92</v>
      </c>
      <c r="K15" s="95">
        <v>2.92235294117647</v>
      </c>
      <c r="L15" s="73">
        <v>2.91</v>
      </c>
      <c r="M15" s="96">
        <f t="shared" si="0"/>
        <v>2.91131259201355</v>
      </c>
      <c r="N15" s="96">
        <f t="shared" si="1"/>
        <v>0.1095</v>
      </c>
      <c r="O15" s="45">
        <v>2.71</v>
      </c>
      <c r="P15" s="46">
        <v>3.11</v>
      </c>
      <c r="Q15" s="47">
        <f t="shared" si="2"/>
        <v>99.0242378235901</v>
      </c>
      <c r="R15" s="100"/>
      <c r="S15" s="98"/>
    </row>
    <row r="16" ht="15.95" customHeight="1" spans="1:19">
      <c r="A16" s="18">
        <v>6</v>
      </c>
      <c r="B16" s="95"/>
      <c r="C16" s="95"/>
      <c r="D16" s="96"/>
      <c r="E16" s="96"/>
      <c r="F16" s="95"/>
      <c r="G16" s="95"/>
      <c r="H16" s="95"/>
      <c r="I16" s="95"/>
      <c r="J16" s="95"/>
      <c r="K16" s="95"/>
      <c r="L16" s="73">
        <v>2.91</v>
      </c>
      <c r="M16" s="96"/>
      <c r="N16" s="96">
        <f t="shared" si="1"/>
        <v>0</v>
      </c>
      <c r="O16" s="45">
        <v>2.71</v>
      </c>
      <c r="P16" s="46">
        <v>3.11</v>
      </c>
      <c r="Q16" s="47">
        <f t="shared" si="2"/>
        <v>0</v>
      </c>
      <c r="R16" s="100"/>
      <c r="S16" s="98"/>
    </row>
    <row r="17" ht="15.95" customHeight="1" spans="1:19">
      <c r="A17" s="18">
        <v>7</v>
      </c>
      <c r="B17" s="95"/>
      <c r="C17" s="95"/>
      <c r="D17" s="96"/>
      <c r="E17" s="96"/>
      <c r="F17" s="95"/>
      <c r="G17" s="95"/>
      <c r="H17" s="97"/>
      <c r="I17" s="95"/>
      <c r="J17" s="95"/>
      <c r="K17" s="95"/>
      <c r="L17" s="73">
        <v>2.91</v>
      </c>
      <c r="M17" s="96"/>
      <c r="N17" s="96">
        <f t="shared" si="1"/>
        <v>0</v>
      </c>
      <c r="O17" s="45">
        <v>2.71</v>
      </c>
      <c r="P17" s="46">
        <v>3.11</v>
      </c>
      <c r="Q17" s="47">
        <f t="shared" si="2"/>
        <v>0</v>
      </c>
      <c r="R17" s="100"/>
      <c r="S17" s="98"/>
    </row>
    <row r="18" ht="15.95" customHeight="1" spans="1:19">
      <c r="A18" s="18">
        <v>8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73">
        <v>2.91</v>
      </c>
      <c r="M18" s="96"/>
      <c r="N18" s="96">
        <f t="shared" si="1"/>
        <v>0</v>
      </c>
      <c r="O18" s="45">
        <v>2.71</v>
      </c>
      <c r="P18" s="46">
        <v>3.11</v>
      </c>
      <c r="Q18" s="47">
        <f t="shared" si="2"/>
        <v>0</v>
      </c>
      <c r="R18" s="100"/>
      <c r="S18" s="98"/>
    </row>
    <row r="19" ht="15.95" customHeight="1" spans="1:19">
      <c r="A19" s="18">
        <v>9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73">
        <v>2.91</v>
      </c>
      <c r="M19" s="96"/>
      <c r="N19" s="96">
        <f t="shared" si="1"/>
        <v>0</v>
      </c>
      <c r="O19" s="45">
        <v>2.71</v>
      </c>
      <c r="P19" s="46">
        <v>3.11</v>
      </c>
      <c r="Q19" s="47">
        <f t="shared" si="2"/>
        <v>0</v>
      </c>
      <c r="R19" s="100"/>
      <c r="S19" s="98"/>
    </row>
    <row r="20" ht="15.95" customHeight="1" spans="1:19">
      <c r="A20" s="18">
        <v>10</v>
      </c>
      <c r="B20" s="59"/>
      <c r="C20" s="60"/>
      <c r="D20" s="60"/>
      <c r="E20" s="60"/>
      <c r="F20" s="60"/>
      <c r="G20" s="60"/>
      <c r="H20" s="60"/>
      <c r="I20" s="60"/>
      <c r="J20" s="60"/>
      <c r="K20" s="60"/>
      <c r="L20" s="73">
        <v>2.91</v>
      </c>
      <c r="M20" s="96"/>
      <c r="N20" s="96">
        <f t="shared" si="1"/>
        <v>0</v>
      </c>
      <c r="O20" s="45">
        <v>2.71</v>
      </c>
      <c r="P20" s="46">
        <v>3.11</v>
      </c>
      <c r="Q20" s="47">
        <f t="shared" si="2"/>
        <v>0</v>
      </c>
      <c r="R20" s="100"/>
      <c r="S20" s="98"/>
    </row>
    <row r="21" ht="15.95" customHeight="1" spans="1:19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99"/>
      <c r="L21" s="98"/>
      <c r="M21" s="98"/>
      <c r="N21" s="98"/>
      <c r="O21" s="98"/>
      <c r="P21" s="98"/>
      <c r="Q21" s="98"/>
      <c r="R21" s="98"/>
      <c r="S21" s="98"/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A1:R20"/>
  <sheetViews>
    <sheetView zoomScale="73" zoomScaleNormal="73" workbookViewId="0">
      <selection activeCell="X27" sqref="X27"/>
    </sheetView>
  </sheetViews>
  <sheetFormatPr defaultColWidth="9" defaultRowHeight="13.2"/>
  <cols>
    <col min="1" max="1" width="3.75" customWidth="1"/>
    <col min="2" max="2" width="7.87962962962963" customWidth="1"/>
    <col min="4" max="5" width="8.62962962962963" customWidth="1"/>
    <col min="6" max="6" width="9.5" customWidth="1"/>
    <col min="7" max="8" width="8.62962962962963" customWidth="1"/>
    <col min="9" max="9" width="10.6296296296296" customWidth="1"/>
    <col min="10" max="10" width="8.62962962962963" customWidth="1"/>
    <col min="11" max="11" width="9.37962962962963" customWidth="1"/>
    <col min="12" max="12" width="6.87962962962963" customWidth="1"/>
    <col min="13" max="13" width="9.75" customWidth="1"/>
    <col min="14" max="14" width="6.25" customWidth="1"/>
    <col min="15" max="16" width="2.62962962962963" customWidth="1"/>
  </cols>
  <sheetData>
    <row r="1" ht="20.1" customHeight="1" spans="1:17">
      <c r="A1" s="44"/>
      <c r="B1" s="44"/>
      <c r="C1" s="44"/>
      <c r="D1" s="44"/>
      <c r="E1" s="44"/>
      <c r="F1" s="11" t="s">
        <v>41</v>
      </c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ht="15.95" customHeight="1" spans="1:17">
      <c r="A2" s="88" t="s">
        <v>70</v>
      </c>
      <c r="B2" s="50" t="s">
        <v>71</v>
      </c>
      <c r="C2" s="50" t="s">
        <v>72</v>
      </c>
      <c r="D2" s="51" t="s">
        <v>73</v>
      </c>
      <c r="E2" s="52" t="s">
        <v>87</v>
      </c>
      <c r="F2" s="51" t="s">
        <v>75</v>
      </c>
      <c r="G2" s="50" t="s">
        <v>76</v>
      </c>
      <c r="H2" s="53" t="s">
        <v>77</v>
      </c>
      <c r="I2" s="50" t="s">
        <v>78</v>
      </c>
      <c r="J2" s="50" t="s">
        <v>79</v>
      </c>
      <c r="K2" s="61" t="s">
        <v>80</v>
      </c>
      <c r="L2" s="62" t="s">
        <v>2</v>
      </c>
      <c r="M2" s="63" t="s">
        <v>81</v>
      </c>
      <c r="N2" s="64" t="s">
        <v>82</v>
      </c>
      <c r="O2" s="89" t="s">
        <v>83</v>
      </c>
      <c r="P2" s="90" t="s">
        <v>84</v>
      </c>
      <c r="Q2" s="44" t="s">
        <v>85</v>
      </c>
    </row>
    <row r="3" ht="15.95" customHeight="1" spans="1:17">
      <c r="A3" s="18">
        <v>5</v>
      </c>
      <c r="B3" s="54"/>
      <c r="C3" s="54"/>
      <c r="D3" s="54"/>
      <c r="E3" s="54">
        <v>89.7</v>
      </c>
      <c r="F3" s="57"/>
      <c r="G3" s="54"/>
      <c r="H3" s="54"/>
      <c r="I3" s="54"/>
      <c r="J3" s="54">
        <v>92.2</v>
      </c>
      <c r="K3" s="54"/>
      <c r="L3" s="60">
        <v>90</v>
      </c>
      <c r="M3" s="57">
        <f t="shared" ref="M3:M15" si="0">AVERAGE(B3:K3)</f>
        <v>90.95</v>
      </c>
      <c r="N3" s="57">
        <f>MAX(B3:K3)-MIN(B3:K3)</f>
        <v>2.5</v>
      </c>
      <c r="O3" s="89">
        <v>85</v>
      </c>
      <c r="P3" s="90">
        <v>95</v>
      </c>
      <c r="Q3" s="47">
        <f>M3/M3*100</f>
        <v>100</v>
      </c>
    </row>
    <row r="4" ht="15.95" customHeight="1" spans="1:17">
      <c r="A4" s="18">
        <v>6</v>
      </c>
      <c r="B4" s="59">
        <v>90.2</v>
      </c>
      <c r="C4" s="56">
        <v>90.225</v>
      </c>
      <c r="D4" s="57">
        <v>91.4761904761905</v>
      </c>
      <c r="E4" s="57">
        <v>88.939</v>
      </c>
      <c r="F4" s="59">
        <v>90.9444444444444</v>
      </c>
      <c r="G4" s="59">
        <v>91.5</v>
      </c>
      <c r="H4" s="59">
        <v>89.767</v>
      </c>
      <c r="I4" s="59">
        <v>91.1</v>
      </c>
      <c r="J4" s="56">
        <v>90.225</v>
      </c>
      <c r="K4" s="59">
        <v>91.5</v>
      </c>
      <c r="L4" s="60">
        <v>90</v>
      </c>
      <c r="M4" s="57">
        <f t="shared" si="0"/>
        <v>90.5876634920635</v>
      </c>
      <c r="N4" s="57">
        <f>MAX(B4:K4)-MIN(B4:K4)</f>
        <v>2.56100000000001</v>
      </c>
      <c r="O4" s="89">
        <v>85</v>
      </c>
      <c r="P4" s="90">
        <v>95</v>
      </c>
      <c r="Q4" s="47">
        <f>M4/M$3*100</f>
        <v>99.6016091171671</v>
      </c>
    </row>
    <row r="5" ht="15.95" customHeight="1" spans="1:17">
      <c r="A5" s="18">
        <v>7</v>
      </c>
      <c r="B5" s="59">
        <v>89.85</v>
      </c>
      <c r="C5" s="56">
        <v>91.0971962616822</v>
      </c>
      <c r="D5" s="57">
        <v>90.9545454545455</v>
      </c>
      <c r="E5" s="57">
        <v>88.5</v>
      </c>
      <c r="F5" s="59">
        <v>90.75</v>
      </c>
      <c r="G5" s="59">
        <v>90.9</v>
      </c>
      <c r="H5" s="59">
        <v>89.779</v>
      </c>
      <c r="I5" s="59">
        <v>90.7</v>
      </c>
      <c r="J5" s="59">
        <v>91.58</v>
      </c>
      <c r="K5" s="59">
        <v>91.1578947368421</v>
      </c>
      <c r="L5" s="60">
        <v>90</v>
      </c>
      <c r="M5" s="57">
        <f t="shared" si="0"/>
        <v>90.526863645307</v>
      </c>
      <c r="N5" s="57">
        <f>MAX(B5:K5)-MIN(B5:K5)</f>
        <v>3.08</v>
      </c>
      <c r="O5" s="89">
        <v>85</v>
      </c>
      <c r="P5" s="90">
        <v>95</v>
      </c>
      <c r="Q5" s="47">
        <f>M5/M$3*100</f>
        <v>99.534759368122</v>
      </c>
    </row>
    <row r="6" ht="15.95" customHeight="1" spans="1:17">
      <c r="A6" s="18">
        <v>8</v>
      </c>
      <c r="B6" s="59">
        <v>90.1428571428571</v>
      </c>
      <c r="C6" s="56">
        <v>90.3788888888889</v>
      </c>
      <c r="D6" s="57">
        <v>90.2727272727273</v>
      </c>
      <c r="E6" s="57">
        <v>88.72</v>
      </c>
      <c r="F6" s="59">
        <v>90.9</v>
      </c>
      <c r="G6" s="59">
        <v>90.165</v>
      </c>
      <c r="H6" s="59">
        <v>89.848</v>
      </c>
      <c r="I6" s="59">
        <v>90.5</v>
      </c>
      <c r="J6" s="59">
        <v>91.89</v>
      </c>
      <c r="K6" s="59">
        <v>91.6</v>
      </c>
      <c r="L6" s="60">
        <v>90</v>
      </c>
      <c r="M6" s="57">
        <f t="shared" si="0"/>
        <v>90.4417473304473</v>
      </c>
      <c r="N6" s="57">
        <f>MAX(B6:K6)-MIN(B6:K6)</f>
        <v>3.17</v>
      </c>
      <c r="O6" s="89">
        <v>85</v>
      </c>
      <c r="P6" s="90">
        <v>95</v>
      </c>
      <c r="Q6" s="47">
        <f t="shared" ref="Q6:Q20" si="1">M6/M$3*100</f>
        <v>99.4411735354011</v>
      </c>
    </row>
    <row r="7" ht="15.95" customHeight="1" spans="1:17">
      <c r="A7" s="18">
        <v>9</v>
      </c>
      <c r="B7" s="59">
        <v>90.4</v>
      </c>
      <c r="C7" s="56">
        <v>90.2407407407407</v>
      </c>
      <c r="D7" s="57">
        <v>91.6923076923077</v>
      </c>
      <c r="E7" s="57">
        <v>88.772</v>
      </c>
      <c r="F7" s="59">
        <v>91.4</v>
      </c>
      <c r="G7" s="59">
        <v>90.5</v>
      </c>
      <c r="H7" s="59">
        <v>89.762</v>
      </c>
      <c r="I7" s="59">
        <v>90.9</v>
      </c>
      <c r="J7" s="59">
        <v>91.44</v>
      </c>
      <c r="K7" s="59">
        <v>91.5</v>
      </c>
      <c r="L7" s="60">
        <v>90</v>
      </c>
      <c r="M7" s="57">
        <f t="shared" si="0"/>
        <v>90.6607048433048</v>
      </c>
      <c r="N7" s="57">
        <f>MAX(B5:K5)-MIN(B5:K5)</f>
        <v>3.08</v>
      </c>
      <c r="O7" s="89">
        <v>85</v>
      </c>
      <c r="P7" s="90">
        <v>95</v>
      </c>
      <c r="Q7" s="47">
        <f t="shared" si="1"/>
        <v>99.6819184643264</v>
      </c>
    </row>
    <row r="8" ht="15.95" customHeight="1" spans="1:17">
      <c r="A8" s="18">
        <v>10</v>
      </c>
      <c r="B8" s="59">
        <v>90.5454545454545</v>
      </c>
      <c r="C8" s="56">
        <v>90.2673684210527</v>
      </c>
      <c r="D8" s="57">
        <v>91.3913043478261</v>
      </c>
      <c r="E8" s="57">
        <v>88.903</v>
      </c>
      <c r="F8" s="59">
        <v>90.9545454545455</v>
      </c>
      <c r="G8" s="59">
        <v>90.5666666666667</v>
      </c>
      <c r="H8" s="59">
        <v>89.94</v>
      </c>
      <c r="I8" s="59">
        <v>90.95</v>
      </c>
      <c r="J8" s="59">
        <v>91.95</v>
      </c>
      <c r="K8" s="59">
        <v>91.75</v>
      </c>
      <c r="L8" s="60">
        <v>90</v>
      </c>
      <c r="M8" s="57">
        <f t="shared" si="0"/>
        <v>90.7218339435546</v>
      </c>
      <c r="N8" s="57">
        <f t="shared" ref="N8:N20" si="2">MAX(B8:K8)-MIN(B8:K8)</f>
        <v>3.047</v>
      </c>
      <c r="O8" s="89">
        <v>85</v>
      </c>
      <c r="P8" s="90">
        <v>95</v>
      </c>
      <c r="Q8" s="47">
        <f t="shared" si="1"/>
        <v>99.7491302293068</v>
      </c>
    </row>
    <row r="9" ht="15.95" customHeight="1" spans="1:17">
      <c r="A9" s="18">
        <v>11</v>
      </c>
      <c r="B9" s="59">
        <v>90.45</v>
      </c>
      <c r="C9" s="56">
        <v>89.9915662650603</v>
      </c>
      <c r="D9" s="57">
        <v>91.5238095238095</v>
      </c>
      <c r="E9" s="57">
        <v>88.992</v>
      </c>
      <c r="F9" s="59">
        <v>90.65</v>
      </c>
      <c r="G9" s="59">
        <v>90.9434782608696</v>
      </c>
      <c r="H9" s="59">
        <v>90.079</v>
      </c>
      <c r="I9" s="59">
        <v>91.25</v>
      </c>
      <c r="J9" s="59">
        <v>91.96</v>
      </c>
      <c r="K9" s="59">
        <v>91.5</v>
      </c>
      <c r="L9" s="60">
        <v>90</v>
      </c>
      <c r="M9" s="57">
        <f t="shared" si="0"/>
        <v>90.7339854049739</v>
      </c>
      <c r="N9" s="57">
        <f t="shared" si="2"/>
        <v>2.96799999999999</v>
      </c>
      <c r="O9" s="89">
        <v>85</v>
      </c>
      <c r="P9" s="90">
        <v>95</v>
      </c>
      <c r="Q9" s="47">
        <f t="shared" si="1"/>
        <v>99.7624908246003</v>
      </c>
    </row>
    <row r="10" ht="15.95" customHeight="1" spans="1:17">
      <c r="A10" s="18">
        <v>12</v>
      </c>
      <c r="B10" s="59">
        <v>90.1875</v>
      </c>
      <c r="C10" s="56">
        <v>89.2268041237114</v>
      </c>
      <c r="D10" s="57">
        <v>91.3888888888889</v>
      </c>
      <c r="E10" s="57">
        <v>88.962</v>
      </c>
      <c r="F10" s="59">
        <v>90.8947368421053</v>
      </c>
      <c r="G10" s="59">
        <v>90.4826086956522</v>
      </c>
      <c r="H10" s="59">
        <v>89.868</v>
      </c>
      <c r="I10" s="59">
        <v>91.38</v>
      </c>
      <c r="J10" s="59">
        <v>91.33</v>
      </c>
      <c r="K10" s="59">
        <v>91.65</v>
      </c>
      <c r="L10" s="60">
        <v>90</v>
      </c>
      <c r="M10" s="57">
        <f t="shared" si="0"/>
        <v>90.5370538550358</v>
      </c>
      <c r="N10" s="57">
        <f t="shared" si="2"/>
        <v>2.688</v>
      </c>
      <c r="O10" s="89">
        <v>85</v>
      </c>
      <c r="P10" s="90">
        <v>95</v>
      </c>
      <c r="Q10" s="47">
        <f t="shared" si="1"/>
        <v>99.5459635569387</v>
      </c>
    </row>
    <row r="11" ht="15.95" customHeight="1" spans="1:17">
      <c r="A11" s="18">
        <v>1</v>
      </c>
      <c r="B11" s="59">
        <v>90.2</v>
      </c>
      <c r="C11" s="56">
        <v>89.1808080808081</v>
      </c>
      <c r="D11" s="57">
        <v>91.2352941176471</v>
      </c>
      <c r="E11" s="57">
        <v>88.782</v>
      </c>
      <c r="F11" s="59">
        <v>90.6315789473684</v>
      </c>
      <c r="G11" s="59">
        <v>90.532</v>
      </c>
      <c r="H11" s="59">
        <v>89.413</v>
      </c>
      <c r="I11" s="59">
        <v>91.74</v>
      </c>
      <c r="J11" s="59">
        <v>91.9</v>
      </c>
      <c r="K11" s="59">
        <v>91.2142857142857</v>
      </c>
      <c r="L11" s="60">
        <v>90</v>
      </c>
      <c r="M11" s="57">
        <f t="shared" si="0"/>
        <v>90.4828966860109</v>
      </c>
      <c r="N11" s="57">
        <f t="shared" si="2"/>
        <v>3.11800000000001</v>
      </c>
      <c r="O11" s="89">
        <v>85</v>
      </c>
      <c r="P11" s="90">
        <v>95</v>
      </c>
      <c r="Q11" s="47">
        <f t="shared" si="1"/>
        <v>99.486417466752</v>
      </c>
    </row>
    <row r="12" ht="15.95" customHeight="1" spans="1:17">
      <c r="A12" s="18">
        <v>2</v>
      </c>
      <c r="B12" s="59">
        <v>90.2222222222222</v>
      </c>
      <c r="C12" s="56">
        <v>89.7931034482758</v>
      </c>
      <c r="D12" s="57">
        <v>91.3</v>
      </c>
      <c r="E12" s="57">
        <v>88.848</v>
      </c>
      <c r="F12" s="59">
        <v>91.2352941176471</v>
      </c>
      <c r="G12" s="59">
        <v>90.6636363636364</v>
      </c>
      <c r="H12" s="59">
        <v>89.469</v>
      </c>
      <c r="I12" s="59">
        <v>91.4</v>
      </c>
      <c r="J12" s="59">
        <v>91.98</v>
      </c>
      <c r="K12" s="59">
        <v>90.9333333333333</v>
      </c>
      <c r="L12" s="60">
        <v>90</v>
      </c>
      <c r="M12" s="57">
        <f t="shared" si="0"/>
        <v>90.5844589485115</v>
      </c>
      <c r="N12" s="57">
        <f t="shared" si="2"/>
        <v>3.132</v>
      </c>
      <c r="O12" s="89">
        <v>85</v>
      </c>
      <c r="P12" s="90">
        <v>95</v>
      </c>
      <c r="Q12" s="47">
        <f t="shared" si="1"/>
        <v>99.5980857047955</v>
      </c>
    </row>
    <row r="13" ht="15.95" customHeight="1" spans="1:17">
      <c r="A13" s="18">
        <v>3</v>
      </c>
      <c r="B13" s="59">
        <v>89.75</v>
      </c>
      <c r="C13" s="56">
        <v>90.5444444444444</v>
      </c>
      <c r="D13" s="57">
        <v>91.7894736842105</v>
      </c>
      <c r="E13" s="57">
        <v>89.258</v>
      </c>
      <c r="F13" s="59">
        <v>91.2380952380952</v>
      </c>
      <c r="G13" s="59">
        <v>90.8136363636364</v>
      </c>
      <c r="H13" s="59">
        <v>89.355</v>
      </c>
      <c r="I13" s="59">
        <v>90.68</v>
      </c>
      <c r="J13" s="59">
        <v>92.27</v>
      </c>
      <c r="K13" s="59">
        <v>90.6</v>
      </c>
      <c r="L13" s="60">
        <v>90</v>
      </c>
      <c r="M13" s="57">
        <f t="shared" si="0"/>
        <v>90.6298649730386</v>
      </c>
      <c r="N13" s="57">
        <f t="shared" si="2"/>
        <v>3.012</v>
      </c>
      <c r="O13" s="89">
        <v>85</v>
      </c>
      <c r="P13" s="90">
        <v>95</v>
      </c>
      <c r="Q13" s="47">
        <f t="shared" si="1"/>
        <v>99.6480098659028</v>
      </c>
    </row>
    <row r="14" ht="15.95" customHeight="1" spans="1:17">
      <c r="A14" s="18">
        <v>4</v>
      </c>
      <c r="B14" s="59">
        <v>90.0454545454545</v>
      </c>
      <c r="C14" s="56">
        <v>89.2953488372093</v>
      </c>
      <c r="D14" s="57">
        <v>91.695652173913</v>
      </c>
      <c r="E14" s="57">
        <v>89.139</v>
      </c>
      <c r="F14" s="59">
        <v>91.6666666666667</v>
      </c>
      <c r="G14" s="59">
        <v>90.616</v>
      </c>
      <c r="H14" s="59">
        <v>89.308</v>
      </c>
      <c r="I14" s="59">
        <v>90.74</v>
      </c>
      <c r="J14" s="59">
        <v>92.33</v>
      </c>
      <c r="K14" s="59">
        <v>91.2222222222222</v>
      </c>
      <c r="L14" s="60">
        <v>90</v>
      </c>
      <c r="M14" s="57">
        <f t="shared" si="0"/>
        <v>90.6058344445466</v>
      </c>
      <c r="N14" s="57">
        <f t="shared" si="2"/>
        <v>3.191</v>
      </c>
      <c r="O14" s="89">
        <v>85</v>
      </c>
      <c r="P14" s="90">
        <v>95</v>
      </c>
      <c r="Q14" s="47">
        <f t="shared" si="1"/>
        <v>99.6215881743228</v>
      </c>
    </row>
    <row r="15" ht="15.95" customHeight="1" spans="1:18">
      <c r="A15" s="18">
        <v>5</v>
      </c>
      <c r="B15" s="59">
        <v>90.15</v>
      </c>
      <c r="C15" s="56">
        <v>89.6378947368421</v>
      </c>
      <c r="D15" s="57">
        <v>91.35</v>
      </c>
      <c r="E15" s="57">
        <v>88.532</v>
      </c>
      <c r="F15" s="59">
        <v>91.55</v>
      </c>
      <c r="G15" s="59">
        <v>90.9476190476191</v>
      </c>
      <c r="H15" s="59">
        <v>88.647</v>
      </c>
      <c r="I15" s="59">
        <v>90.92</v>
      </c>
      <c r="J15" s="59">
        <v>92.2</v>
      </c>
      <c r="K15" s="59">
        <v>90.8888888888889</v>
      </c>
      <c r="L15" s="60">
        <v>90</v>
      </c>
      <c r="M15" s="57">
        <f t="shared" si="0"/>
        <v>90.482340267335</v>
      </c>
      <c r="N15" s="57">
        <f t="shared" si="2"/>
        <v>3.66800000000001</v>
      </c>
      <c r="O15" s="89">
        <v>85</v>
      </c>
      <c r="P15" s="90">
        <v>95</v>
      </c>
      <c r="Q15" s="47">
        <f t="shared" si="1"/>
        <v>99.4858056815118</v>
      </c>
      <c r="R15" s="48"/>
    </row>
    <row r="16" ht="15.95" customHeight="1" spans="1:18">
      <c r="A16" s="18">
        <v>6</v>
      </c>
      <c r="B16" s="59"/>
      <c r="C16" s="56"/>
      <c r="D16" s="57"/>
      <c r="E16" s="57"/>
      <c r="F16" s="59"/>
      <c r="G16" s="59"/>
      <c r="H16" s="59"/>
      <c r="I16" s="59"/>
      <c r="J16" s="59"/>
      <c r="K16" s="59"/>
      <c r="L16" s="60">
        <v>90</v>
      </c>
      <c r="M16" s="57"/>
      <c r="N16" s="57">
        <f t="shared" si="2"/>
        <v>0</v>
      </c>
      <c r="O16" s="89">
        <v>85</v>
      </c>
      <c r="P16" s="90">
        <v>95</v>
      </c>
      <c r="Q16" s="47">
        <f t="shared" si="1"/>
        <v>0</v>
      </c>
      <c r="R16" s="48"/>
    </row>
    <row r="17" ht="15.95" customHeight="1" spans="1:18">
      <c r="A17" s="18">
        <v>7</v>
      </c>
      <c r="B17" s="59"/>
      <c r="C17" s="56"/>
      <c r="D17" s="57"/>
      <c r="E17" s="57"/>
      <c r="F17" s="59"/>
      <c r="G17" s="59"/>
      <c r="H17" s="59"/>
      <c r="I17" s="59"/>
      <c r="J17" s="59"/>
      <c r="K17" s="59"/>
      <c r="L17" s="60">
        <v>90</v>
      </c>
      <c r="M17" s="57"/>
      <c r="N17" s="57">
        <f t="shared" si="2"/>
        <v>0</v>
      </c>
      <c r="O17" s="89">
        <v>85</v>
      </c>
      <c r="P17" s="90">
        <v>95</v>
      </c>
      <c r="Q17" s="47">
        <f t="shared" si="1"/>
        <v>0</v>
      </c>
      <c r="R17" s="48"/>
    </row>
    <row r="18" ht="15.95" customHeight="1" spans="1:18">
      <c r="A18" s="18">
        <v>8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60">
        <v>90</v>
      </c>
      <c r="M18" s="57"/>
      <c r="N18" s="57">
        <f t="shared" si="2"/>
        <v>0</v>
      </c>
      <c r="O18" s="89">
        <v>85</v>
      </c>
      <c r="P18" s="90">
        <v>95</v>
      </c>
      <c r="Q18" s="47">
        <f t="shared" si="1"/>
        <v>0</v>
      </c>
      <c r="R18" s="48"/>
    </row>
    <row r="19" ht="15.95" customHeight="1" spans="1:17">
      <c r="A19" s="18">
        <v>9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60">
        <v>90</v>
      </c>
      <c r="M19" s="57"/>
      <c r="N19" s="57">
        <f t="shared" si="2"/>
        <v>0</v>
      </c>
      <c r="O19" s="89">
        <v>85</v>
      </c>
      <c r="P19" s="90">
        <v>95</v>
      </c>
      <c r="Q19" s="47">
        <f t="shared" si="1"/>
        <v>0</v>
      </c>
    </row>
    <row r="20" ht="15.95" customHeight="1" spans="1:17">
      <c r="A20" s="18">
        <v>10</v>
      </c>
      <c r="B20" s="59"/>
      <c r="C20" s="76"/>
      <c r="D20" s="76"/>
      <c r="E20" s="76"/>
      <c r="F20" s="76"/>
      <c r="G20" s="76"/>
      <c r="H20" s="76"/>
      <c r="I20" s="76"/>
      <c r="J20" s="76"/>
      <c r="K20" s="76"/>
      <c r="L20" s="60">
        <v>90</v>
      </c>
      <c r="M20" s="57"/>
      <c r="N20" s="57">
        <f t="shared" si="2"/>
        <v>0</v>
      </c>
      <c r="O20" s="89">
        <v>85</v>
      </c>
      <c r="P20" s="90">
        <v>95</v>
      </c>
      <c r="Q20" s="47">
        <f t="shared" si="1"/>
        <v>0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/>
  <dimension ref="A1:R20"/>
  <sheetViews>
    <sheetView zoomScale="73" zoomScaleNormal="73" workbookViewId="0">
      <selection activeCell="X27" sqref="X27"/>
    </sheetView>
  </sheetViews>
  <sheetFormatPr defaultColWidth="9" defaultRowHeight="13.2"/>
  <cols>
    <col min="1" max="1" width="3.75" customWidth="1"/>
    <col min="2" max="2" width="7.87962962962963" customWidth="1"/>
    <col min="4" max="5" width="8.62962962962963" customWidth="1"/>
    <col min="6" max="6" width="9.5" customWidth="1"/>
    <col min="7" max="8" width="8.62962962962963" customWidth="1"/>
    <col min="9" max="9" width="10.6296296296296" customWidth="1"/>
    <col min="10" max="10" width="8.62962962962963" customWidth="1"/>
    <col min="11" max="11" width="9.37962962962963" customWidth="1"/>
    <col min="12" max="12" width="6.87962962962963" customWidth="1"/>
    <col min="13" max="13" width="9.75" customWidth="1"/>
    <col min="14" max="14" width="6.12962962962963" customWidth="1"/>
    <col min="15" max="16" width="2.62962962962963" customWidth="1"/>
  </cols>
  <sheetData>
    <row r="1" ht="20.1" customHeight="1" spans="6:6">
      <c r="F1" s="11" t="s">
        <v>44</v>
      </c>
    </row>
    <row r="2" ht="15.95" customHeight="1" spans="1:17">
      <c r="A2" s="88" t="s">
        <v>70</v>
      </c>
      <c r="B2" s="50" t="s">
        <v>71</v>
      </c>
      <c r="C2" s="50" t="s">
        <v>72</v>
      </c>
      <c r="D2" s="51" t="s">
        <v>73</v>
      </c>
      <c r="E2" s="52" t="s">
        <v>87</v>
      </c>
      <c r="F2" s="51" t="s">
        <v>75</v>
      </c>
      <c r="G2" s="50" t="s">
        <v>76</v>
      </c>
      <c r="H2" s="53" t="s">
        <v>77</v>
      </c>
      <c r="I2" s="50" t="s">
        <v>78</v>
      </c>
      <c r="J2" s="50" t="s">
        <v>79</v>
      </c>
      <c r="K2" s="61" t="s">
        <v>80</v>
      </c>
      <c r="L2" s="62" t="s">
        <v>2</v>
      </c>
      <c r="M2" s="63" t="s">
        <v>81</v>
      </c>
      <c r="N2" s="64" t="s">
        <v>82</v>
      </c>
      <c r="O2" s="89" t="s">
        <v>83</v>
      </c>
      <c r="P2" s="90" t="s">
        <v>84</v>
      </c>
      <c r="Q2" s="44" t="s">
        <v>85</v>
      </c>
    </row>
    <row r="3" ht="15.95" customHeight="1" spans="1:17">
      <c r="A3" s="18">
        <v>5</v>
      </c>
      <c r="B3" s="54"/>
      <c r="C3" s="54"/>
      <c r="D3" s="54"/>
      <c r="E3" s="54">
        <v>72.7</v>
      </c>
      <c r="F3" s="55"/>
      <c r="G3" s="54"/>
      <c r="H3" s="54"/>
      <c r="I3" s="54"/>
      <c r="J3" s="54">
        <v>71.7</v>
      </c>
      <c r="K3" s="54"/>
      <c r="L3" s="86">
        <v>72</v>
      </c>
      <c r="M3" s="57">
        <f t="shared" ref="M3:M15" si="0">AVERAGE(B3:K3)</f>
        <v>72.2</v>
      </c>
      <c r="N3" s="57">
        <f>MAX(B3:K3)-MIN(B3:K3)</f>
        <v>1</v>
      </c>
      <c r="O3" s="89">
        <v>68</v>
      </c>
      <c r="P3" s="90">
        <v>76</v>
      </c>
      <c r="Q3" s="47">
        <f>M3/M3*100</f>
        <v>100</v>
      </c>
    </row>
    <row r="4" ht="15.95" customHeight="1" spans="1:17">
      <c r="A4" s="18">
        <v>6</v>
      </c>
      <c r="B4" s="56">
        <v>71.55</v>
      </c>
      <c r="C4" s="56">
        <v>72.477108433735</v>
      </c>
      <c r="D4" s="57">
        <v>72.7894736842105</v>
      </c>
      <c r="E4" s="57">
        <v>73.106</v>
      </c>
      <c r="F4" s="56">
        <v>71.1111111111111</v>
      </c>
      <c r="G4" s="56">
        <v>69.9826086956522</v>
      </c>
      <c r="H4" s="59">
        <v>71.956</v>
      </c>
      <c r="I4" s="56">
        <v>71.8</v>
      </c>
      <c r="J4" s="56">
        <v>72.477108433735</v>
      </c>
      <c r="K4" s="56">
        <v>70.5555555555556</v>
      </c>
      <c r="L4" s="86">
        <v>72</v>
      </c>
      <c r="M4" s="57">
        <f t="shared" si="0"/>
        <v>71.7804965914</v>
      </c>
      <c r="N4" s="57">
        <f t="shared" ref="N4:N20" si="1">MAX(B4:K4)-MIN(B4:K4)</f>
        <v>3.12339130434779</v>
      </c>
      <c r="O4" s="89">
        <v>68</v>
      </c>
      <c r="P4" s="90">
        <v>76</v>
      </c>
      <c r="Q4" s="47">
        <f t="shared" ref="Q4:Q20" si="2">M4/M$3*100</f>
        <v>99.4189703481994</v>
      </c>
    </row>
    <row r="5" ht="15.95" customHeight="1" spans="1:17">
      <c r="A5" s="18">
        <v>7</v>
      </c>
      <c r="B5" s="56">
        <v>71.45</v>
      </c>
      <c r="C5" s="56">
        <v>72.7586956521739</v>
      </c>
      <c r="D5" s="57">
        <v>72.0952380952381</v>
      </c>
      <c r="E5" s="57">
        <v>73.253</v>
      </c>
      <c r="F5" s="56">
        <v>71.6875</v>
      </c>
      <c r="G5" s="56">
        <v>70.7083333333333</v>
      </c>
      <c r="H5" s="59">
        <v>72.119</v>
      </c>
      <c r="I5" s="56">
        <v>71.58</v>
      </c>
      <c r="J5" s="56">
        <v>71.98</v>
      </c>
      <c r="K5" s="56">
        <v>71.2105263157895</v>
      </c>
      <c r="L5" s="86">
        <v>72</v>
      </c>
      <c r="M5" s="57">
        <f t="shared" si="0"/>
        <v>71.8842293396535</v>
      </c>
      <c r="N5" s="57">
        <f t="shared" si="1"/>
        <v>2.5446666666667</v>
      </c>
      <c r="O5" s="89">
        <v>68</v>
      </c>
      <c r="P5" s="90">
        <v>76</v>
      </c>
      <c r="Q5" s="47">
        <f t="shared" si="2"/>
        <v>99.5626445147555</v>
      </c>
    </row>
    <row r="6" ht="15.95" customHeight="1" spans="1:17">
      <c r="A6" s="18">
        <v>8</v>
      </c>
      <c r="B6" s="56">
        <v>71.9047619047619</v>
      </c>
      <c r="C6" s="56">
        <v>72.9724137931035</v>
      </c>
      <c r="D6" s="57">
        <v>72.2666666666667</v>
      </c>
      <c r="E6" s="57">
        <v>73.253</v>
      </c>
      <c r="F6" s="56">
        <v>71.2</v>
      </c>
      <c r="G6" s="56">
        <v>70.7346153846154</v>
      </c>
      <c r="H6" s="59">
        <v>72.187</v>
      </c>
      <c r="I6" s="56">
        <v>71.48</v>
      </c>
      <c r="J6" s="56">
        <v>72.1</v>
      </c>
      <c r="K6" s="56">
        <v>70.95</v>
      </c>
      <c r="L6" s="86">
        <v>72</v>
      </c>
      <c r="M6" s="57">
        <f t="shared" si="0"/>
        <v>71.9048457749147</v>
      </c>
      <c r="N6" s="57">
        <f t="shared" si="1"/>
        <v>2.5183846153846</v>
      </c>
      <c r="O6" s="89">
        <v>68</v>
      </c>
      <c r="P6" s="90">
        <v>76</v>
      </c>
      <c r="Q6" s="47">
        <f t="shared" si="2"/>
        <v>99.5911991342309</v>
      </c>
    </row>
    <row r="7" ht="15.95" customHeight="1" spans="1:17">
      <c r="A7" s="18">
        <v>9</v>
      </c>
      <c r="B7" s="56">
        <v>71.3</v>
      </c>
      <c r="C7" s="56">
        <v>73.1049382716049</v>
      </c>
      <c r="D7" s="57">
        <v>71.6666666666667</v>
      </c>
      <c r="E7" s="57">
        <v>73.111</v>
      </c>
      <c r="F7" s="56">
        <v>71.6</v>
      </c>
      <c r="G7" s="56">
        <v>70.0789473684211</v>
      </c>
      <c r="H7" s="59">
        <v>72.235</v>
      </c>
      <c r="I7" s="56">
        <v>71.2</v>
      </c>
      <c r="J7" s="56">
        <v>71.76</v>
      </c>
      <c r="K7" s="56">
        <v>71.15</v>
      </c>
      <c r="L7" s="86">
        <v>72</v>
      </c>
      <c r="M7" s="57">
        <f t="shared" si="0"/>
        <v>71.7206552306693</v>
      </c>
      <c r="N7" s="57">
        <f t="shared" si="1"/>
        <v>3.03205263157891</v>
      </c>
      <c r="O7" s="89">
        <v>68</v>
      </c>
      <c r="P7" s="90">
        <v>76</v>
      </c>
      <c r="Q7" s="47">
        <f t="shared" si="2"/>
        <v>99.3360875771042</v>
      </c>
    </row>
    <row r="8" ht="15.95" customHeight="1" spans="1:17">
      <c r="A8" s="18">
        <v>10</v>
      </c>
      <c r="B8" s="56">
        <v>71.5</v>
      </c>
      <c r="C8" s="56">
        <v>72.9670212765957</v>
      </c>
      <c r="D8" s="57">
        <v>71.8636363636364</v>
      </c>
      <c r="E8" s="57">
        <v>73.263</v>
      </c>
      <c r="F8" s="56">
        <v>71.6363636363636</v>
      </c>
      <c r="G8" s="56">
        <v>70.2</v>
      </c>
      <c r="H8" s="59">
        <v>72.219</v>
      </c>
      <c r="I8" s="56">
        <v>71.13</v>
      </c>
      <c r="J8" s="56">
        <v>71.53</v>
      </c>
      <c r="K8" s="56">
        <v>70.9473684210526</v>
      </c>
      <c r="L8" s="86">
        <v>72</v>
      </c>
      <c r="M8" s="57">
        <f t="shared" si="0"/>
        <v>71.7256389697648</v>
      </c>
      <c r="N8" s="57">
        <f t="shared" si="1"/>
        <v>3.063</v>
      </c>
      <c r="O8" s="89">
        <v>68</v>
      </c>
      <c r="P8" s="90">
        <v>76</v>
      </c>
      <c r="Q8" s="47">
        <f t="shared" si="2"/>
        <v>99.3429902628322</v>
      </c>
    </row>
    <row r="9" ht="15.95" customHeight="1" spans="1:17">
      <c r="A9" s="18">
        <v>11</v>
      </c>
      <c r="B9" s="56">
        <v>71.65</v>
      </c>
      <c r="C9" s="56">
        <v>72.6987951807229</v>
      </c>
      <c r="D9" s="57">
        <v>72.1764705882353</v>
      </c>
      <c r="E9" s="57">
        <v>73.292</v>
      </c>
      <c r="F9" s="56">
        <v>71.4</v>
      </c>
      <c r="G9" s="56">
        <v>70.4086956521739</v>
      </c>
      <c r="H9" s="59">
        <v>72.259</v>
      </c>
      <c r="I9" s="56">
        <v>70.67</v>
      </c>
      <c r="J9" s="56">
        <v>71.42</v>
      </c>
      <c r="K9" s="56">
        <v>69.85</v>
      </c>
      <c r="L9" s="86">
        <v>72</v>
      </c>
      <c r="M9" s="57">
        <f t="shared" si="0"/>
        <v>71.5824961421132</v>
      </c>
      <c r="N9" s="57">
        <f t="shared" si="1"/>
        <v>3.44200000000001</v>
      </c>
      <c r="O9" s="89">
        <v>68</v>
      </c>
      <c r="P9" s="90">
        <v>76</v>
      </c>
      <c r="Q9" s="47">
        <f t="shared" si="2"/>
        <v>99.1447314987718</v>
      </c>
    </row>
    <row r="10" ht="15.95" customHeight="1" spans="1:17">
      <c r="A10" s="18">
        <v>12</v>
      </c>
      <c r="B10" s="56">
        <v>71.5</v>
      </c>
      <c r="C10" s="56">
        <v>72.5237623762376</v>
      </c>
      <c r="D10" s="57">
        <v>72.3333333333333</v>
      </c>
      <c r="E10" s="57">
        <v>73.14</v>
      </c>
      <c r="F10" s="56">
        <v>71.4736842105263</v>
      </c>
      <c r="G10" s="56">
        <v>70.4173913043478</v>
      </c>
      <c r="H10" s="59">
        <v>72.33</v>
      </c>
      <c r="I10" s="56">
        <v>71.45</v>
      </c>
      <c r="J10" s="56">
        <v>71.35</v>
      </c>
      <c r="K10" s="56">
        <v>70.6</v>
      </c>
      <c r="L10" s="86">
        <v>72</v>
      </c>
      <c r="M10" s="57">
        <f t="shared" si="0"/>
        <v>71.7118171224445</v>
      </c>
      <c r="N10" s="57">
        <f t="shared" si="1"/>
        <v>2.7226086956522</v>
      </c>
      <c r="O10" s="89">
        <v>68</v>
      </c>
      <c r="P10" s="90">
        <v>76</v>
      </c>
      <c r="Q10" s="47">
        <f t="shared" si="2"/>
        <v>99.3238464299785</v>
      </c>
    </row>
    <row r="11" ht="15.95" customHeight="1" spans="1:17">
      <c r="A11" s="18">
        <v>1</v>
      </c>
      <c r="B11" s="56">
        <v>71.45</v>
      </c>
      <c r="C11" s="56">
        <v>72.9446601941748</v>
      </c>
      <c r="D11" s="57">
        <v>70.9333333333333</v>
      </c>
      <c r="E11" s="57">
        <v>73</v>
      </c>
      <c r="F11" s="56">
        <v>71.3157894736842</v>
      </c>
      <c r="G11" s="56">
        <v>70.368</v>
      </c>
      <c r="H11" s="59">
        <v>71.99</v>
      </c>
      <c r="I11" s="56">
        <v>71</v>
      </c>
      <c r="J11" s="56">
        <v>71.46</v>
      </c>
      <c r="K11" s="56">
        <v>70.8571428571429</v>
      </c>
      <c r="L11" s="86">
        <v>72</v>
      </c>
      <c r="M11" s="57">
        <f t="shared" si="0"/>
        <v>71.5318925858335</v>
      </c>
      <c r="N11" s="57">
        <f t="shared" si="1"/>
        <v>2.632</v>
      </c>
      <c r="O11" s="89">
        <v>68</v>
      </c>
      <c r="P11" s="90">
        <v>76</v>
      </c>
      <c r="Q11" s="47">
        <f t="shared" si="2"/>
        <v>99.0746434706835</v>
      </c>
    </row>
    <row r="12" ht="15.95" customHeight="1" spans="1:17">
      <c r="A12" s="18">
        <v>2</v>
      </c>
      <c r="B12" s="56">
        <v>71.4444444444444</v>
      </c>
      <c r="C12" s="56">
        <v>72.7560975609756</v>
      </c>
      <c r="D12" s="57">
        <v>71.5</v>
      </c>
      <c r="E12" s="57">
        <v>73.28</v>
      </c>
      <c r="F12" s="56">
        <v>71.3529411764706</v>
      </c>
      <c r="G12" s="56">
        <v>70.0409090909091</v>
      </c>
      <c r="H12" s="59">
        <v>71.924</v>
      </c>
      <c r="I12" s="56">
        <v>71.59</v>
      </c>
      <c r="J12" s="56">
        <v>71.46</v>
      </c>
      <c r="K12" s="56">
        <v>70.6</v>
      </c>
      <c r="L12" s="86">
        <v>72</v>
      </c>
      <c r="M12" s="57">
        <f t="shared" si="0"/>
        <v>71.59483922728</v>
      </c>
      <c r="N12" s="57">
        <f t="shared" si="1"/>
        <v>3.2390909090909</v>
      </c>
      <c r="O12" s="89">
        <v>68</v>
      </c>
      <c r="P12" s="90">
        <v>76</v>
      </c>
      <c r="Q12" s="47">
        <f t="shared" si="2"/>
        <v>99.1618271845983</v>
      </c>
    </row>
    <row r="13" ht="15.95" customHeight="1" spans="1:17">
      <c r="A13" s="18">
        <v>3</v>
      </c>
      <c r="B13" s="56">
        <v>71.3125</v>
      </c>
      <c r="C13" s="56">
        <v>72.3706521739131</v>
      </c>
      <c r="D13" s="57">
        <v>71.625</v>
      </c>
      <c r="E13" s="57">
        <v>73.715</v>
      </c>
      <c r="F13" s="56">
        <v>71.7619047619048</v>
      </c>
      <c r="G13" s="56">
        <v>69.8863636363636</v>
      </c>
      <c r="H13" s="59">
        <v>71.771</v>
      </c>
      <c r="I13" s="56">
        <v>71.16</v>
      </c>
      <c r="J13" s="56">
        <v>71.25</v>
      </c>
      <c r="K13" s="56">
        <v>71</v>
      </c>
      <c r="L13" s="86">
        <v>72</v>
      </c>
      <c r="M13" s="57">
        <f t="shared" si="0"/>
        <v>71.5852420572182</v>
      </c>
      <c r="N13" s="57">
        <f t="shared" si="1"/>
        <v>3.82863636363641</v>
      </c>
      <c r="O13" s="89">
        <v>68</v>
      </c>
      <c r="P13" s="90">
        <v>76</v>
      </c>
      <c r="Q13" s="47">
        <f t="shared" si="2"/>
        <v>99.1485347052883</v>
      </c>
    </row>
    <row r="14" ht="15.95" customHeight="1" spans="1:17">
      <c r="A14" s="18">
        <v>4</v>
      </c>
      <c r="B14" s="56">
        <v>71.5909090909091</v>
      </c>
      <c r="C14" s="56">
        <v>72.1271739130435</v>
      </c>
      <c r="D14" s="57">
        <v>71.5263157894737</v>
      </c>
      <c r="E14" s="57">
        <v>73.731</v>
      </c>
      <c r="F14" s="56">
        <v>71.7619047619048</v>
      </c>
      <c r="G14" s="56">
        <v>69.688</v>
      </c>
      <c r="H14" s="59">
        <v>72.009</v>
      </c>
      <c r="I14" s="56">
        <v>71.48</v>
      </c>
      <c r="J14" s="56">
        <v>71.6</v>
      </c>
      <c r="K14" s="56">
        <v>70.5555555555556</v>
      </c>
      <c r="L14" s="86">
        <v>72</v>
      </c>
      <c r="M14" s="57">
        <f t="shared" si="0"/>
        <v>71.6069859110887</v>
      </c>
      <c r="N14" s="57">
        <f t="shared" si="1"/>
        <v>4.04299999999999</v>
      </c>
      <c r="O14" s="89">
        <v>68</v>
      </c>
      <c r="P14" s="90">
        <v>76</v>
      </c>
      <c r="Q14" s="47">
        <f t="shared" si="2"/>
        <v>99.1786508463832</v>
      </c>
    </row>
    <row r="15" ht="15.95" customHeight="1" spans="1:18">
      <c r="A15" s="18">
        <v>5</v>
      </c>
      <c r="B15" s="56">
        <v>71.7</v>
      </c>
      <c r="C15" s="56">
        <v>71.7181818181818</v>
      </c>
      <c r="D15" s="57">
        <v>71.4</v>
      </c>
      <c r="E15" s="57">
        <v>73.091</v>
      </c>
      <c r="F15" s="56">
        <v>71.9</v>
      </c>
      <c r="G15" s="56">
        <v>70.2857142857143</v>
      </c>
      <c r="H15" s="59">
        <v>71.283</v>
      </c>
      <c r="I15" s="56">
        <v>71.74</v>
      </c>
      <c r="J15" s="56">
        <v>71.41</v>
      </c>
      <c r="K15" s="56">
        <v>70.6111111111111</v>
      </c>
      <c r="L15" s="86">
        <v>72</v>
      </c>
      <c r="M15" s="57">
        <f t="shared" si="0"/>
        <v>71.5139007215007</v>
      </c>
      <c r="N15" s="57">
        <f t="shared" si="1"/>
        <v>2.80528571428569</v>
      </c>
      <c r="O15" s="89">
        <v>68</v>
      </c>
      <c r="P15" s="90">
        <v>76</v>
      </c>
      <c r="Q15" s="47">
        <f t="shared" si="2"/>
        <v>99.0497239909982</v>
      </c>
      <c r="R15" s="48"/>
    </row>
    <row r="16" ht="15.95" customHeight="1" spans="1:18">
      <c r="A16" s="18">
        <v>6</v>
      </c>
      <c r="B16" s="56"/>
      <c r="C16" s="56"/>
      <c r="D16" s="57"/>
      <c r="E16" s="57"/>
      <c r="F16" s="56"/>
      <c r="G16" s="56"/>
      <c r="H16" s="59"/>
      <c r="I16" s="56"/>
      <c r="J16" s="56"/>
      <c r="K16" s="56"/>
      <c r="L16" s="86">
        <v>72</v>
      </c>
      <c r="M16" s="57"/>
      <c r="N16" s="57">
        <f t="shared" si="1"/>
        <v>0</v>
      </c>
      <c r="O16" s="89">
        <v>68</v>
      </c>
      <c r="P16" s="90">
        <v>76</v>
      </c>
      <c r="Q16" s="47">
        <f t="shared" si="2"/>
        <v>0</v>
      </c>
      <c r="R16" s="48"/>
    </row>
    <row r="17" ht="15.95" customHeight="1" spans="1:18">
      <c r="A17" s="18">
        <v>7</v>
      </c>
      <c r="B17" s="56"/>
      <c r="C17" s="56"/>
      <c r="D17" s="57"/>
      <c r="E17" s="57"/>
      <c r="F17" s="56"/>
      <c r="G17" s="56"/>
      <c r="H17" s="59"/>
      <c r="I17" s="56"/>
      <c r="J17" s="56"/>
      <c r="K17" s="56"/>
      <c r="L17" s="86">
        <v>72</v>
      </c>
      <c r="M17" s="57"/>
      <c r="N17" s="57">
        <f t="shared" si="1"/>
        <v>0</v>
      </c>
      <c r="O17" s="89">
        <v>68</v>
      </c>
      <c r="P17" s="90">
        <v>76</v>
      </c>
      <c r="Q17" s="47">
        <f t="shared" si="2"/>
        <v>0</v>
      </c>
      <c r="R17" s="48"/>
    </row>
    <row r="18" ht="15.95" customHeight="1" spans="1:17">
      <c r="A18" s="18">
        <v>8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86">
        <v>72</v>
      </c>
      <c r="M18" s="57"/>
      <c r="N18" s="57">
        <f t="shared" si="1"/>
        <v>0</v>
      </c>
      <c r="O18" s="89">
        <v>68</v>
      </c>
      <c r="P18" s="90">
        <v>76</v>
      </c>
      <c r="Q18" s="47">
        <f t="shared" si="2"/>
        <v>0</v>
      </c>
    </row>
    <row r="19" ht="15.95" customHeight="1" spans="1:17">
      <c r="A19" s="18">
        <v>9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86">
        <v>72</v>
      </c>
      <c r="M19" s="57"/>
      <c r="N19" s="57">
        <f t="shared" si="1"/>
        <v>0</v>
      </c>
      <c r="O19" s="89">
        <v>68</v>
      </c>
      <c r="P19" s="90">
        <v>76</v>
      </c>
      <c r="Q19" s="47">
        <f t="shared" si="2"/>
        <v>0</v>
      </c>
    </row>
    <row r="20" ht="15.95" customHeight="1" spans="1:17">
      <c r="A20" s="18">
        <v>10</v>
      </c>
      <c r="B20" s="59"/>
      <c r="C20" s="60"/>
      <c r="D20" s="60"/>
      <c r="E20" s="60"/>
      <c r="F20" s="60"/>
      <c r="G20" s="60"/>
      <c r="H20" s="60"/>
      <c r="I20" s="60"/>
      <c r="J20" s="60"/>
      <c r="K20" s="60"/>
      <c r="L20" s="86">
        <v>72</v>
      </c>
      <c r="M20" s="57"/>
      <c r="N20" s="57">
        <f t="shared" si="1"/>
        <v>0</v>
      </c>
      <c r="O20" s="89">
        <v>68</v>
      </c>
      <c r="P20" s="90">
        <v>76</v>
      </c>
      <c r="Q20" s="47">
        <f t="shared" si="2"/>
        <v>0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/>
  <dimension ref="A1:S20"/>
  <sheetViews>
    <sheetView zoomScale="73" zoomScaleNormal="73" workbookViewId="0">
      <selection activeCell="M15" sqref="M15"/>
    </sheetView>
  </sheetViews>
  <sheetFormatPr defaultColWidth="9" defaultRowHeight="13.2"/>
  <cols>
    <col min="1" max="1" width="3.75" customWidth="1"/>
    <col min="2" max="2" width="7.87962962962963" customWidth="1"/>
    <col min="4" max="5" width="8.62962962962963" customWidth="1"/>
    <col min="6" max="6" width="9.5" customWidth="1"/>
    <col min="7" max="8" width="8.62962962962963" customWidth="1"/>
    <col min="9" max="9" width="8.87962962962963" customWidth="1"/>
    <col min="10" max="10" width="8.62962962962963" customWidth="1"/>
    <col min="11" max="11" width="9.37962962962963" customWidth="1"/>
    <col min="12" max="12" width="6.87962962962963" customWidth="1"/>
    <col min="13" max="13" width="9.75" customWidth="1"/>
    <col min="14" max="14" width="5.87962962962963" customWidth="1"/>
    <col min="15" max="16" width="2.62962962962963" customWidth="1"/>
  </cols>
  <sheetData>
    <row r="1" ht="20.1" customHeight="1" spans="6:6">
      <c r="F1" s="11" t="s">
        <v>107</v>
      </c>
    </row>
    <row r="2" s="91" customFormat="1" ht="15.95" customHeight="1" spans="1:19">
      <c r="A2" s="12" t="s">
        <v>70</v>
      </c>
      <c r="B2" s="50" t="s">
        <v>71</v>
      </c>
      <c r="C2" s="50" t="s">
        <v>72</v>
      </c>
      <c r="D2" s="51" t="s">
        <v>73</v>
      </c>
      <c r="E2" s="52" t="s">
        <v>87</v>
      </c>
      <c r="F2" s="51" t="s">
        <v>75</v>
      </c>
      <c r="G2" s="50" t="s">
        <v>76</v>
      </c>
      <c r="H2" s="53" t="s">
        <v>77</v>
      </c>
      <c r="I2" s="50" t="s">
        <v>78</v>
      </c>
      <c r="J2" s="50" t="s">
        <v>79</v>
      </c>
      <c r="K2" s="61" t="s">
        <v>80</v>
      </c>
      <c r="L2" s="62" t="s">
        <v>2</v>
      </c>
      <c r="M2" s="63" t="s">
        <v>81</v>
      </c>
      <c r="N2" s="64" t="s">
        <v>82</v>
      </c>
      <c r="O2" s="45" t="s">
        <v>83</v>
      </c>
      <c r="P2" s="46" t="s">
        <v>84</v>
      </c>
      <c r="Q2" s="44" t="s">
        <v>85</v>
      </c>
      <c r="R2"/>
      <c r="S2"/>
    </row>
    <row r="3" s="91" customFormat="1" ht="15.95" customHeight="1" spans="1:17">
      <c r="A3" s="18">
        <v>5</v>
      </c>
      <c r="B3" s="54"/>
      <c r="C3" s="54"/>
      <c r="D3" s="54"/>
      <c r="E3" s="54">
        <v>73.6</v>
      </c>
      <c r="F3" s="55"/>
      <c r="G3" s="54"/>
      <c r="H3" s="54"/>
      <c r="I3" s="54"/>
      <c r="J3" s="54">
        <v>76.4</v>
      </c>
      <c r="K3" s="54"/>
      <c r="L3" s="86">
        <v>75</v>
      </c>
      <c r="M3" s="57">
        <f t="shared" ref="M3:M15" si="0">AVERAGE(B3:K3)</f>
        <v>75</v>
      </c>
      <c r="N3" s="57">
        <f>MAX(B3:K3)-MIN(B3:K3)</f>
        <v>2.80000000000001</v>
      </c>
      <c r="O3" s="45">
        <v>71</v>
      </c>
      <c r="P3" s="46">
        <v>79</v>
      </c>
      <c r="Q3" s="47">
        <f>M3/M3*100</f>
        <v>100</v>
      </c>
    </row>
    <row r="4" s="91" customFormat="1" ht="15.95" customHeight="1" spans="1:17">
      <c r="A4" s="18">
        <v>6</v>
      </c>
      <c r="B4" s="56">
        <v>75.1</v>
      </c>
      <c r="C4" s="56">
        <v>74.2765432098766</v>
      </c>
      <c r="D4" s="57">
        <v>75</v>
      </c>
      <c r="E4" s="57">
        <v>72.928</v>
      </c>
      <c r="F4" s="56">
        <v>75.1666666666667</v>
      </c>
      <c r="G4" s="56">
        <v>75.4</v>
      </c>
      <c r="H4" s="56">
        <v>75.521</v>
      </c>
      <c r="I4" s="56">
        <v>73.94</v>
      </c>
      <c r="J4" s="56">
        <v>74.2765432098766</v>
      </c>
      <c r="K4" s="56">
        <v>75.8333333333333</v>
      </c>
      <c r="L4" s="86">
        <v>75</v>
      </c>
      <c r="M4" s="57">
        <f t="shared" si="0"/>
        <v>74.7442086419753</v>
      </c>
      <c r="N4" s="57">
        <f t="shared" ref="N4:N20" si="1">MAX(B4:K4)-MIN(B4:K4)</f>
        <v>2.9053333333333</v>
      </c>
      <c r="O4" s="45">
        <v>71</v>
      </c>
      <c r="P4" s="46">
        <v>79</v>
      </c>
      <c r="Q4" s="47">
        <f>M4/M$3*100</f>
        <v>99.6589448559671</v>
      </c>
    </row>
    <row r="5" s="91" customFormat="1" ht="15.95" customHeight="1" spans="1:17">
      <c r="A5" s="18">
        <v>7</v>
      </c>
      <c r="B5" s="56">
        <v>75.3</v>
      </c>
      <c r="C5" s="56">
        <v>74.4885416666666</v>
      </c>
      <c r="D5" s="57">
        <v>75.2272727272727</v>
      </c>
      <c r="E5" s="57">
        <v>72.554</v>
      </c>
      <c r="F5" s="56">
        <v>75.0625</v>
      </c>
      <c r="G5" s="56">
        <v>75.2166666666667</v>
      </c>
      <c r="H5" s="56">
        <v>75.748</v>
      </c>
      <c r="I5" s="56">
        <v>74.75</v>
      </c>
      <c r="J5" s="56">
        <v>75.6</v>
      </c>
      <c r="K5" s="56">
        <v>75.8947368421053</v>
      </c>
      <c r="L5" s="86">
        <v>75</v>
      </c>
      <c r="M5" s="57">
        <f t="shared" si="0"/>
        <v>74.9841717902711</v>
      </c>
      <c r="N5" s="57">
        <f t="shared" si="1"/>
        <v>3.3407368421053</v>
      </c>
      <c r="O5" s="45">
        <v>71</v>
      </c>
      <c r="P5" s="46">
        <v>79</v>
      </c>
      <c r="Q5" s="47">
        <f t="shared" ref="Q5:Q20" si="2">M5/M$3*100</f>
        <v>99.9788957203615</v>
      </c>
    </row>
    <row r="6" s="91" customFormat="1" ht="15.95" customHeight="1" spans="1:17">
      <c r="A6" s="18">
        <v>8</v>
      </c>
      <c r="B6" s="56">
        <v>75.5238095238095</v>
      </c>
      <c r="C6" s="56">
        <v>75.0863636363636</v>
      </c>
      <c r="D6" s="57">
        <v>74.2</v>
      </c>
      <c r="E6" s="57">
        <v>72.823</v>
      </c>
      <c r="F6" s="56">
        <v>75.15</v>
      </c>
      <c r="G6" s="56">
        <v>75.1115384615385</v>
      </c>
      <c r="H6" s="56">
        <v>75.634</v>
      </c>
      <c r="I6" s="56">
        <v>74.54</v>
      </c>
      <c r="J6" s="56">
        <v>75.66</v>
      </c>
      <c r="K6" s="56">
        <v>76</v>
      </c>
      <c r="L6" s="86">
        <v>75</v>
      </c>
      <c r="M6" s="57">
        <f t="shared" si="0"/>
        <v>74.9728711621711</v>
      </c>
      <c r="N6" s="57">
        <f t="shared" si="1"/>
        <v>3.17700000000001</v>
      </c>
      <c r="O6" s="45">
        <v>71</v>
      </c>
      <c r="P6" s="46">
        <v>79</v>
      </c>
      <c r="Q6" s="47">
        <f t="shared" si="2"/>
        <v>99.9638282162282</v>
      </c>
    </row>
    <row r="7" s="91" customFormat="1" ht="15.95" customHeight="1" spans="1:17">
      <c r="A7" s="18">
        <v>9</v>
      </c>
      <c r="B7" s="56">
        <v>75.3</v>
      </c>
      <c r="C7" s="56">
        <v>75.3534090909091</v>
      </c>
      <c r="D7" s="57">
        <v>74.5</v>
      </c>
      <c r="E7" s="57">
        <v>73.067</v>
      </c>
      <c r="F7" s="56">
        <v>75.55</v>
      </c>
      <c r="G7" s="56">
        <v>75.4736842105263</v>
      </c>
      <c r="H7" s="56">
        <v>75.744</v>
      </c>
      <c r="I7" s="56">
        <v>74.45</v>
      </c>
      <c r="J7" s="56">
        <v>74.8</v>
      </c>
      <c r="K7" s="56">
        <v>76.15</v>
      </c>
      <c r="L7" s="86">
        <v>75</v>
      </c>
      <c r="M7" s="57">
        <f t="shared" si="0"/>
        <v>75.0388093301435</v>
      </c>
      <c r="N7" s="57">
        <f t="shared" si="1"/>
        <v>3.08300000000001</v>
      </c>
      <c r="O7" s="45">
        <v>71</v>
      </c>
      <c r="P7" s="46">
        <v>79</v>
      </c>
      <c r="Q7" s="47">
        <f t="shared" si="2"/>
        <v>100.051745773525</v>
      </c>
    </row>
    <row r="8" s="91" customFormat="1" ht="15.95" customHeight="1" spans="1:17">
      <c r="A8" s="18">
        <v>10</v>
      </c>
      <c r="B8" s="56">
        <v>75</v>
      </c>
      <c r="C8" s="56">
        <v>75.8463917525773</v>
      </c>
      <c r="D8" s="57">
        <v>74.5714285714286</v>
      </c>
      <c r="E8" s="57">
        <v>73.054</v>
      </c>
      <c r="F8" s="56">
        <v>75.1363636363636</v>
      </c>
      <c r="G8" s="56">
        <v>74.4592592592592</v>
      </c>
      <c r="H8" s="56">
        <v>75.906</v>
      </c>
      <c r="I8" s="56">
        <v>74.92</v>
      </c>
      <c r="J8" s="56">
        <v>75.27</v>
      </c>
      <c r="K8" s="56">
        <v>76.7894736842105</v>
      </c>
      <c r="L8" s="86">
        <v>75</v>
      </c>
      <c r="M8" s="57">
        <f t="shared" si="0"/>
        <v>75.0952916903839</v>
      </c>
      <c r="N8" s="57">
        <f t="shared" si="1"/>
        <v>3.7354736842105</v>
      </c>
      <c r="O8" s="45">
        <v>71</v>
      </c>
      <c r="P8" s="46">
        <v>79</v>
      </c>
      <c r="Q8" s="47">
        <f t="shared" si="2"/>
        <v>100.127055587179</v>
      </c>
    </row>
    <row r="9" s="91" customFormat="1" ht="15.95" customHeight="1" spans="1:17">
      <c r="A9" s="18">
        <v>11</v>
      </c>
      <c r="B9" s="56">
        <v>75.15</v>
      </c>
      <c r="C9" s="56">
        <v>75.03625</v>
      </c>
      <c r="D9" s="57">
        <v>74.5263157894737</v>
      </c>
      <c r="E9" s="57">
        <v>73.308</v>
      </c>
      <c r="F9" s="56">
        <v>75.05</v>
      </c>
      <c r="G9" s="56">
        <v>74.3434782608696</v>
      </c>
      <c r="H9" s="56">
        <v>76.091</v>
      </c>
      <c r="I9" s="56">
        <v>75.35</v>
      </c>
      <c r="J9" s="56">
        <v>75.44</v>
      </c>
      <c r="K9" s="56">
        <v>76.5</v>
      </c>
      <c r="L9" s="86">
        <v>75</v>
      </c>
      <c r="M9" s="57">
        <f t="shared" si="0"/>
        <v>75.0795044050343</v>
      </c>
      <c r="N9" s="57">
        <f t="shared" si="1"/>
        <v>3.19199999999999</v>
      </c>
      <c r="O9" s="45">
        <v>71</v>
      </c>
      <c r="P9" s="46">
        <v>79</v>
      </c>
      <c r="Q9" s="47">
        <f t="shared" si="2"/>
        <v>100.106005873379</v>
      </c>
    </row>
    <row r="10" s="91" customFormat="1" ht="15.95" customHeight="1" spans="1:17">
      <c r="A10" s="18">
        <v>12</v>
      </c>
      <c r="B10" s="56">
        <v>75.375</v>
      </c>
      <c r="C10" s="56">
        <v>75.1168316831683</v>
      </c>
      <c r="D10" s="57">
        <v>74.6875</v>
      </c>
      <c r="E10" s="57">
        <v>73.091</v>
      </c>
      <c r="F10" s="56">
        <v>75.1578947368421</v>
      </c>
      <c r="G10" s="56">
        <v>74.3260869565217</v>
      </c>
      <c r="H10" s="56">
        <v>75.341</v>
      </c>
      <c r="I10" s="56">
        <v>75.21</v>
      </c>
      <c r="J10" s="56">
        <v>75.06</v>
      </c>
      <c r="K10" s="56">
        <v>76.75</v>
      </c>
      <c r="L10" s="86">
        <v>75</v>
      </c>
      <c r="M10" s="57">
        <f t="shared" si="0"/>
        <v>75.0115313376532</v>
      </c>
      <c r="N10" s="57">
        <f t="shared" si="1"/>
        <v>3.65900000000001</v>
      </c>
      <c r="O10" s="45">
        <v>71</v>
      </c>
      <c r="P10" s="46">
        <v>79</v>
      </c>
      <c r="Q10" s="47">
        <f t="shared" si="2"/>
        <v>100.015375116871</v>
      </c>
    </row>
    <row r="11" s="91" customFormat="1" ht="15.95" customHeight="1" spans="1:17">
      <c r="A11" s="18">
        <v>1</v>
      </c>
      <c r="B11" s="56">
        <v>75.2</v>
      </c>
      <c r="C11" s="56">
        <v>75.4245283018868</v>
      </c>
      <c r="D11" s="57">
        <v>74.8125</v>
      </c>
      <c r="E11" s="57">
        <v>72.651</v>
      </c>
      <c r="F11" s="56">
        <v>74.9473684210526</v>
      </c>
      <c r="G11" s="56">
        <v>74.492</v>
      </c>
      <c r="H11" s="56">
        <v>75</v>
      </c>
      <c r="I11" s="56">
        <v>75.26</v>
      </c>
      <c r="J11" s="56">
        <v>74.88</v>
      </c>
      <c r="K11" s="56">
        <v>76.6428571428571</v>
      </c>
      <c r="L11" s="86">
        <v>75</v>
      </c>
      <c r="M11" s="57">
        <f t="shared" si="0"/>
        <v>74.9310253865796</v>
      </c>
      <c r="N11" s="57">
        <f t="shared" si="1"/>
        <v>3.9918571428571</v>
      </c>
      <c r="O11" s="45">
        <v>71</v>
      </c>
      <c r="P11" s="46">
        <v>79</v>
      </c>
      <c r="Q11" s="47">
        <f t="shared" si="2"/>
        <v>99.9080338487729</v>
      </c>
    </row>
    <row r="12" s="91" customFormat="1" ht="15.95" customHeight="1" spans="1:17">
      <c r="A12" s="18">
        <v>2</v>
      </c>
      <c r="B12" s="56">
        <v>75.2222222222222</v>
      </c>
      <c r="C12" s="56">
        <v>75.5482352941176</v>
      </c>
      <c r="D12" s="57">
        <v>73.5</v>
      </c>
      <c r="E12" s="57">
        <v>73.006</v>
      </c>
      <c r="F12" s="56">
        <v>75</v>
      </c>
      <c r="G12" s="56">
        <v>74.4090909090909</v>
      </c>
      <c r="H12" s="56">
        <v>75.024</v>
      </c>
      <c r="I12" s="56">
        <v>75.29</v>
      </c>
      <c r="J12" s="56">
        <v>75.18</v>
      </c>
      <c r="K12" s="56">
        <v>76.8666666666667</v>
      </c>
      <c r="L12" s="86">
        <v>75</v>
      </c>
      <c r="M12" s="57">
        <f t="shared" si="0"/>
        <v>74.9046215092097</v>
      </c>
      <c r="N12" s="57">
        <f t="shared" si="1"/>
        <v>3.8606666666667</v>
      </c>
      <c r="O12" s="45">
        <v>71</v>
      </c>
      <c r="P12" s="46">
        <v>79</v>
      </c>
      <c r="Q12" s="47">
        <f t="shared" si="2"/>
        <v>99.8728286789463</v>
      </c>
    </row>
    <row r="13" s="91" customFormat="1" ht="15.95" customHeight="1" spans="1:17">
      <c r="A13" s="18">
        <v>3</v>
      </c>
      <c r="B13" s="56">
        <v>75.5</v>
      </c>
      <c r="C13" s="56">
        <v>74.0106796116505</v>
      </c>
      <c r="D13" s="57">
        <v>73.45</v>
      </c>
      <c r="E13" s="57">
        <v>73.258</v>
      </c>
      <c r="F13" s="56">
        <v>76</v>
      </c>
      <c r="G13" s="56">
        <v>74.2863636363636</v>
      </c>
      <c r="H13" s="56">
        <v>74.793</v>
      </c>
      <c r="I13" s="56">
        <v>74.99</v>
      </c>
      <c r="J13" s="56">
        <v>75.17</v>
      </c>
      <c r="K13" s="56">
        <v>76.8</v>
      </c>
      <c r="L13" s="86">
        <v>75</v>
      </c>
      <c r="M13" s="57">
        <f t="shared" si="0"/>
        <v>74.8258043248014</v>
      </c>
      <c r="N13" s="57">
        <f t="shared" si="1"/>
        <v>3.542</v>
      </c>
      <c r="O13" s="45">
        <v>71</v>
      </c>
      <c r="P13" s="46">
        <v>79</v>
      </c>
      <c r="Q13" s="47">
        <f t="shared" si="2"/>
        <v>99.7677390997352</v>
      </c>
    </row>
    <row r="14" s="91" customFormat="1" ht="15.95" customHeight="1" spans="1:17">
      <c r="A14" s="18">
        <v>4</v>
      </c>
      <c r="B14" s="56">
        <v>75.2272727272727</v>
      </c>
      <c r="C14" s="56">
        <v>74.8885416666667</v>
      </c>
      <c r="D14" s="57">
        <v>73.5454545454545</v>
      </c>
      <c r="E14" s="57">
        <v>73.153</v>
      </c>
      <c r="F14" s="56">
        <v>76.2380952380952</v>
      </c>
      <c r="G14" s="56">
        <v>74.072</v>
      </c>
      <c r="H14" s="56">
        <v>75.522</v>
      </c>
      <c r="I14" s="56">
        <v>74.95</v>
      </c>
      <c r="J14" s="56">
        <v>75.47</v>
      </c>
      <c r="K14" s="56">
        <v>75.6111111111111</v>
      </c>
      <c r="L14" s="86">
        <v>75</v>
      </c>
      <c r="M14" s="57">
        <f t="shared" si="0"/>
        <v>74.86774752886</v>
      </c>
      <c r="N14" s="57">
        <f t="shared" si="1"/>
        <v>3.08509523809519</v>
      </c>
      <c r="O14" s="45">
        <v>71</v>
      </c>
      <c r="P14" s="46">
        <v>79</v>
      </c>
      <c r="Q14" s="47">
        <f t="shared" si="2"/>
        <v>99.8236633718134</v>
      </c>
    </row>
    <row r="15" s="91" customFormat="1" ht="15.95" customHeight="1" spans="1:18">
      <c r="A15" s="18">
        <v>5</v>
      </c>
      <c r="B15" s="56">
        <v>74.85</v>
      </c>
      <c r="C15" s="56">
        <v>75.4127659574468</v>
      </c>
      <c r="D15" s="57">
        <v>74.5625</v>
      </c>
      <c r="E15" s="57">
        <v>72.857</v>
      </c>
      <c r="F15" s="56">
        <v>76.2</v>
      </c>
      <c r="G15" s="56">
        <v>74</v>
      </c>
      <c r="H15" s="56">
        <v>75.2</v>
      </c>
      <c r="I15" s="56">
        <v>75.28</v>
      </c>
      <c r="J15" s="56">
        <v>75.41</v>
      </c>
      <c r="K15" s="56">
        <v>75.5</v>
      </c>
      <c r="L15" s="86">
        <v>75</v>
      </c>
      <c r="M15" s="57">
        <f t="shared" si="0"/>
        <v>74.9272265957447</v>
      </c>
      <c r="N15" s="57">
        <f t="shared" si="1"/>
        <v>3.343</v>
      </c>
      <c r="O15" s="45">
        <v>71</v>
      </c>
      <c r="P15" s="46">
        <v>79</v>
      </c>
      <c r="Q15" s="47">
        <f t="shared" si="2"/>
        <v>99.9029687943262</v>
      </c>
      <c r="R15" s="92"/>
    </row>
    <row r="16" s="91" customFormat="1" ht="15.95" customHeight="1" spans="1:18">
      <c r="A16" s="18">
        <v>6</v>
      </c>
      <c r="B16" s="56"/>
      <c r="C16" s="56"/>
      <c r="D16" s="57"/>
      <c r="E16" s="57"/>
      <c r="F16" s="56"/>
      <c r="G16" s="56"/>
      <c r="H16" s="56"/>
      <c r="I16" s="56"/>
      <c r="J16" s="56"/>
      <c r="K16" s="56"/>
      <c r="L16" s="86">
        <v>75</v>
      </c>
      <c r="M16" s="57"/>
      <c r="N16" s="57">
        <f t="shared" si="1"/>
        <v>0</v>
      </c>
      <c r="O16" s="45">
        <v>71</v>
      </c>
      <c r="P16" s="46">
        <v>79</v>
      </c>
      <c r="Q16" s="47">
        <f t="shared" si="2"/>
        <v>0</v>
      </c>
      <c r="R16" s="92"/>
    </row>
    <row r="17" s="91" customFormat="1" ht="15.95" customHeight="1" spans="1:18">
      <c r="A17" s="18">
        <v>7</v>
      </c>
      <c r="B17" s="56"/>
      <c r="C17" s="56"/>
      <c r="D17" s="57"/>
      <c r="E17" s="57"/>
      <c r="F17" s="56"/>
      <c r="G17" s="56"/>
      <c r="H17" s="56"/>
      <c r="I17" s="56"/>
      <c r="J17" s="56"/>
      <c r="K17" s="56"/>
      <c r="L17" s="86">
        <v>75</v>
      </c>
      <c r="M17" s="57"/>
      <c r="N17" s="57">
        <f t="shared" si="1"/>
        <v>0</v>
      </c>
      <c r="O17" s="45">
        <v>71</v>
      </c>
      <c r="P17" s="46">
        <v>79</v>
      </c>
      <c r="Q17" s="47">
        <f t="shared" si="2"/>
        <v>0</v>
      </c>
      <c r="R17" s="92"/>
    </row>
    <row r="18" s="91" customFormat="1" ht="15.95" customHeight="1" spans="1:18">
      <c r="A18" s="18">
        <v>8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86">
        <v>75</v>
      </c>
      <c r="M18" s="57"/>
      <c r="N18" s="57">
        <f t="shared" si="1"/>
        <v>0</v>
      </c>
      <c r="O18" s="45">
        <v>71</v>
      </c>
      <c r="P18" s="46">
        <v>79</v>
      </c>
      <c r="Q18" s="47">
        <f t="shared" si="2"/>
        <v>0</v>
      </c>
      <c r="R18" s="92"/>
    </row>
    <row r="19" s="91" customFormat="1" ht="15.95" customHeight="1" spans="1:17">
      <c r="A19" s="18">
        <v>9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86">
        <v>75</v>
      </c>
      <c r="M19" s="57"/>
      <c r="N19" s="57">
        <f t="shared" si="1"/>
        <v>0</v>
      </c>
      <c r="O19" s="45">
        <v>71</v>
      </c>
      <c r="P19" s="46">
        <v>79</v>
      </c>
      <c r="Q19" s="47">
        <f t="shared" si="2"/>
        <v>0</v>
      </c>
    </row>
    <row r="20" s="91" customFormat="1" ht="15.95" customHeight="1" spans="1:17">
      <c r="A20" s="18">
        <v>10</v>
      </c>
      <c r="B20" s="59"/>
      <c r="C20" s="60"/>
      <c r="D20" s="60"/>
      <c r="E20" s="60"/>
      <c r="F20" s="60"/>
      <c r="G20" s="60"/>
      <c r="H20" s="60"/>
      <c r="I20" s="60"/>
      <c r="J20" s="60"/>
      <c r="K20" s="60"/>
      <c r="L20" s="86">
        <v>75</v>
      </c>
      <c r="M20" s="57"/>
      <c r="N20" s="57">
        <f t="shared" si="1"/>
        <v>0</v>
      </c>
      <c r="O20" s="45">
        <v>71</v>
      </c>
      <c r="P20" s="46">
        <v>79</v>
      </c>
      <c r="Q20" s="47">
        <f t="shared" si="2"/>
        <v>0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R20"/>
  <sheetViews>
    <sheetView zoomScale="73" zoomScaleNormal="73" zoomScaleSheetLayoutView="70" workbookViewId="0">
      <selection activeCell="H46" sqref="H46"/>
    </sheetView>
  </sheetViews>
  <sheetFormatPr defaultColWidth="9" defaultRowHeight="13.2"/>
  <cols>
    <col min="1" max="1" width="3.75" customWidth="1"/>
    <col min="2" max="2" width="10.1296296296296" customWidth="1"/>
    <col min="3" max="3" width="10.5" customWidth="1"/>
    <col min="4" max="4" width="9.87962962962963" customWidth="1"/>
    <col min="5" max="5" width="10.5" customWidth="1"/>
    <col min="6" max="6" width="9.5" customWidth="1"/>
    <col min="7" max="7" width="9.62962962962963" customWidth="1"/>
    <col min="8" max="8" width="10.25" customWidth="1"/>
    <col min="9" max="9" width="9.5" customWidth="1"/>
    <col min="10" max="10" width="9.75" customWidth="1"/>
    <col min="11" max="11" width="10.3796296296296" customWidth="1"/>
    <col min="12" max="12" width="6.87962962962963" customWidth="1"/>
    <col min="13" max="13" width="9.75" customWidth="1"/>
    <col min="14" max="14" width="6.75" customWidth="1"/>
    <col min="15" max="16" width="2.62962962962963" customWidth="1"/>
    <col min="17" max="17" width="10.1296296296296" customWidth="1"/>
  </cols>
  <sheetData>
    <row r="1" ht="20.1" customHeight="1" spans="6:6">
      <c r="F1" s="11" t="s">
        <v>6</v>
      </c>
    </row>
    <row r="2" ht="15.95" customHeight="1" spans="1:17">
      <c r="A2" s="12" t="s">
        <v>70</v>
      </c>
      <c r="B2" s="50" t="s">
        <v>71</v>
      </c>
      <c r="C2" s="50" t="s">
        <v>72</v>
      </c>
      <c r="D2" s="51" t="s">
        <v>73</v>
      </c>
      <c r="E2" s="52" t="s">
        <v>74</v>
      </c>
      <c r="F2" s="51" t="s">
        <v>75</v>
      </c>
      <c r="G2" s="50" t="s">
        <v>76</v>
      </c>
      <c r="H2" s="53" t="s">
        <v>77</v>
      </c>
      <c r="I2" s="50" t="s">
        <v>78</v>
      </c>
      <c r="J2" s="50" t="s">
        <v>79</v>
      </c>
      <c r="K2" s="61" t="s">
        <v>80</v>
      </c>
      <c r="L2" s="62" t="s">
        <v>2</v>
      </c>
      <c r="M2" s="63" t="s">
        <v>81</v>
      </c>
      <c r="N2" s="64" t="s">
        <v>82</v>
      </c>
      <c r="O2" s="45" t="s">
        <v>83</v>
      </c>
      <c r="P2" s="46" t="s">
        <v>84</v>
      </c>
      <c r="Q2" s="44" t="s">
        <v>85</v>
      </c>
    </row>
    <row r="3" ht="15.95" customHeight="1" spans="1:17">
      <c r="A3" s="18">
        <v>5</v>
      </c>
      <c r="B3" s="54"/>
      <c r="C3" s="54"/>
      <c r="D3" s="54"/>
      <c r="E3" s="54">
        <v>144.3</v>
      </c>
      <c r="F3" s="55"/>
      <c r="G3" s="54"/>
      <c r="H3" s="54"/>
      <c r="I3" s="54"/>
      <c r="J3" s="54">
        <v>142.9</v>
      </c>
      <c r="K3" s="54"/>
      <c r="L3" s="65">
        <v>143</v>
      </c>
      <c r="M3" s="57">
        <f t="shared" ref="M3" si="0">AVERAGE(B3:K3)</f>
        <v>143.6</v>
      </c>
      <c r="N3" s="57">
        <f t="shared" ref="N3:N20" si="1">MAX(B3:K3)-MIN(B3:K3)</f>
        <v>1.40000000000001</v>
      </c>
      <c r="O3" s="45">
        <v>141</v>
      </c>
      <c r="P3" s="46">
        <v>145</v>
      </c>
      <c r="Q3" s="47">
        <f>M3/M3*100</f>
        <v>100</v>
      </c>
    </row>
    <row r="4" ht="15.95" customHeight="1" spans="1:17">
      <c r="A4" s="18">
        <v>6</v>
      </c>
      <c r="B4" s="56">
        <v>141.89</v>
      </c>
      <c r="C4" s="56">
        <v>142.745454545455</v>
      </c>
      <c r="D4" s="57">
        <v>142.289473684211</v>
      </c>
      <c r="E4" s="57">
        <v>144.232</v>
      </c>
      <c r="F4" s="56">
        <v>143.277777777778</v>
      </c>
      <c r="G4" s="56">
        <v>143.8</v>
      </c>
      <c r="H4" s="56">
        <v>143.092</v>
      </c>
      <c r="I4" s="56">
        <v>142.23</v>
      </c>
      <c r="J4" s="56">
        <v>142.745454545455</v>
      </c>
      <c r="K4" s="56">
        <v>142</v>
      </c>
      <c r="L4" s="65">
        <v>143</v>
      </c>
      <c r="M4" s="57">
        <f t="shared" ref="M4:M15" si="2">AVERAGE(B4:K4)</f>
        <v>142.83021605529</v>
      </c>
      <c r="N4" s="57">
        <f t="shared" si="1"/>
        <v>2.34200000000001</v>
      </c>
      <c r="O4" s="45">
        <v>141</v>
      </c>
      <c r="P4" s="46">
        <v>145</v>
      </c>
      <c r="Q4" s="47">
        <f>M4/M$3*100</f>
        <v>99.4639387571656</v>
      </c>
    </row>
    <row r="5" ht="15.95" customHeight="1" spans="1:17">
      <c r="A5" s="18">
        <v>7</v>
      </c>
      <c r="B5" s="56">
        <v>141.795</v>
      </c>
      <c r="C5" s="56">
        <v>143.108421052632</v>
      </c>
      <c r="D5" s="57">
        <v>142.357894736842</v>
      </c>
      <c r="E5" s="57">
        <v>144.117</v>
      </c>
      <c r="F5" s="56">
        <v>143.375</v>
      </c>
      <c r="G5" s="56">
        <v>143.965</v>
      </c>
      <c r="H5" s="56">
        <v>143.404</v>
      </c>
      <c r="I5" s="56">
        <v>142.7</v>
      </c>
      <c r="J5" s="56">
        <v>142.86</v>
      </c>
      <c r="K5" s="56">
        <v>141.9</v>
      </c>
      <c r="L5" s="65">
        <v>143</v>
      </c>
      <c r="M5" s="57">
        <f t="shared" si="2"/>
        <v>142.958231578947</v>
      </c>
      <c r="N5" s="57">
        <f t="shared" si="1"/>
        <v>2.322</v>
      </c>
      <c r="O5" s="45">
        <v>141</v>
      </c>
      <c r="P5" s="46">
        <v>145</v>
      </c>
      <c r="Q5" s="47">
        <f t="shared" ref="Q5:Q20" si="3">M5/M$3*100</f>
        <v>99.5530860577628</v>
      </c>
    </row>
    <row r="6" ht="15.95" customHeight="1" spans="1:17">
      <c r="A6" s="18">
        <v>8</v>
      </c>
      <c r="B6" s="56">
        <v>141.857142857143</v>
      </c>
      <c r="C6" s="56">
        <v>143.060674157303</v>
      </c>
      <c r="D6" s="57">
        <v>142.055555555556</v>
      </c>
      <c r="E6" s="57">
        <v>144.421</v>
      </c>
      <c r="F6" s="56">
        <v>142.9</v>
      </c>
      <c r="G6" s="56">
        <v>143.934615384615</v>
      </c>
      <c r="H6" s="56">
        <v>143.173</v>
      </c>
      <c r="I6" s="56">
        <v>142.92</v>
      </c>
      <c r="J6" s="56">
        <v>142.86</v>
      </c>
      <c r="K6" s="56">
        <v>141.85</v>
      </c>
      <c r="L6" s="65">
        <v>143</v>
      </c>
      <c r="M6" s="57">
        <f t="shared" si="2"/>
        <v>142.903198795462</v>
      </c>
      <c r="N6" s="57">
        <f t="shared" si="1"/>
        <v>2.571</v>
      </c>
      <c r="O6" s="45">
        <v>141</v>
      </c>
      <c r="P6" s="46">
        <v>145</v>
      </c>
      <c r="Q6" s="47">
        <f t="shared" si="3"/>
        <v>99.5147623923828</v>
      </c>
    </row>
    <row r="7" ht="15.95" customHeight="1" spans="1:17">
      <c r="A7" s="18">
        <v>9</v>
      </c>
      <c r="B7" s="56">
        <v>141.745</v>
      </c>
      <c r="C7" s="56">
        <v>143.133333333333</v>
      </c>
      <c r="D7" s="57">
        <v>142.688235294118</v>
      </c>
      <c r="E7" s="57">
        <v>143.392</v>
      </c>
      <c r="F7" s="56">
        <v>143.2</v>
      </c>
      <c r="G7" s="56">
        <v>143.492222222222</v>
      </c>
      <c r="H7" s="56">
        <v>143.047</v>
      </c>
      <c r="I7" s="56">
        <v>142.94</v>
      </c>
      <c r="J7" s="56">
        <v>142.82</v>
      </c>
      <c r="K7" s="56">
        <v>142</v>
      </c>
      <c r="L7" s="65">
        <v>143</v>
      </c>
      <c r="M7" s="57">
        <f t="shared" si="2"/>
        <v>142.845779084967</v>
      </c>
      <c r="N7" s="57">
        <f t="shared" si="1"/>
        <v>1.74722222222201</v>
      </c>
      <c r="O7" s="45">
        <v>141</v>
      </c>
      <c r="P7" s="46">
        <v>145</v>
      </c>
      <c r="Q7" s="47">
        <f t="shared" si="3"/>
        <v>99.4747765215649</v>
      </c>
    </row>
    <row r="8" ht="15.95" customHeight="1" spans="1:17">
      <c r="A8" s="18">
        <v>10</v>
      </c>
      <c r="B8" s="56">
        <v>141.990909090909</v>
      </c>
      <c r="C8" s="56">
        <v>143.257575757576</v>
      </c>
      <c r="D8" s="57">
        <v>142.9</v>
      </c>
      <c r="E8" s="57">
        <v>143.185</v>
      </c>
      <c r="F8" s="56">
        <v>143.590909090909</v>
      </c>
      <c r="G8" s="56">
        <v>143.251111111111</v>
      </c>
      <c r="H8" s="56">
        <v>142.943</v>
      </c>
      <c r="I8" s="56">
        <v>142.67</v>
      </c>
      <c r="J8" s="56">
        <v>143.23</v>
      </c>
      <c r="K8" s="56">
        <v>142.4</v>
      </c>
      <c r="L8" s="65">
        <v>143</v>
      </c>
      <c r="M8" s="57">
        <f t="shared" si="2"/>
        <v>142.941850505051</v>
      </c>
      <c r="N8" s="57">
        <f t="shared" si="1"/>
        <v>1.59999999999999</v>
      </c>
      <c r="O8" s="45">
        <v>141</v>
      </c>
      <c r="P8" s="46">
        <v>145</v>
      </c>
      <c r="Q8" s="47">
        <f t="shared" si="3"/>
        <v>99.541678624687</v>
      </c>
    </row>
    <row r="9" ht="15.95" customHeight="1" spans="1:17">
      <c r="A9" s="18">
        <v>11</v>
      </c>
      <c r="B9" s="56">
        <v>142.03</v>
      </c>
      <c r="C9" s="56">
        <v>143.203529411765</v>
      </c>
      <c r="D9" s="57">
        <v>142.906666666667</v>
      </c>
      <c r="E9" s="58">
        <v>143.346</v>
      </c>
      <c r="F9" s="56">
        <v>143.05</v>
      </c>
      <c r="G9" s="56">
        <v>143.069090909091</v>
      </c>
      <c r="H9" s="56">
        <v>143.326</v>
      </c>
      <c r="I9" s="56">
        <v>142.67</v>
      </c>
      <c r="J9" s="56">
        <v>142.79</v>
      </c>
      <c r="K9" s="56">
        <v>142.15</v>
      </c>
      <c r="L9" s="65">
        <v>143</v>
      </c>
      <c r="M9" s="57">
        <f t="shared" si="2"/>
        <v>142.854128698752</v>
      </c>
      <c r="N9" s="57">
        <f t="shared" si="1"/>
        <v>1.316</v>
      </c>
      <c r="O9" s="45">
        <v>141</v>
      </c>
      <c r="P9" s="46">
        <v>145</v>
      </c>
      <c r="Q9" s="47">
        <f t="shared" si="3"/>
        <v>99.4805910158442</v>
      </c>
    </row>
    <row r="10" ht="15.95" customHeight="1" spans="1:17">
      <c r="A10" s="18">
        <v>12</v>
      </c>
      <c r="B10" s="56">
        <v>141.96875</v>
      </c>
      <c r="C10" s="56">
        <v>143.043269230769</v>
      </c>
      <c r="D10" s="57">
        <v>143.436363636364</v>
      </c>
      <c r="E10" s="57">
        <v>143.368</v>
      </c>
      <c r="F10" s="56">
        <v>143.315789473684</v>
      </c>
      <c r="G10" s="56">
        <v>143.331363636364</v>
      </c>
      <c r="H10" s="56">
        <v>143.306</v>
      </c>
      <c r="I10" s="56">
        <v>142.79</v>
      </c>
      <c r="J10" s="56">
        <v>143.22</v>
      </c>
      <c r="K10" s="56">
        <v>141.95</v>
      </c>
      <c r="L10" s="65">
        <v>143</v>
      </c>
      <c r="M10" s="57">
        <f t="shared" si="2"/>
        <v>142.972953597718</v>
      </c>
      <c r="N10" s="57">
        <f t="shared" si="1"/>
        <v>1.48636363636402</v>
      </c>
      <c r="O10" s="45">
        <v>141</v>
      </c>
      <c r="P10" s="46">
        <v>145</v>
      </c>
      <c r="Q10" s="47">
        <f t="shared" si="3"/>
        <v>99.5633381599708</v>
      </c>
    </row>
    <row r="11" ht="15.95" customHeight="1" spans="1:17">
      <c r="A11" s="18">
        <v>1</v>
      </c>
      <c r="B11" s="56">
        <v>142.19</v>
      </c>
      <c r="C11" s="56">
        <v>142.91568627451</v>
      </c>
      <c r="D11" s="57">
        <v>143.086666666667</v>
      </c>
      <c r="E11" s="57">
        <v>143.511</v>
      </c>
      <c r="F11" s="56">
        <v>143.052631578947</v>
      </c>
      <c r="G11" s="56">
        <v>142.99947368421</v>
      </c>
      <c r="H11" s="56">
        <v>142.484</v>
      </c>
      <c r="I11" s="56">
        <v>142.8</v>
      </c>
      <c r="J11" s="56">
        <v>142.9</v>
      </c>
      <c r="K11" s="56">
        <v>142.142857142857</v>
      </c>
      <c r="L11" s="65">
        <v>143</v>
      </c>
      <c r="M11" s="57">
        <f t="shared" si="2"/>
        <v>142.808231534719</v>
      </c>
      <c r="N11" s="57">
        <f t="shared" si="1"/>
        <v>1.368142857143</v>
      </c>
      <c r="O11" s="45">
        <v>141</v>
      </c>
      <c r="P11" s="46">
        <v>145</v>
      </c>
      <c r="Q11" s="47">
        <f t="shared" si="3"/>
        <v>99.4486292024506</v>
      </c>
    </row>
    <row r="12" ht="15.95" customHeight="1" spans="1:17">
      <c r="A12" s="18">
        <v>2</v>
      </c>
      <c r="B12" s="56">
        <v>142.105555555556</v>
      </c>
      <c r="C12" s="56">
        <v>142.990909090909</v>
      </c>
      <c r="D12" s="57">
        <v>142.313333333333</v>
      </c>
      <c r="E12" s="57">
        <v>143.427</v>
      </c>
      <c r="F12" s="56">
        <v>143.647058823529</v>
      </c>
      <c r="G12" s="56">
        <v>142.722777777778</v>
      </c>
      <c r="H12" s="56">
        <v>142.619</v>
      </c>
      <c r="I12" s="56">
        <v>142.84</v>
      </c>
      <c r="J12" s="56">
        <v>142.45</v>
      </c>
      <c r="K12" s="56">
        <v>142</v>
      </c>
      <c r="L12" s="65">
        <v>143</v>
      </c>
      <c r="M12" s="57">
        <f t="shared" si="2"/>
        <v>142.711563458111</v>
      </c>
      <c r="N12" s="57">
        <f t="shared" si="1"/>
        <v>1.64705882352899</v>
      </c>
      <c r="O12" s="45">
        <v>141</v>
      </c>
      <c r="P12" s="46">
        <v>145</v>
      </c>
      <c r="Q12" s="47">
        <f t="shared" si="3"/>
        <v>99.3813116003555</v>
      </c>
    </row>
    <row r="13" ht="15.95" customHeight="1" spans="1:17">
      <c r="A13" s="18">
        <v>3</v>
      </c>
      <c r="B13" s="56">
        <v>142.04375</v>
      </c>
      <c r="C13" s="118">
        <v>142.917204301075</v>
      </c>
      <c r="D13" s="57">
        <v>142.66</v>
      </c>
      <c r="E13" s="57">
        <v>143.517</v>
      </c>
      <c r="F13" s="118">
        <v>143.095238095238</v>
      </c>
      <c r="G13" s="118">
        <v>142.747272727273</v>
      </c>
      <c r="H13" s="118">
        <v>143.134</v>
      </c>
      <c r="I13" s="118">
        <v>142.97</v>
      </c>
      <c r="J13" s="118">
        <v>142.58</v>
      </c>
      <c r="K13" s="118">
        <v>142.2</v>
      </c>
      <c r="L13" s="65">
        <v>143</v>
      </c>
      <c r="M13" s="57">
        <f t="shared" si="2"/>
        <v>142.786446512359</v>
      </c>
      <c r="N13" s="57">
        <f t="shared" si="1"/>
        <v>1.47325000000001</v>
      </c>
      <c r="O13" s="45">
        <v>141</v>
      </c>
      <c r="P13" s="46">
        <v>145</v>
      </c>
      <c r="Q13" s="47">
        <f t="shared" si="3"/>
        <v>99.4334585740659</v>
      </c>
    </row>
    <row r="14" ht="15.95" customHeight="1" spans="1:17">
      <c r="A14" s="18">
        <v>4</v>
      </c>
      <c r="B14" s="56">
        <v>141.922727272727</v>
      </c>
      <c r="C14" s="56">
        <v>143.091578947368</v>
      </c>
      <c r="D14" s="57">
        <v>142.61875</v>
      </c>
      <c r="E14" s="57">
        <v>143.339</v>
      </c>
      <c r="F14" s="56">
        <v>143.285714285714</v>
      </c>
      <c r="G14" s="56">
        <v>142.719411764706</v>
      </c>
      <c r="H14" s="56">
        <v>143.462</v>
      </c>
      <c r="I14" s="56">
        <v>142.92</v>
      </c>
      <c r="J14" s="56">
        <v>142.76</v>
      </c>
      <c r="K14" s="56">
        <v>142.333333333333</v>
      </c>
      <c r="L14" s="65">
        <v>143</v>
      </c>
      <c r="M14" s="57">
        <f t="shared" si="2"/>
        <v>142.845251560385</v>
      </c>
      <c r="N14" s="57">
        <f t="shared" si="1"/>
        <v>1.53927272727299</v>
      </c>
      <c r="O14" s="45">
        <v>141</v>
      </c>
      <c r="P14" s="46">
        <v>145</v>
      </c>
      <c r="Q14" s="47">
        <f t="shared" si="3"/>
        <v>99.4744091646134</v>
      </c>
    </row>
    <row r="15" ht="15.95" customHeight="1" spans="1:18">
      <c r="A15" s="18">
        <v>5</v>
      </c>
      <c r="B15" s="56">
        <v>141.95</v>
      </c>
      <c r="C15" s="56">
        <v>143.194791666667</v>
      </c>
      <c r="D15" s="57">
        <v>142.553846153846</v>
      </c>
      <c r="E15" s="57">
        <v>143.345</v>
      </c>
      <c r="F15" s="56">
        <v>143.2</v>
      </c>
      <c r="G15" s="56">
        <v>142.790476190476</v>
      </c>
      <c r="H15" s="56">
        <v>142.939</v>
      </c>
      <c r="I15" s="56">
        <v>142.8</v>
      </c>
      <c r="J15" s="56">
        <v>142.68</v>
      </c>
      <c r="K15" s="56">
        <v>142.176470588235</v>
      </c>
      <c r="L15" s="65">
        <v>143</v>
      </c>
      <c r="M15" s="57">
        <f t="shared" si="2"/>
        <v>142.762958459922</v>
      </c>
      <c r="N15" s="57">
        <f t="shared" si="1"/>
        <v>1.39500000000001</v>
      </c>
      <c r="O15" s="45">
        <v>141</v>
      </c>
      <c r="P15" s="46">
        <v>145</v>
      </c>
      <c r="Q15" s="47">
        <f t="shared" si="3"/>
        <v>99.4171019915894</v>
      </c>
      <c r="R15" s="48"/>
    </row>
    <row r="16" ht="15.95" customHeight="1" spans="1:18">
      <c r="A16" s="18">
        <v>6</v>
      </c>
      <c r="B16" s="56"/>
      <c r="C16" s="56"/>
      <c r="D16" s="57"/>
      <c r="E16" s="56"/>
      <c r="F16" s="56"/>
      <c r="G16" s="56"/>
      <c r="H16" s="56"/>
      <c r="I16" s="56"/>
      <c r="J16" s="56"/>
      <c r="K16" s="56"/>
      <c r="L16" s="65">
        <v>143</v>
      </c>
      <c r="M16" s="57"/>
      <c r="N16" s="57">
        <f t="shared" si="1"/>
        <v>0</v>
      </c>
      <c r="O16" s="45">
        <v>141</v>
      </c>
      <c r="P16" s="46">
        <v>145</v>
      </c>
      <c r="Q16" s="47">
        <f t="shared" si="3"/>
        <v>0</v>
      </c>
      <c r="R16" s="48"/>
    </row>
    <row r="17" ht="15.95" customHeight="1" spans="1:18">
      <c r="A17" s="18">
        <v>7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65">
        <v>143</v>
      </c>
      <c r="M17" s="57"/>
      <c r="N17" s="57">
        <f t="shared" si="1"/>
        <v>0</v>
      </c>
      <c r="O17" s="45">
        <v>141</v>
      </c>
      <c r="P17" s="46">
        <v>145</v>
      </c>
      <c r="Q17" s="47">
        <f t="shared" si="3"/>
        <v>0</v>
      </c>
      <c r="R17" s="48"/>
    </row>
    <row r="18" ht="15.95" customHeight="1" spans="1:18">
      <c r="A18" s="18">
        <v>8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65">
        <v>143</v>
      </c>
      <c r="M18" s="57"/>
      <c r="N18" s="57">
        <f t="shared" si="1"/>
        <v>0</v>
      </c>
      <c r="O18" s="45">
        <v>141</v>
      </c>
      <c r="P18" s="46">
        <v>145</v>
      </c>
      <c r="Q18" s="47">
        <f t="shared" si="3"/>
        <v>0</v>
      </c>
      <c r="R18" s="48"/>
    </row>
    <row r="19" ht="15.95" customHeight="1" spans="1:18">
      <c r="A19" s="18">
        <v>9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65">
        <v>143</v>
      </c>
      <c r="M19" s="57"/>
      <c r="N19" s="57">
        <f t="shared" si="1"/>
        <v>0</v>
      </c>
      <c r="O19" s="45">
        <v>141</v>
      </c>
      <c r="P19" s="46">
        <v>145</v>
      </c>
      <c r="Q19" s="47">
        <f t="shared" si="3"/>
        <v>0</v>
      </c>
      <c r="R19" s="48"/>
    </row>
    <row r="20" ht="15.95" customHeight="1" spans="1:18">
      <c r="A20" s="18">
        <v>10</v>
      </c>
      <c r="B20" s="59"/>
      <c r="C20" s="60"/>
      <c r="D20" s="60"/>
      <c r="E20" s="60"/>
      <c r="F20" s="60"/>
      <c r="G20" s="60"/>
      <c r="H20" s="60"/>
      <c r="I20" s="60"/>
      <c r="J20" s="60"/>
      <c r="K20" s="60"/>
      <c r="L20" s="65">
        <v>143</v>
      </c>
      <c r="M20" s="57"/>
      <c r="N20" s="57">
        <f t="shared" si="1"/>
        <v>0</v>
      </c>
      <c r="O20" s="45">
        <v>141</v>
      </c>
      <c r="P20" s="46">
        <v>145</v>
      </c>
      <c r="Q20" s="47">
        <f t="shared" si="3"/>
        <v>0</v>
      </c>
      <c r="R20" s="48"/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0"/>
  <dimension ref="A1:R20"/>
  <sheetViews>
    <sheetView zoomScale="73" zoomScaleNormal="73" workbookViewId="0">
      <selection activeCell="M15" sqref="M15"/>
    </sheetView>
  </sheetViews>
  <sheetFormatPr defaultColWidth="9" defaultRowHeight="13.2"/>
  <cols>
    <col min="1" max="1" width="3.75" customWidth="1"/>
    <col min="2" max="2" width="9.75" customWidth="1"/>
    <col min="3" max="3" width="10.5" customWidth="1"/>
    <col min="4" max="4" width="10.3796296296296" customWidth="1"/>
    <col min="5" max="5" width="9.62962962962963" customWidth="1"/>
    <col min="6" max="6" width="9.5" customWidth="1"/>
    <col min="7" max="7" width="10.25" customWidth="1"/>
    <col min="8" max="8" width="9.75" customWidth="1"/>
    <col min="9" max="10" width="10.6296296296296" customWidth="1"/>
    <col min="11" max="11" width="9.62962962962963" customWidth="1"/>
    <col min="12" max="12" width="6.87962962962963" customWidth="1"/>
    <col min="13" max="13" width="9.75" customWidth="1"/>
    <col min="14" max="14" width="7.87962962962963" customWidth="1"/>
    <col min="15" max="16" width="2.62962962962963" customWidth="1"/>
  </cols>
  <sheetData>
    <row r="1" ht="20.1" customHeight="1" spans="6:6">
      <c r="F1" s="11" t="s">
        <v>47</v>
      </c>
    </row>
    <row r="2" ht="15.95" customHeight="1" spans="1:17">
      <c r="A2" s="88" t="s">
        <v>70</v>
      </c>
      <c r="B2" s="50" t="s">
        <v>71</v>
      </c>
      <c r="C2" s="50" t="s">
        <v>72</v>
      </c>
      <c r="D2" s="51" t="s">
        <v>73</v>
      </c>
      <c r="E2" s="52" t="s">
        <v>87</v>
      </c>
      <c r="F2" s="51" t="s">
        <v>75</v>
      </c>
      <c r="G2" s="50" t="s">
        <v>76</v>
      </c>
      <c r="H2" s="53" t="s">
        <v>77</v>
      </c>
      <c r="I2" s="50" t="s">
        <v>78</v>
      </c>
      <c r="J2" s="50" t="s">
        <v>79</v>
      </c>
      <c r="K2" s="61" t="s">
        <v>80</v>
      </c>
      <c r="L2" s="62" t="s">
        <v>2</v>
      </c>
      <c r="M2" s="63" t="s">
        <v>81</v>
      </c>
      <c r="N2" s="64" t="s">
        <v>82</v>
      </c>
      <c r="O2" s="89" t="s">
        <v>83</v>
      </c>
      <c r="P2" s="90" t="s">
        <v>84</v>
      </c>
      <c r="Q2" s="44" t="s">
        <v>85</v>
      </c>
    </row>
    <row r="3" ht="15.95" customHeight="1" spans="1:17">
      <c r="A3" s="18">
        <v>5</v>
      </c>
      <c r="B3" s="54"/>
      <c r="C3" s="54"/>
      <c r="D3" s="54"/>
      <c r="E3" s="54">
        <v>95.8</v>
      </c>
      <c r="F3" s="55"/>
      <c r="G3" s="54"/>
      <c r="H3" s="54"/>
      <c r="I3" s="54"/>
      <c r="J3" s="54">
        <v>96.1</v>
      </c>
      <c r="K3" s="54"/>
      <c r="L3" s="60">
        <v>95</v>
      </c>
      <c r="M3" s="57">
        <f t="shared" ref="M3:M15" si="0">AVERAGE(B3:K3)</f>
        <v>95.95</v>
      </c>
      <c r="N3" s="57">
        <f t="shared" ref="N3:N20" si="1">MAX(B3:K3)-MIN(B3:K3)</f>
        <v>0.299999999999997</v>
      </c>
      <c r="O3" s="89">
        <v>90</v>
      </c>
      <c r="P3" s="90">
        <v>100</v>
      </c>
      <c r="Q3" s="47">
        <f>M3/M3*100</f>
        <v>100</v>
      </c>
    </row>
    <row r="4" ht="15.95" customHeight="1" spans="1:17">
      <c r="A4" s="18">
        <v>6</v>
      </c>
      <c r="B4" s="56">
        <v>95.1</v>
      </c>
      <c r="C4" s="56">
        <v>96.4851851851852</v>
      </c>
      <c r="D4" s="57">
        <v>95.6875</v>
      </c>
      <c r="E4" s="57">
        <v>94.803</v>
      </c>
      <c r="F4" s="56">
        <v>93.7777777777778</v>
      </c>
      <c r="G4" s="56">
        <v>96.6</v>
      </c>
      <c r="H4" s="56">
        <v>98.282</v>
      </c>
      <c r="I4" s="56">
        <v>99.8</v>
      </c>
      <c r="J4" s="56">
        <v>96.4851851851852</v>
      </c>
      <c r="K4" s="56">
        <v>93.8333333333333</v>
      </c>
      <c r="L4" s="60">
        <v>95</v>
      </c>
      <c r="M4" s="57">
        <f t="shared" si="0"/>
        <v>96.0853981481481</v>
      </c>
      <c r="N4" s="57">
        <f t="shared" si="1"/>
        <v>6.0222222222222</v>
      </c>
      <c r="O4" s="89">
        <v>90</v>
      </c>
      <c r="P4" s="90">
        <v>100</v>
      </c>
      <c r="Q4" s="47">
        <f>M4/M$3*100</f>
        <v>100.14111323413</v>
      </c>
    </row>
    <row r="5" ht="15.95" customHeight="1" spans="1:17">
      <c r="A5" s="18">
        <v>7</v>
      </c>
      <c r="B5" s="56">
        <v>95.3</v>
      </c>
      <c r="C5" s="56">
        <v>98.3133333333333</v>
      </c>
      <c r="D5" s="57">
        <v>96.1052631578947</v>
      </c>
      <c r="E5" s="57">
        <v>93.855</v>
      </c>
      <c r="F5" s="56">
        <v>93.3125</v>
      </c>
      <c r="G5" s="56">
        <v>95.3416666666667</v>
      </c>
      <c r="H5" s="56">
        <v>98.361</v>
      </c>
      <c r="I5" s="56">
        <v>98.79</v>
      </c>
      <c r="J5" s="56">
        <v>95.56</v>
      </c>
      <c r="K5" s="56">
        <v>94.3684210526316</v>
      </c>
      <c r="L5" s="60">
        <v>95</v>
      </c>
      <c r="M5" s="57">
        <f t="shared" si="0"/>
        <v>95.9307184210526</v>
      </c>
      <c r="N5" s="69">
        <f t="shared" si="1"/>
        <v>5.47750000000001</v>
      </c>
      <c r="O5" s="89">
        <v>90</v>
      </c>
      <c r="P5" s="90">
        <v>100</v>
      </c>
      <c r="Q5" s="47">
        <f t="shared" ref="Q5:Q20" si="2">M5/M$3*100</f>
        <v>99.9799045555525</v>
      </c>
    </row>
    <row r="6" ht="15.95" customHeight="1" spans="1:17">
      <c r="A6" s="18">
        <v>8</v>
      </c>
      <c r="B6" s="56">
        <v>95.7142857142857</v>
      </c>
      <c r="C6" s="56">
        <v>98.475</v>
      </c>
      <c r="D6" s="57">
        <v>93.7894736842105</v>
      </c>
      <c r="E6" s="57">
        <v>95.059</v>
      </c>
      <c r="F6" s="56">
        <v>93.4</v>
      </c>
      <c r="G6" s="56">
        <v>95.3142857142857</v>
      </c>
      <c r="H6" s="56">
        <v>98.442</v>
      </c>
      <c r="I6" s="56">
        <v>98.1</v>
      </c>
      <c r="J6" s="56">
        <v>94.81</v>
      </c>
      <c r="K6" s="56">
        <v>93.95</v>
      </c>
      <c r="L6" s="60">
        <v>95</v>
      </c>
      <c r="M6" s="57">
        <f t="shared" si="0"/>
        <v>95.7054045112782</v>
      </c>
      <c r="N6" s="69">
        <f t="shared" si="1"/>
        <v>5.07499999999999</v>
      </c>
      <c r="O6" s="89">
        <v>90</v>
      </c>
      <c r="P6" s="90">
        <v>100</v>
      </c>
      <c r="Q6" s="47">
        <f t="shared" si="2"/>
        <v>99.7450802618845</v>
      </c>
    </row>
    <row r="7" ht="15.95" customHeight="1" spans="1:17">
      <c r="A7" s="18">
        <v>9</v>
      </c>
      <c r="B7" s="56">
        <v>95.45</v>
      </c>
      <c r="C7" s="56">
        <v>97.6315789473684</v>
      </c>
      <c r="D7" s="57">
        <v>94.8666666666667</v>
      </c>
      <c r="E7" s="57">
        <v>95.139</v>
      </c>
      <c r="F7" s="56">
        <v>93.35</v>
      </c>
      <c r="G7" s="56">
        <v>97.2052631578947</v>
      </c>
      <c r="H7" s="56">
        <v>99.11</v>
      </c>
      <c r="I7" s="56">
        <v>99.35</v>
      </c>
      <c r="J7" s="56">
        <v>94.86</v>
      </c>
      <c r="K7" s="56">
        <v>95.2</v>
      </c>
      <c r="L7" s="60">
        <v>95</v>
      </c>
      <c r="M7" s="57">
        <f t="shared" si="0"/>
        <v>96.216250877193</v>
      </c>
      <c r="N7" s="69">
        <f t="shared" si="1"/>
        <v>6</v>
      </c>
      <c r="O7" s="89">
        <v>90</v>
      </c>
      <c r="P7" s="90">
        <v>100</v>
      </c>
      <c r="Q7" s="47">
        <f t="shared" si="2"/>
        <v>100.277489189362</v>
      </c>
    </row>
    <row r="8" ht="15.95" customHeight="1" spans="1:17">
      <c r="A8" s="18">
        <v>10</v>
      </c>
      <c r="B8" s="56">
        <v>95.2272727272727</v>
      </c>
      <c r="C8" s="56">
        <v>96.9303921568627</v>
      </c>
      <c r="D8" s="57">
        <v>95.7727272727273</v>
      </c>
      <c r="E8" s="57">
        <v>95.008</v>
      </c>
      <c r="F8" s="56">
        <v>93.7727272727273</v>
      </c>
      <c r="G8" s="56">
        <v>95.437037037037</v>
      </c>
      <c r="H8" s="56">
        <v>95.882</v>
      </c>
      <c r="I8" s="56">
        <v>98.74</v>
      </c>
      <c r="J8" s="56">
        <v>95.7</v>
      </c>
      <c r="K8" s="56">
        <v>96.6315789473684</v>
      </c>
      <c r="L8" s="60">
        <v>95</v>
      </c>
      <c r="M8" s="57">
        <f t="shared" si="0"/>
        <v>95.9101735413995</v>
      </c>
      <c r="N8" s="69">
        <f t="shared" si="1"/>
        <v>4.9672727272727</v>
      </c>
      <c r="O8" s="89">
        <v>90</v>
      </c>
      <c r="P8" s="90">
        <v>100</v>
      </c>
      <c r="Q8" s="47">
        <f t="shared" si="2"/>
        <v>99.9584924871283</v>
      </c>
    </row>
    <row r="9" ht="15.95" customHeight="1" spans="1:17">
      <c r="A9" s="18">
        <v>11</v>
      </c>
      <c r="B9" s="56">
        <v>95</v>
      </c>
      <c r="C9" s="56">
        <v>96.9941176470588</v>
      </c>
      <c r="D9" s="57">
        <v>95</v>
      </c>
      <c r="E9" s="57">
        <v>96.006</v>
      </c>
      <c r="F9" s="56">
        <v>92.9</v>
      </c>
      <c r="G9" s="56">
        <v>96.191304347826</v>
      </c>
      <c r="H9" s="56">
        <v>96.412</v>
      </c>
      <c r="I9" s="56">
        <v>98.29</v>
      </c>
      <c r="J9" s="56">
        <v>95.69</v>
      </c>
      <c r="K9" s="56">
        <v>97.4</v>
      </c>
      <c r="L9" s="60">
        <v>95</v>
      </c>
      <c r="M9" s="57">
        <f t="shared" si="0"/>
        <v>95.9883421994885</v>
      </c>
      <c r="N9" s="69">
        <f t="shared" si="1"/>
        <v>5.39</v>
      </c>
      <c r="O9" s="89">
        <v>90</v>
      </c>
      <c r="P9" s="90">
        <v>100</v>
      </c>
      <c r="Q9" s="47">
        <f t="shared" si="2"/>
        <v>100.039960603948</v>
      </c>
    </row>
    <row r="10" ht="15.95" customHeight="1" spans="1:17">
      <c r="A10" s="18">
        <v>12</v>
      </c>
      <c r="B10" s="56">
        <v>95.75</v>
      </c>
      <c r="C10" s="56">
        <v>96.9125</v>
      </c>
      <c r="D10" s="57">
        <v>95.3333333333333</v>
      </c>
      <c r="E10" s="57">
        <v>95.339</v>
      </c>
      <c r="F10" s="56">
        <v>93.8421052631579</v>
      </c>
      <c r="G10" s="56">
        <v>96.3434782608696</v>
      </c>
      <c r="H10" s="56">
        <v>96.6</v>
      </c>
      <c r="I10" s="56">
        <v>98.25</v>
      </c>
      <c r="J10" s="56">
        <v>96.04</v>
      </c>
      <c r="K10" s="56">
        <v>96.4736842105263</v>
      </c>
      <c r="L10" s="60">
        <v>95</v>
      </c>
      <c r="M10" s="57">
        <f t="shared" si="0"/>
        <v>96.0884101067887</v>
      </c>
      <c r="N10" s="69">
        <f t="shared" si="1"/>
        <v>4.4078947368421</v>
      </c>
      <c r="O10" s="89">
        <v>90</v>
      </c>
      <c r="P10" s="90">
        <v>100</v>
      </c>
      <c r="Q10" s="47">
        <f t="shared" si="2"/>
        <v>100.144252325991</v>
      </c>
    </row>
    <row r="11" ht="15.95" customHeight="1" spans="1:17">
      <c r="A11" s="18">
        <v>1</v>
      </c>
      <c r="B11" s="56">
        <v>94.85</v>
      </c>
      <c r="C11" s="56">
        <v>96.7384615384615</v>
      </c>
      <c r="D11" s="57">
        <v>94.8125</v>
      </c>
      <c r="E11" s="57">
        <v>96.137</v>
      </c>
      <c r="F11" s="56">
        <v>94.0526315789474</v>
      </c>
      <c r="G11" s="56">
        <v>96.08</v>
      </c>
      <c r="H11" s="56">
        <v>95.76</v>
      </c>
      <c r="I11" s="56">
        <v>98.42</v>
      </c>
      <c r="J11" s="56">
        <v>96.14</v>
      </c>
      <c r="K11" s="56">
        <v>97.2857142857143</v>
      </c>
      <c r="L11" s="60">
        <v>95</v>
      </c>
      <c r="M11" s="57">
        <f t="shared" si="0"/>
        <v>96.0276307403123</v>
      </c>
      <c r="N11" s="69">
        <f t="shared" si="1"/>
        <v>4.3673684210526</v>
      </c>
      <c r="O11" s="89">
        <v>90</v>
      </c>
      <c r="P11" s="90">
        <v>100</v>
      </c>
      <c r="Q11" s="47">
        <f t="shared" si="2"/>
        <v>100.080907493812</v>
      </c>
    </row>
    <row r="12" ht="15.95" customHeight="1" spans="1:17">
      <c r="A12" s="18">
        <v>2</v>
      </c>
      <c r="B12" s="56">
        <v>95.3333333333333</v>
      </c>
      <c r="C12" s="56">
        <v>96.53625</v>
      </c>
      <c r="D12" s="57">
        <v>95</v>
      </c>
      <c r="E12" s="57">
        <v>96.58</v>
      </c>
      <c r="F12" s="56">
        <v>93.7647058823529</v>
      </c>
      <c r="G12" s="56">
        <v>96.1090909090909</v>
      </c>
      <c r="H12" s="56">
        <v>96.113</v>
      </c>
      <c r="I12" s="56">
        <v>97.43</v>
      </c>
      <c r="J12" s="56">
        <v>96.61</v>
      </c>
      <c r="K12" s="56">
        <v>97.6666666666667</v>
      </c>
      <c r="L12" s="60">
        <v>95</v>
      </c>
      <c r="M12" s="57">
        <f t="shared" si="0"/>
        <v>96.1143046791444</v>
      </c>
      <c r="N12" s="69">
        <f t="shared" si="1"/>
        <v>3.9019607843138</v>
      </c>
      <c r="O12" s="89">
        <v>90</v>
      </c>
      <c r="P12" s="90">
        <v>100</v>
      </c>
      <c r="Q12" s="47">
        <f t="shared" si="2"/>
        <v>100.171239894887</v>
      </c>
    </row>
    <row r="13" ht="15.95" customHeight="1" spans="1:17">
      <c r="A13" s="18">
        <v>3</v>
      </c>
      <c r="B13" s="56">
        <v>95.625</v>
      </c>
      <c r="C13" s="56">
        <v>96.8155555555556</v>
      </c>
      <c r="D13" s="57">
        <v>95.4444444444444</v>
      </c>
      <c r="E13" s="57">
        <v>96.699</v>
      </c>
      <c r="F13" s="56">
        <v>94.0952380952381</v>
      </c>
      <c r="G13" s="56">
        <v>96.2</v>
      </c>
      <c r="H13" s="56">
        <v>96.25</v>
      </c>
      <c r="I13" s="56">
        <v>98.13</v>
      </c>
      <c r="J13" s="56">
        <v>96.33</v>
      </c>
      <c r="K13" s="56">
        <v>97.4</v>
      </c>
      <c r="L13" s="60">
        <v>95</v>
      </c>
      <c r="M13" s="57">
        <f t="shared" si="0"/>
        <v>96.2989238095238</v>
      </c>
      <c r="N13" s="57">
        <f t="shared" si="1"/>
        <v>4.03476190476189</v>
      </c>
      <c r="O13" s="89">
        <v>90</v>
      </c>
      <c r="P13" s="90">
        <v>100</v>
      </c>
      <c r="Q13" s="47">
        <f t="shared" si="2"/>
        <v>100.363651703516</v>
      </c>
    </row>
    <row r="14" ht="15.95" customHeight="1" spans="1:17">
      <c r="A14" s="18">
        <v>4</v>
      </c>
      <c r="B14" s="56">
        <v>94.5454545454545</v>
      </c>
      <c r="C14" s="56">
        <v>96.725</v>
      </c>
      <c r="D14" s="57">
        <v>96.2222222222222</v>
      </c>
      <c r="E14" s="57">
        <v>96.781</v>
      </c>
      <c r="F14" s="56">
        <v>94.8571428571429</v>
      </c>
      <c r="G14" s="56">
        <v>96.432</v>
      </c>
      <c r="H14" s="56">
        <v>96.172</v>
      </c>
      <c r="I14" s="56">
        <v>97.8</v>
      </c>
      <c r="J14" s="56">
        <v>96.1</v>
      </c>
      <c r="K14" s="56">
        <v>94.5294117647059</v>
      </c>
      <c r="L14" s="60">
        <v>95</v>
      </c>
      <c r="M14" s="57">
        <f t="shared" si="0"/>
        <v>96.0164231389525</v>
      </c>
      <c r="N14" s="69">
        <f t="shared" si="1"/>
        <v>3.2705882352941</v>
      </c>
      <c r="O14" s="89">
        <v>90</v>
      </c>
      <c r="P14" s="90">
        <v>100</v>
      </c>
      <c r="Q14" s="47">
        <f t="shared" si="2"/>
        <v>100.06922682538</v>
      </c>
    </row>
    <row r="15" ht="15.95" customHeight="1" spans="1:18">
      <c r="A15" s="18">
        <v>5</v>
      </c>
      <c r="B15" s="56">
        <v>95.45</v>
      </c>
      <c r="C15" s="56">
        <v>96.7505617977528</v>
      </c>
      <c r="D15" s="57">
        <v>95.3888888888889</v>
      </c>
      <c r="E15" s="57">
        <v>95.763</v>
      </c>
      <c r="F15" s="56">
        <v>94.2</v>
      </c>
      <c r="G15" s="56">
        <v>96.2523809523809</v>
      </c>
      <c r="H15" s="56">
        <v>95.714</v>
      </c>
      <c r="I15" s="56">
        <v>98.68</v>
      </c>
      <c r="J15" s="56">
        <v>96.91</v>
      </c>
      <c r="K15" s="56">
        <v>94.3888888888889</v>
      </c>
      <c r="L15" s="60">
        <v>95</v>
      </c>
      <c r="M15" s="57">
        <f t="shared" si="0"/>
        <v>95.9497720527912</v>
      </c>
      <c r="N15" s="69">
        <f t="shared" si="1"/>
        <v>4.48</v>
      </c>
      <c r="O15" s="89">
        <v>90</v>
      </c>
      <c r="P15" s="90">
        <v>100</v>
      </c>
      <c r="Q15" s="47">
        <f t="shared" si="2"/>
        <v>99.9997624312571</v>
      </c>
      <c r="R15" s="48"/>
    </row>
    <row r="16" ht="15.95" customHeight="1" spans="1:18">
      <c r="A16" s="18">
        <v>6</v>
      </c>
      <c r="B16" s="56"/>
      <c r="C16" s="56"/>
      <c r="D16" s="57"/>
      <c r="E16" s="57"/>
      <c r="F16" s="56"/>
      <c r="G16" s="56"/>
      <c r="H16" s="56"/>
      <c r="I16" s="56"/>
      <c r="J16" s="56"/>
      <c r="K16" s="56"/>
      <c r="L16" s="60">
        <v>95</v>
      </c>
      <c r="M16" s="57"/>
      <c r="N16" s="69">
        <f t="shared" si="1"/>
        <v>0</v>
      </c>
      <c r="O16" s="89">
        <v>90</v>
      </c>
      <c r="P16" s="90">
        <v>100</v>
      </c>
      <c r="Q16" s="47">
        <f t="shared" si="2"/>
        <v>0</v>
      </c>
      <c r="R16" s="48"/>
    </row>
    <row r="17" ht="15.95" customHeight="1" spans="1:18">
      <c r="A17" s="18">
        <v>7</v>
      </c>
      <c r="B17" s="56"/>
      <c r="C17" s="56"/>
      <c r="D17" s="57"/>
      <c r="E17" s="57"/>
      <c r="F17" s="56"/>
      <c r="G17" s="56"/>
      <c r="H17" s="56"/>
      <c r="I17" s="56"/>
      <c r="J17" s="56"/>
      <c r="K17" s="56"/>
      <c r="L17" s="60">
        <v>95</v>
      </c>
      <c r="M17" s="57"/>
      <c r="N17" s="69">
        <f t="shared" si="1"/>
        <v>0</v>
      </c>
      <c r="O17" s="89">
        <v>90</v>
      </c>
      <c r="P17" s="90">
        <v>100</v>
      </c>
      <c r="Q17" s="47">
        <f t="shared" si="2"/>
        <v>0</v>
      </c>
      <c r="R17" s="48"/>
    </row>
    <row r="18" ht="15.95" customHeight="1" spans="1:17">
      <c r="A18" s="18">
        <v>8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60">
        <v>95</v>
      </c>
      <c r="M18" s="57"/>
      <c r="N18" s="69">
        <f t="shared" si="1"/>
        <v>0</v>
      </c>
      <c r="O18" s="89">
        <v>90</v>
      </c>
      <c r="P18" s="90">
        <v>100</v>
      </c>
      <c r="Q18" s="47">
        <f t="shared" si="2"/>
        <v>0</v>
      </c>
    </row>
    <row r="19" ht="15.95" customHeight="1" spans="1:17">
      <c r="A19" s="18">
        <v>9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60">
        <v>95</v>
      </c>
      <c r="M19" s="57"/>
      <c r="N19" s="69">
        <f t="shared" si="1"/>
        <v>0</v>
      </c>
      <c r="O19" s="89">
        <v>90</v>
      </c>
      <c r="P19" s="90">
        <v>100</v>
      </c>
      <c r="Q19" s="47">
        <f t="shared" si="2"/>
        <v>0</v>
      </c>
    </row>
    <row r="20" ht="15.95" customHeight="1" spans="1:17">
      <c r="A20" s="18">
        <v>10</v>
      </c>
      <c r="B20" s="59"/>
      <c r="C20" s="60"/>
      <c r="D20" s="60"/>
      <c r="E20" s="60"/>
      <c r="F20" s="60"/>
      <c r="G20" s="60"/>
      <c r="H20" s="60"/>
      <c r="I20" s="60"/>
      <c r="J20" s="60"/>
      <c r="K20" s="60"/>
      <c r="L20" s="60">
        <v>95</v>
      </c>
      <c r="M20" s="57"/>
      <c r="N20" s="69">
        <f t="shared" si="1"/>
        <v>0</v>
      </c>
      <c r="O20" s="89">
        <v>90</v>
      </c>
      <c r="P20" s="90">
        <v>100</v>
      </c>
      <c r="Q20" s="47">
        <f t="shared" si="2"/>
        <v>0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1"/>
  <dimension ref="A1:R20"/>
  <sheetViews>
    <sheetView zoomScale="73" zoomScaleNormal="73" zoomScaleSheetLayoutView="70" workbookViewId="0">
      <selection activeCell="O47" sqref="O47"/>
    </sheetView>
  </sheetViews>
  <sheetFormatPr defaultColWidth="9" defaultRowHeight="13.2"/>
  <cols>
    <col min="1" max="1" width="3.75" customWidth="1"/>
    <col min="2" max="2" width="9.75" customWidth="1"/>
    <col min="3" max="4" width="10.5" customWidth="1"/>
    <col min="5" max="5" width="10.75" customWidth="1"/>
    <col min="6" max="6" width="9.5" customWidth="1"/>
    <col min="7" max="7" width="10.25" customWidth="1"/>
    <col min="8" max="8" width="10.3796296296296" customWidth="1"/>
    <col min="9" max="9" width="10.6296296296296" customWidth="1"/>
    <col min="10" max="10" width="10.75" customWidth="1"/>
    <col min="11" max="11" width="10.3796296296296" customWidth="1"/>
    <col min="12" max="12" width="6.87962962962963" customWidth="1"/>
    <col min="13" max="13" width="9.75" customWidth="1"/>
    <col min="14" max="14" width="7.62962962962963" customWidth="1"/>
    <col min="15" max="16" width="2.62962962962963" customWidth="1"/>
  </cols>
  <sheetData>
    <row r="1" ht="20.1" customHeight="1" spans="1:17">
      <c r="A1" s="87"/>
      <c r="B1" s="87"/>
      <c r="C1" s="87"/>
      <c r="D1" s="87"/>
      <c r="E1" s="87"/>
      <c r="F1" s="11" t="s">
        <v>48</v>
      </c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</row>
    <row r="2" ht="15.95" customHeight="1" spans="1:17">
      <c r="A2" s="88" t="s">
        <v>70</v>
      </c>
      <c r="B2" s="50" t="s">
        <v>71</v>
      </c>
      <c r="C2" s="50" t="s">
        <v>72</v>
      </c>
      <c r="D2" s="51" t="s">
        <v>73</v>
      </c>
      <c r="E2" s="52" t="s">
        <v>87</v>
      </c>
      <c r="F2" s="51" t="s">
        <v>75</v>
      </c>
      <c r="G2" s="50" t="s">
        <v>76</v>
      </c>
      <c r="H2" s="53" t="s">
        <v>77</v>
      </c>
      <c r="I2" s="50" t="s">
        <v>78</v>
      </c>
      <c r="J2" s="50" t="s">
        <v>79</v>
      </c>
      <c r="K2" s="61" t="s">
        <v>80</v>
      </c>
      <c r="L2" s="62" t="s">
        <v>2</v>
      </c>
      <c r="M2" s="63" t="s">
        <v>81</v>
      </c>
      <c r="N2" s="64" t="s">
        <v>82</v>
      </c>
      <c r="O2" s="89" t="s">
        <v>83</v>
      </c>
      <c r="P2" s="90" t="s">
        <v>84</v>
      </c>
      <c r="Q2" s="44" t="s">
        <v>85</v>
      </c>
    </row>
    <row r="3" ht="15.95" customHeight="1" spans="1:17">
      <c r="A3" s="18">
        <v>5</v>
      </c>
      <c r="B3" s="54"/>
      <c r="C3" s="54"/>
      <c r="D3" s="54"/>
      <c r="E3" s="54">
        <v>280.9</v>
      </c>
      <c r="F3" s="55"/>
      <c r="G3" s="54"/>
      <c r="H3" s="54"/>
      <c r="I3" s="54"/>
      <c r="J3" s="54">
        <v>282.3</v>
      </c>
      <c r="K3" s="54"/>
      <c r="L3" s="86">
        <v>283</v>
      </c>
      <c r="M3" s="57">
        <f t="shared" ref="M3:M15" si="0">AVERAGE(B3:K3)</f>
        <v>281.6</v>
      </c>
      <c r="N3" s="57">
        <f>MAX(B3:K3)-MIN(B3:K3)</f>
        <v>1.40000000000003</v>
      </c>
      <c r="O3" s="89">
        <v>268</v>
      </c>
      <c r="P3" s="90">
        <v>298</v>
      </c>
      <c r="Q3" s="47">
        <f>M3/M3*100</f>
        <v>100</v>
      </c>
    </row>
    <row r="4" ht="15.95" customHeight="1" spans="1:17">
      <c r="A4" s="18">
        <v>6</v>
      </c>
      <c r="B4" s="56">
        <v>282.25</v>
      </c>
      <c r="C4" s="56">
        <v>286.4</v>
      </c>
      <c r="D4" s="57">
        <v>282.764705882353</v>
      </c>
      <c r="E4" s="57">
        <v>280.539</v>
      </c>
      <c r="F4" s="56">
        <v>278.444444444444</v>
      </c>
      <c r="G4" s="56">
        <v>282.3</v>
      </c>
      <c r="H4" s="56">
        <v>277.766</v>
      </c>
      <c r="I4" s="56">
        <v>285.3</v>
      </c>
      <c r="J4" s="56">
        <v>286.4</v>
      </c>
      <c r="K4" s="56">
        <v>285.444444444444</v>
      </c>
      <c r="L4" s="86">
        <v>283</v>
      </c>
      <c r="M4" s="57">
        <f t="shared" si="0"/>
        <v>282.760859477124</v>
      </c>
      <c r="N4" s="57">
        <f t="shared" ref="N4:N20" si="1">MAX(B4:K4)-MIN(B4:K4)</f>
        <v>8.63399999999996</v>
      </c>
      <c r="O4" s="89">
        <v>268</v>
      </c>
      <c r="P4" s="90">
        <v>298</v>
      </c>
      <c r="Q4" s="47">
        <f>M4/M$3*100</f>
        <v>100.412237030229</v>
      </c>
    </row>
    <row r="5" ht="15.95" customHeight="1" spans="1:17">
      <c r="A5" s="18">
        <v>7</v>
      </c>
      <c r="B5" s="56">
        <v>283</v>
      </c>
      <c r="C5" s="56">
        <v>286.95376344086</v>
      </c>
      <c r="D5" s="57">
        <v>282.388888888889</v>
      </c>
      <c r="E5" s="57">
        <v>279.038</v>
      </c>
      <c r="F5" s="56">
        <v>281.8125</v>
      </c>
      <c r="G5" s="56">
        <v>281.083333333333</v>
      </c>
      <c r="H5" s="56">
        <v>275.677</v>
      </c>
      <c r="I5" s="56">
        <v>284.92</v>
      </c>
      <c r="J5" s="56">
        <v>282.78</v>
      </c>
      <c r="K5" s="56">
        <v>283.9</v>
      </c>
      <c r="L5" s="86">
        <v>283</v>
      </c>
      <c r="M5" s="57">
        <f t="shared" si="0"/>
        <v>282.155348566308</v>
      </c>
      <c r="N5" s="57">
        <f t="shared" si="1"/>
        <v>11.27676344086</v>
      </c>
      <c r="O5" s="89">
        <v>268</v>
      </c>
      <c r="P5" s="90">
        <v>298</v>
      </c>
      <c r="Q5" s="47">
        <f t="shared" ref="Q5:Q20" si="2">M5/M$3*100</f>
        <v>100.197211848831</v>
      </c>
    </row>
    <row r="6" ht="15.95" customHeight="1" spans="1:17">
      <c r="A6" s="18">
        <v>8</v>
      </c>
      <c r="B6" s="56">
        <v>282.52380952381</v>
      </c>
      <c r="C6" s="56">
        <v>286.866279069767</v>
      </c>
      <c r="D6" s="57">
        <v>279.277777777778</v>
      </c>
      <c r="E6" s="57">
        <v>279.102</v>
      </c>
      <c r="F6" s="56">
        <v>279</v>
      </c>
      <c r="G6" s="56">
        <v>281.434615384615</v>
      </c>
      <c r="H6" s="56">
        <v>275.667</v>
      </c>
      <c r="I6" s="56">
        <v>285.3</v>
      </c>
      <c r="J6" s="56">
        <v>281.23</v>
      </c>
      <c r="K6" s="56">
        <v>282.105263157895</v>
      </c>
      <c r="L6" s="86">
        <v>283</v>
      </c>
      <c r="M6" s="57">
        <f t="shared" si="0"/>
        <v>281.250674491387</v>
      </c>
      <c r="N6" s="57">
        <f t="shared" si="1"/>
        <v>11.199279069767</v>
      </c>
      <c r="O6" s="89">
        <v>268</v>
      </c>
      <c r="P6" s="90">
        <v>298</v>
      </c>
      <c r="Q6" s="47">
        <f t="shared" si="2"/>
        <v>99.8759497483617</v>
      </c>
    </row>
    <row r="7" ht="15.95" customHeight="1" spans="1:17">
      <c r="A7" s="18">
        <v>9</v>
      </c>
      <c r="B7" s="56">
        <v>281.75</v>
      </c>
      <c r="C7" s="56">
        <v>286.587804878049</v>
      </c>
      <c r="D7" s="57">
        <v>281.625</v>
      </c>
      <c r="E7" s="57">
        <v>278.656</v>
      </c>
      <c r="F7" s="56">
        <v>280.5</v>
      </c>
      <c r="G7" s="56">
        <v>280.78947368421</v>
      </c>
      <c r="H7" s="56">
        <v>275.485</v>
      </c>
      <c r="I7" s="56">
        <v>284.78</v>
      </c>
      <c r="J7" s="56">
        <v>280.62</v>
      </c>
      <c r="K7" s="56">
        <v>285.294117647059</v>
      </c>
      <c r="L7" s="86">
        <v>283</v>
      </c>
      <c r="M7" s="57">
        <f t="shared" si="0"/>
        <v>281.608739620932</v>
      </c>
      <c r="N7" s="57">
        <f t="shared" si="1"/>
        <v>11.102804878049</v>
      </c>
      <c r="O7" s="89">
        <v>268</v>
      </c>
      <c r="P7" s="90">
        <v>298</v>
      </c>
      <c r="Q7" s="47">
        <f t="shared" si="2"/>
        <v>100.00310355857</v>
      </c>
    </row>
    <row r="8" ht="15.95" customHeight="1" spans="1:17">
      <c r="A8" s="18">
        <v>10</v>
      </c>
      <c r="B8" s="56">
        <v>281.954545454545</v>
      </c>
      <c r="C8" s="56">
        <v>286.116129032258</v>
      </c>
      <c r="D8" s="57">
        <v>283.05</v>
      </c>
      <c r="E8" s="57">
        <v>279.403</v>
      </c>
      <c r="F8" s="56">
        <v>279.545454545455</v>
      </c>
      <c r="G8" s="56">
        <v>282.67037037037</v>
      </c>
      <c r="H8" s="56">
        <v>276.227</v>
      </c>
      <c r="I8" s="56">
        <v>284.59</v>
      </c>
      <c r="J8" s="56">
        <v>280.39</v>
      </c>
      <c r="K8" s="56">
        <v>283.888888888889</v>
      </c>
      <c r="L8" s="86">
        <v>283</v>
      </c>
      <c r="M8" s="57">
        <f t="shared" si="0"/>
        <v>281.783538829152</v>
      </c>
      <c r="N8" s="57">
        <f t="shared" si="1"/>
        <v>9.88912903225804</v>
      </c>
      <c r="O8" s="89">
        <v>268</v>
      </c>
      <c r="P8" s="90">
        <v>298</v>
      </c>
      <c r="Q8" s="47">
        <f t="shared" si="2"/>
        <v>100.065177141034</v>
      </c>
    </row>
    <row r="9" ht="15.95" customHeight="1" spans="1:17">
      <c r="A9" s="18">
        <v>11</v>
      </c>
      <c r="B9" s="56">
        <v>281.7</v>
      </c>
      <c r="C9" s="56">
        <v>285.453658536585</v>
      </c>
      <c r="D9" s="57">
        <v>281.263157894737</v>
      </c>
      <c r="E9" s="57">
        <v>280.614</v>
      </c>
      <c r="F9" s="56">
        <v>278.7</v>
      </c>
      <c r="G9" s="56">
        <v>284.369565217391</v>
      </c>
      <c r="H9" s="56">
        <v>276.5</v>
      </c>
      <c r="I9" s="56">
        <v>285.36</v>
      </c>
      <c r="J9" s="56">
        <v>281.21</v>
      </c>
      <c r="K9" s="56">
        <v>281.45</v>
      </c>
      <c r="L9" s="86">
        <v>283</v>
      </c>
      <c r="M9" s="57">
        <f t="shared" si="0"/>
        <v>281.662038164871</v>
      </c>
      <c r="N9" s="57">
        <f t="shared" si="1"/>
        <v>8.95365853658501</v>
      </c>
      <c r="O9" s="89">
        <v>268</v>
      </c>
      <c r="P9" s="90">
        <v>298</v>
      </c>
      <c r="Q9" s="47">
        <f t="shared" si="2"/>
        <v>100.022030598321</v>
      </c>
    </row>
    <row r="10" ht="15.95" customHeight="1" spans="1:17">
      <c r="A10" s="18">
        <v>12</v>
      </c>
      <c r="B10" s="56">
        <v>280.75</v>
      </c>
      <c r="C10" s="56">
        <v>283.812244897959</v>
      </c>
      <c r="D10" s="57">
        <v>278.571428571429</v>
      </c>
      <c r="E10" s="57">
        <v>280.411</v>
      </c>
      <c r="F10" s="56">
        <v>279.894736842105</v>
      </c>
      <c r="G10" s="56">
        <v>285.360869565217</v>
      </c>
      <c r="H10" s="56">
        <v>278.171</v>
      </c>
      <c r="I10" s="56">
        <v>285.14</v>
      </c>
      <c r="J10" s="56">
        <v>280.79</v>
      </c>
      <c r="K10" s="56">
        <v>281.333333333333</v>
      </c>
      <c r="L10" s="86">
        <v>283</v>
      </c>
      <c r="M10" s="57">
        <f t="shared" si="0"/>
        <v>281.423461321004</v>
      </c>
      <c r="N10" s="57">
        <f t="shared" si="1"/>
        <v>7.18986956521701</v>
      </c>
      <c r="O10" s="89">
        <v>268</v>
      </c>
      <c r="P10" s="90">
        <v>298</v>
      </c>
      <c r="Q10" s="47">
        <f t="shared" si="2"/>
        <v>99.937308707743</v>
      </c>
    </row>
    <row r="11" ht="15.95" customHeight="1" spans="1:17">
      <c r="A11" s="18">
        <v>1</v>
      </c>
      <c r="B11" s="56">
        <v>281.55</v>
      </c>
      <c r="C11" s="56">
        <v>284.415463917526</v>
      </c>
      <c r="D11" s="57">
        <v>278.2</v>
      </c>
      <c r="E11" s="57">
        <v>280.051</v>
      </c>
      <c r="F11" s="56">
        <v>278.578947368421</v>
      </c>
      <c r="G11" s="56">
        <v>284.668</v>
      </c>
      <c r="H11" s="56">
        <v>278</v>
      </c>
      <c r="I11" s="56">
        <v>285.6</v>
      </c>
      <c r="J11" s="56">
        <v>281.18</v>
      </c>
      <c r="K11" s="56">
        <v>279.846153846154</v>
      </c>
      <c r="L11" s="86">
        <v>283</v>
      </c>
      <c r="M11" s="57">
        <f t="shared" si="0"/>
        <v>281.20895651321</v>
      </c>
      <c r="N11" s="57">
        <f t="shared" si="1"/>
        <v>7.60000000000002</v>
      </c>
      <c r="O11" s="89">
        <v>268</v>
      </c>
      <c r="P11" s="90">
        <v>298</v>
      </c>
      <c r="Q11" s="47">
        <f t="shared" si="2"/>
        <v>99.8611351254297</v>
      </c>
    </row>
    <row r="12" ht="15.95" customHeight="1" spans="1:17">
      <c r="A12" s="18">
        <v>2</v>
      </c>
      <c r="B12" s="56">
        <v>281.777777777778</v>
      </c>
      <c r="C12" s="56">
        <v>283.626923076923</v>
      </c>
      <c r="D12" s="57">
        <v>278.823529411765</v>
      </c>
      <c r="E12" s="57">
        <v>281.057</v>
      </c>
      <c r="F12" s="56">
        <v>281.176470588235</v>
      </c>
      <c r="G12" s="56">
        <v>283.740909090909</v>
      </c>
      <c r="H12" s="56">
        <v>277.811</v>
      </c>
      <c r="I12" s="56">
        <v>285.32</v>
      </c>
      <c r="J12" s="56">
        <v>281.84</v>
      </c>
      <c r="K12" s="56">
        <v>281.533333333333</v>
      </c>
      <c r="L12" s="86">
        <v>283</v>
      </c>
      <c r="M12" s="57">
        <f t="shared" si="0"/>
        <v>281.670694327894</v>
      </c>
      <c r="N12" s="57">
        <f t="shared" si="1"/>
        <v>7.50900000000001</v>
      </c>
      <c r="O12" s="89">
        <v>268</v>
      </c>
      <c r="P12" s="90">
        <v>298</v>
      </c>
      <c r="Q12" s="47">
        <f t="shared" si="2"/>
        <v>100.025104519849</v>
      </c>
    </row>
    <row r="13" ht="15.95" customHeight="1" spans="1:17">
      <c r="A13" s="18">
        <v>3</v>
      </c>
      <c r="B13" s="56">
        <v>282.6875</v>
      </c>
      <c r="C13" s="56">
        <v>284.041573033708</v>
      </c>
      <c r="D13" s="57">
        <v>277.769230769231</v>
      </c>
      <c r="E13" s="57">
        <v>282.651</v>
      </c>
      <c r="F13" s="56">
        <v>282.761904761905</v>
      </c>
      <c r="G13" s="56">
        <v>283.613636363636</v>
      </c>
      <c r="H13" s="56">
        <v>276.173</v>
      </c>
      <c r="I13" s="56">
        <v>284.09</v>
      </c>
      <c r="J13" s="56">
        <v>280.39</v>
      </c>
      <c r="K13" s="56">
        <v>284.133333333333</v>
      </c>
      <c r="L13" s="86">
        <v>283</v>
      </c>
      <c r="M13" s="57">
        <f t="shared" si="0"/>
        <v>281.831117826181</v>
      </c>
      <c r="N13" s="57">
        <f t="shared" si="1"/>
        <v>7.96033333333298</v>
      </c>
      <c r="O13" s="89">
        <v>268</v>
      </c>
      <c r="P13" s="90">
        <v>298</v>
      </c>
      <c r="Q13" s="47">
        <f t="shared" si="2"/>
        <v>100.082073091684</v>
      </c>
    </row>
    <row r="14" ht="15.95" customHeight="1" spans="1:17">
      <c r="A14" s="18">
        <v>4</v>
      </c>
      <c r="B14" s="56">
        <v>282.454545454545</v>
      </c>
      <c r="C14" s="56">
        <v>284.564285714286</v>
      </c>
      <c r="D14" s="57">
        <v>280.066666666667</v>
      </c>
      <c r="E14" s="57">
        <v>282.114</v>
      </c>
      <c r="F14" s="56">
        <v>282.714285714286</v>
      </c>
      <c r="G14" s="56">
        <v>284.72</v>
      </c>
      <c r="H14" s="56">
        <v>276.533</v>
      </c>
      <c r="I14" s="56">
        <v>284.68</v>
      </c>
      <c r="J14" s="56">
        <v>282.39</v>
      </c>
      <c r="K14" s="56">
        <v>282.352941176471</v>
      </c>
      <c r="L14" s="86">
        <v>283</v>
      </c>
      <c r="M14" s="57">
        <f t="shared" si="0"/>
        <v>282.258972472625</v>
      </c>
      <c r="N14" s="57">
        <f t="shared" si="1"/>
        <v>8.18700000000001</v>
      </c>
      <c r="O14" s="89">
        <v>268</v>
      </c>
      <c r="P14" s="90">
        <v>298</v>
      </c>
      <c r="Q14" s="47">
        <f t="shared" si="2"/>
        <v>100.234010111018</v>
      </c>
    </row>
    <row r="15" ht="15.95" customHeight="1" spans="1:18">
      <c r="A15" s="18">
        <v>5</v>
      </c>
      <c r="B15" s="56">
        <v>280.95</v>
      </c>
      <c r="C15" s="56">
        <v>284.145882352941</v>
      </c>
      <c r="D15" s="57">
        <v>282.846153846154</v>
      </c>
      <c r="E15" s="57">
        <v>280.522</v>
      </c>
      <c r="F15" s="56">
        <v>282.05</v>
      </c>
      <c r="G15" s="56">
        <v>284.904761904762</v>
      </c>
      <c r="H15" s="56">
        <v>276.545</v>
      </c>
      <c r="I15" s="56">
        <v>284.68</v>
      </c>
      <c r="J15" s="56">
        <v>281.27</v>
      </c>
      <c r="K15" s="56">
        <v>280</v>
      </c>
      <c r="L15" s="86">
        <v>283</v>
      </c>
      <c r="M15" s="57">
        <f t="shared" si="0"/>
        <v>281.791379810386</v>
      </c>
      <c r="N15" s="57">
        <f t="shared" si="1"/>
        <v>8.35976190476197</v>
      </c>
      <c r="O15" s="89">
        <v>268</v>
      </c>
      <c r="P15" s="90">
        <v>298</v>
      </c>
      <c r="Q15" s="47">
        <f t="shared" si="2"/>
        <v>100.067961580393</v>
      </c>
      <c r="R15" s="48"/>
    </row>
    <row r="16" ht="15.95" customHeight="1" spans="1:18">
      <c r="A16" s="18">
        <v>6</v>
      </c>
      <c r="B16" s="56"/>
      <c r="C16" s="56"/>
      <c r="D16" s="57"/>
      <c r="E16" s="57"/>
      <c r="F16" s="56"/>
      <c r="G16" s="56"/>
      <c r="H16" s="56"/>
      <c r="I16" s="56"/>
      <c r="J16" s="56"/>
      <c r="K16" s="56"/>
      <c r="L16" s="86">
        <v>283</v>
      </c>
      <c r="M16" s="57"/>
      <c r="N16" s="57">
        <f t="shared" si="1"/>
        <v>0</v>
      </c>
      <c r="O16" s="89">
        <v>268</v>
      </c>
      <c r="P16" s="90">
        <v>298</v>
      </c>
      <c r="Q16" s="47">
        <f t="shared" si="2"/>
        <v>0</v>
      </c>
      <c r="R16" s="48"/>
    </row>
    <row r="17" ht="15.95" customHeight="1" spans="1:18">
      <c r="A17" s="18">
        <v>7</v>
      </c>
      <c r="B17" s="56"/>
      <c r="C17" s="56"/>
      <c r="D17" s="57"/>
      <c r="E17" s="57"/>
      <c r="F17" s="56"/>
      <c r="G17" s="56"/>
      <c r="H17" s="56"/>
      <c r="I17" s="56"/>
      <c r="J17" s="56"/>
      <c r="K17" s="56"/>
      <c r="L17" s="86">
        <v>283</v>
      </c>
      <c r="M17" s="57"/>
      <c r="N17" s="57">
        <f t="shared" si="1"/>
        <v>0</v>
      </c>
      <c r="O17" s="89">
        <v>268</v>
      </c>
      <c r="P17" s="90">
        <v>298</v>
      </c>
      <c r="Q17" s="47">
        <f t="shared" si="2"/>
        <v>0</v>
      </c>
      <c r="R17" s="48"/>
    </row>
    <row r="18" ht="15.95" customHeight="1" spans="1:17">
      <c r="A18" s="18">
        <v>8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86">
        <v>283</v>
      </c>
      <c r="M18" s="57"/>
      <c r="N18" s="57">
        <f t="shared" si="1"/>
        <v>0</v>
      </c>
      <c r="O18" s="89">
        <v>268</v>
      </c>
      <c r="P18" s="90">
        <v>298</v>
      </c>
      <c r="Q18" s="47">
        <f t="shared" si="2"/>
        <v>0</v>
      </c>
    </row>
    <row r="19" ht="15.95" customHeight="1" spans="1:17">
      <c r="A19" s="18">
        <v>9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86">
        <v>283</v>
      </c>
      <c r="M19" s="57"/>
      <c r="N19" s="57">
        <f t="shared" si="1"/>
        <v>0</v>
      </c>
      <c r="O19" s="89">
        <v>268</v>
      </c>
      <c r="P19" s="90">
        <v>298</v>
      </c>
      <c r="Q19" s="47">
        <f t="shared" si="2"/>
        <v>0</v>
      </c>
    </row>
    <row r="20" ht="15.95" customHeight="1" spans="1:17">
      <c r="A20" s="18">
        <v>10</v>
      </c>
      <c r="B20" s="59"/>
      <c r="C20" s="60"/>
      <c r="D20" s="60"/>
      <c r="E20" s="60"/>
      <c r="F20" s="60"/>
      <c r="G20" s="60"/>
      <c r="H20" s="60"/>
      <c r="I20" s="60"/>
      <c r="J20" s="60"/>
      <c r="K20" s="60"/>
      <c r="L20" s="86">
        <v>283</v>
      </c>
      <c r="M20" s="57"/>
      <c r="N20" s="57">
        <f t="shared" si="1"/>
        <v>0</v>
      </c>
      <c r="O20" s="89">
        <v>268</v>
      </c>
      <c r="P20" s="90">
        <v>298</v>
      </c>
      <c r="Q20" s="47">
        <f t="shared" si="2"/>
        <v>0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2"/>
  <dimension ref="A1:R20"/>
  <sheetViews>
    <sheetView zoomScale="73" zoomScaleNormal="73" workbookViewId="0">
      <selection activeCell="M15" sqref="M15"/>
    </sheetView>
  </sheetViews>
  <sheetFormatPr defaultColWidth="9" defaultRowHeight="13.2"/>
  <cols>
    <col min="1" max="1" width="3.75" customWidth="1"/>
    <col min="2" max="2" width="11" customWidth="1"/>
    <col min="3" max="3" width="10.5" customWidth="1"/>
    <col min="4" max="4" width="9.87962962962963" customWidth="1"/>
    <col min="5" max="5" width="10.25" customWidth="1"/>
    <col min="6" max="6" width="9.5" customWidth="1"/>
    <col min="7" max="7" width="10.5" customWidth="1"/>
    <col min="8" max="8" width="10.25" customWidth="1"/>
    <col min="9" max="9" width="10.6296296296296" customWidth="1"/>
    <col min="10" max="10" width="9.87962962962963" customWidth="1"/>
    <col min="11" max="11" width="10.8796296296296" customWidth="1"/>
    <col min="12" max="12" width="6.87962962962963" customWidth="1"/>
    <col min="13" max="13" width="9.75" customWidth="1"/>
    <col min="14" max="14" width="7.87962962962963" customWidth="1"/>
    <col min="15" max="16" width="2.62962962962963" customWidth="1"/>
  </cols>
  <sheetData>
    <row r="1" ht="20.1" customHeight="1" spans="6:6">
      <c r="F1" s="11" t="s">
        <v>50</v>
      </c>
    </row>
    <row r="2" ht="15.95" customHeight="1" spans="1:17">
      <c r="A2" s="85" t="s">
        <v>70</v>
      </c>
      <c r="B2" s="50" t="s">
        <v>71</v>
      </c>
      <c r="C2" s="50" t="s">
        <v>72</v>
      </c>
      <c r="D2" s="51" t="s">
        <v>73</v>
      </c>
      <c r="E2" s="52" t="s">
        <v>87</v>
      </c>
      <c r="F2" s="51" t="s">
        <v>75</v>
      </c>
      <c r="G2" s="50" t="s">
        <v>76</v>
      </c>
      <c r="H2" s="53" t="s">
        <v>77</v>
      </c>
      <c r="I2" s="50" t="s">
        <v>78</v>
      </c>
      <c r="J2" s="50" t="s">
        <v>79</v>
      </c>
      <c r="K2" s="61" t="s">
        <v>80</v>
      </c>
      <c r="L2" s="62" t="s">
        <v>2</v>
      </c>
      <c r="M2" s="83" t="s">
        <v>81</v>
      </c>
      <c r="N2" s="64" t="s">
        <v>82</v>
      </c>
      <c r="O2" s="45" t="s">
        <v>83</v>
      </c>
      <c r="P2" s="46" t="s">
        <v>84</v>
      </c>
      <c r="Q2" s="44" t="s">
        <v>85</v>
      </c>
    </row>
    <row r="3" ht="15.95" customHeight="1" spans="1:17">
      <c r="A3" s="18">
        <v>5</v>
      </c>
      <c r="B3" s="54"/>
      <c r="C3" s="54"/>
      <c r="D3" s="54"/>
      <c r="E3" s="54">
        <v>302.9</v>
      </c>
      <c r="F3" s="55"/>
      <c r="G3" s="54"/>
      <c r="H3" s="54"/>
      <c r="I3" s="54"/>
      <c r="J3" s="54">
        <v>304.9</v>
      </c>
      <c r="K3" s="54"/>
      <c r="L3" s="86">
        <v>303</v>
      </c>
      <c r="M3" s="57">
        <f t="shared" ref="M3:M15" si="0">AVERAGE(B3:K3)</f>
        <v>303.9</v>
      </c>
      <c r="N3" s="57">
        <f>MAX(B3:K3)-MIN(B3:K3)</f>
        <v>2</v>
      </c>
      <c r="O3" s="45">
        <v>287</v>
      </c>
      <c r="P3" s="46">
        <v>319</v>
      </c>
      <c r="Q3" s="80">
        <f>M3/M3*100</f>
        <v>100</v>
      </c>
    </row>
    <row r="4" ht="15.95" customHeight="1" spans="1:17">
      <c r="A4" s="18">
        <v>6</v>
      </c>
      <c r="B4" s="56">
        <v>304.35</v>
      </c>
      <c r="C4" s="56">
        <v>302.574074074074</v>
      </c>
      <c r="D4" s="57">
        <v>307.117647058824</v>
      </c>
      <c r="E4" s="57">
        <v>300.722</v>
      </c>
      <c r="F4" s="56">
        <v>304.833333333333</v>
      </c>
      <c r="G4" s="56">
        <v>309.7</v>
      </c>
      <c r="H4" s="56">
        <v>304</v>
      </c>
      <c r="I4" s="56">
        <v>299.45</v>
      </c>
      <c r="J4" s="56">
        <v>302.574074074074</v>
      </c>
      <c r="K4" s="56">
        <v>306.444444444444</v>
      </c>
      <c r="L4" s="86">
        <v>303</v>
      </c>
      <c r="M4" s="57">
        <f t="shared" si="0"/>
        <v>304.176557298475</v>
      </c>
      <c r="N4" s="57">
        <f t="shared" ref="N4:N20" si="1">MAX(B4:K4)-MIN(B4:K4)</f>
        <v>10.25</v>
      </c>
      <c r="O4" s="45">
        <v>287</v>
      </c>
      <c r="P4" s="46">
        <v>319</v>
      </c>
      <c r="Q4" s="80">
        <f>M4/M$3*100</f>
        <v>100.09100273066</v>
      </c>
    </row>
    <row r="5" ht="15.95" customHeight="1" spans="1:17">
      <c r="A5" s="18">
        <v>7</v>
      </c>
      <c r="B5" s="56">
        <v>303.5</v>
      </c>
      <c r="C5" s="56">
        <v>298.556989247312</v>
      </c>
      <c r="D5" s="57">
        <v>307</v>
      </c>
      <c r="E5" s="57">
        <v>301.25</v>
      </c>
      <c r="F5" s="56">
        <v>302.6875</v>
      </c>
      <c r="G5" s="56">
        <v>303.85</v>
      </c>
      <c r="H5" s="56">
        <v>303.677</v>
      </c>
      <c r="I5" s="56">
        <v>301.77</v>
      </c>
      <c r="J5" s="56">
        <v>304.14</v>
      </c>
      <c r="K5" s="56">
        <v>303</v>
      </c>
      <c r="L5" s="86">
        <v>303</v>
      </c>
      <c r="M5" s="57">
        <f t="shared" si="0"/>
        <v>302.943148924731</v>
      </c>
      <c r="N5" s="57">
        <f t="shared" si="1"/>
        <v>8.443010752688</v>
      </c>
      <c r="O5" s="45">
        <v>287</v>
      </c>
      <c r="P5" s="46">
        <v>319</v>
      </c>
      <c r="Q5" s="80">
        <f t="shared" ref="Q5:Q20" si="2">M5/M$3*100</f>
        <v>99.6851427853673</v>
      </c>
    </row>
    <row r="6" ht="15.95" customHeight="1" spans="1:17">
      <c r="A6" s="18">
        <v>8</v>
      </c>
      <c r="B6" s="56">
        <v>306.428571428571</v>
      </c>
      <c r="C6" s="56">
        <v>300.105376344086</v>
      </c>
      <c r="D6" s="57">
        <v>301.894736842105</v>
      </c>
      <c r="E6" s="57">
        <v>301.285</v>
      </c>
      <c r="F6" s="56">
        <v>304.85</v>
      </c>
      <c r="G6" s="56">
        <v>302.376923076923</v>
      </c>
      <c r="H6" s="56">
        <v>303.079</v>
      </c>
      <c r="I6" s="56">
        <v>301.54</v>
      </c>
      <c r="J6" s="56">
        <v>303.44</v>
      </c>
      <c r="K6" s="56">
        <v>304.071428571429</v>
      </c>
      <c r="L6" s="86">
        <v>303</v>
      </c>
      <c r="M6" s="57">
        <f t="shared" si="0"/>
        <v>302.907103626311</v>
      </c>
      <c r="N6" s="57">
        <f t="shared" si="1"/>
        <v>6.32319508448501</v>
      </c>
      <c r="O6" s="45">
        <v>287</v>
      </c>
      <c r="P6" s="46">
        <v>319</v>
      </c>
      <c r="Q6" s="80">
        <f t="shared" si="2"/>
        <v>99.6732818776938</v>
      </c>
    </row>
    <row r="7" ht="15.95" customHeight="1" spans="1:17">
      <c r="A7" s="18">
        <v>9</v>
      </c>
      <c r="B7" s="56">
        <v>304.4</v>
      </c>
      <c r="C7" s="56">
        <v>301.885714285714</v>
      </c>
      <c r="D7" s="57">
        <v>301.8125</v>
      </c>
      <c r="E7" s="57">
        <v>299.261</v>
      </c>
      <c r="F7" s="56">
        <v>302.9</v>
      </c>
      <c r="G7" s="56">
        <v>303.510526315789</v>
      </c>
      <c r="H7" s="56">
        <v>303.903</v>
      </c>
      <c r="I7" s="56">
        <v>302.71</v>
      </c>
      <c r="J7" s="56">
        <v>302.6</v>
      </c>
      <c r="K7" s="56">
        <v>305.588235294118</v>
      </c>
      <c r="L7" s="86">
        <v>303</v>
      </c>
      <c r="M7" s="57">
        <f t="shared" si="0"/>
        <v>302.857097589562</v>
      </c>
      <c r="N7" s="57">
        <f t="shared" si="1"/>
        <v>6.327235294118</v>
      </c>
      <c r="O7" s="45">
        <v>287</v>
      </c>
      <c r="P7" s="46">
        <v>319</v>
      </c>
      <c r="Q7" s="80">
        <f t="shared" si="2"/>
        <v>99.6568271107476</v>
      </c>
    </row>
    <row r="8" ht="15.95" customHeight="1" spans="1:17">
      <c r="A8" s="18">
        <v>10</v>
      </c>
      <c r="B8" s="56">
        <v>303.954545454545</v>
      </c>
      <c r="C8" s="56">
        <v>300.976041666667</v>
      </c>
      <c r="D8" s="57">
        <v>305.590909090909</v>
      </c>
      <c r="E8" s="57">
        <v>299.798</v>
      </c>
      <c r="F8" s="56">
        <v>303.909090909091</v>
      </c>
      <c r="G8" s="56">
        <v>304.377777777778</v>
      </c>
      <c r="H8" s="56">
        <v>304.489</v>
      </c>
      <c r="I8" s="56">
        <v>302.97</v>
      </c>
      <c r="J8" s="56">
        <v>302.12</v>
      </c>
      <c r="K8" s="56">
        <v>307.538461538462</v>
      </c>
      <c r="L8" s="86">
        <v>303</v>
      </c>
      <c r="M8" s="57">
        <f t="shared" si="0"/>
        <v>303.572382643745</v>
      </c>
      <c r="N8" s="57">
        <f t="shared" si="1"/>
        <v>7.740461538462</v>
      </c>
      <c r="O8" s="45">
        <v>287</v>
      </c>
      <c r="P8" s="46">
        <v>319</v>
      </c>
      <c r="Q8" s="80">
        <f t="shared" si="2"/>
        <v>99.8921956708605</v>
      </c>
    </row>
    <row r="9" ht="15.95" customHeight="1" spans="1:17">
      <c r="A9" s="18">
        <v>11</v>
      </c>
      <c r="B9" s="56">
        <v>304.15</v>
      </c>
      <c r="C9" s="56">
        <v>302.031707317073</v>
      </c>
      <c r="D9" s="57">
        <v>304.052631578947</v>
      </c>
      <c r="E9" s="57">
        <v>302.797</v>
      </c>
      <c r="F9" s="56">
        <v>303.9</v>
      </c>
      <c r="G9" s="56">
        <v>306.008695652174</v>
      </c>
      <c r="H9" s="56">
        <v>304.407</v>
      </c>
      <c r="I9" s="56">
        <v>303.51</v>
      </c>
      <c r="J9" s="56">
        <v>303.04</v>
      </c>
      <c r="K9" s="56">
        <v>311.75</v>
      </c>
      <c r="L9" s="86">
        <v>303</v>
      </c>
      <c r="M9" s="57">
        <f t="shared" si="0"/>
        <v>304.564703454819</v>
      </c>
      <c r="N9" s="57">
        <f t="shared" si="1"/>
        <v>9.71829268292697</v>
      </c>
      <c r="O9" s="45">
        <v>287</v>
      </c>
      <c r="P9" s="46">
        <v>319</v>
      </c>
      <c r="Q9" s="80">
        <f t="shared" si="2"/>
        <v>100.218724401059</v>
      </c>
    </row>
    <row r="10" ht="15.95" customHeight="1" spans="1:17">
      <c r="A10" s="18">
        <v>12</v>
      </c>
      <c r="B10" s="56">
        <v>304.125</v>
      </c>
      <c r="C10" s="56">
        <v>302.232692307692</v>
      </c>
      <c r="D10" s="57">
        <v>303.9375</v>
      </c>
      <c r="E10" s="57">
        <v>302.183</v>
      </c>
      <c r="F10" s="56">
        <v>304.105263157895</v>
      </c>
      <c r="G10" s="56">
        <v>306.439130434783</v>
      </c>
      <c r="H10" s="56">
        <v>302.165</v>
      </c>
      <c r="I10" s="56">
        <v>304.43</v>
      </c>
      <c r="J10" s="56">
        <v>302.5</v>
      </c>
      <c r="K10" s="56">
        <v>312.133333333333</v>
      </c>
      <c r="L10" s="86">
        <v>303</v>
      </c>
      <c r="M10" s="57">
        <f t="shared" si="0"/>
        <v>304.42509192337</v>
      </c>
      <c r="N10" s="57">
        <f t="shared" si="1"/>
        <v>9.96833333333296</v>
      </c>
      <c r="O10" s="45">
        <v>287</v>
      </c>
      <c r="P10" s="46">
        <v>319</v>
      </c>
      <c r="Q10" s="80">
        <f t="shared" si="2"/>
        <v>100.17278444336</v>
      </c>
    </row>
    <row r="11" ht="15.95" customHeight="1" spans="1:17">
      <c r="A11" s="18">
        <v>1</v>
      </c>
      <c r="B11" s="56">
        <v>304.35</v>
      </c>
      <c r="C11" s="56">
        <v>300.715887850467</v>
      </c>
      <c r="D11" s="57">
        <v>303.470588235294</v>
      </c>
      <c r="E11" s="57">
        <v>300.452</v>
      </c>
      <c r="F11" s="56">
        <v>303.421052631579</v>
      </c>
      <c r="G11" s="56">
        <v>305.804</v>
      </c>
      <c r="H11" s="56">
        <v>302.038</v>
      </c>
      <c r="I11" s="56">
        <v>305.3</v>
      </c>
      <c r="J11" s="56">
        <v>302.63</v>
      </c>
      <c r="K11" s="56">
        <v>312.357142857143</v>
      </c>
      <c r="L11" s="86">
        <v>303</v>
      </c>
      <c r="M11" s="57">
        <f t="shared" si="0"/>
        <v>304.053867157448</v>
      </c>
      <c r="N11" s="57">
        <f t="shared" si="1"/>
        <v>11.905142857143</v>
      </c>
      <c r="O11" s="45">
        <v>287</v>
      </c>
      <c r="P11" s="46">
        <v>319</v>
      </c>
      <c r="Q11" s="80">
        <f t="shared" si="2"/>
        <v>100.050630851414</v>
      </c>
    </row>
    <row r="12" ht="15.95" customHeight="1" spans="1:17">
      <c r="A12" s="18">
        <v>2</v>
      </c>
      <c r="B12" s="56">
        <v>305.277777777778</v>
      </c>
      <c r="C12" s="56">
        <v>302.606329113924</v>
      </c>
      <c r="D12" s="57">
        <v>302.5</v>
      </c>
      <c r="E12" s="57">
        <v>304.467</v>
      </c>
      <c r="F12" s="56">
        <v>303.470588235294</v>
      </c>
      <c r="G12" s="56">
        <v>305.759090909091</v>
      </c>
      <c r="H12" s="56">
        <v>303.512</v>
      </c>
      <c r="I12" s="56">
        <v>305.04</v>
      </c>
      <c r="J12" s="56">
        <v>303.66</v>
      </c>
      <c r="K12" s="56">
        <v>313.8</v>
      </c>
      <c r="L12" s="86">
        <v>303</v>
      </c>
      <c r="M12" s="57">
        <f t="shared" si="0"/>
        <v>305.009278603609</v>
      </c>
      <c r="N12" s="57">
        <f t="shared" si="1"/>
        <v>11.3</v>
      </c>
      <c r="O12" s="45">
        <v>287</v>
      </c>
      <c r="P12" s="46">
        <v>319</v>
      </c>
      <c r="Q12" s="80">
        <f t="shared" si="2"/>
        <v>100.365014348012</v>
      </c>
    </row>
    <row r="13" ht="15.95" customHeight="1" spans="1:17">
      <c r="A13" s="18">
        <v>3</v>
      </c>
      <c r="B13" s="56">
        <v>304.5</v>
      </c>
      <c r="C13" s="56">
        <v>302.303260869565</v>
      </c>
      <c r="D13" s="57">
        <v>301.583333333333</v>
      </c>
      <c r="E13" s="57">
        <v>304.624</v>
      </c>
      <c r="F13" s="56">
        <v>305.952380952381</v>
      </c>
      <c r="G13" s="56">
        <v>305.554545454545</v>
      </c>
      <c r="H13" s="56">
        <v>302.12</v>
      </c>
      <c r="I13" s="56">
        <v>304.04</v>
      </c>
      <c r="J13" s="56">
        <v>303.46</v>
      </c>
      <c r="K13" s="56">
        <v>313.333333333333</v>
      </c>
      <c r="L13" s="86">
        <v>303</v>
      </c>
      <c r="M13" s="57">
        <f t="shared" si="0"/>
        <v>304.747085394316</v>
      </c>
      <c r="N13" s="57">
        <f t="shared" si="1"/>
        <v>11.75</v>
      </c>
      <c r="O13" s="45">
        <v>287</v>
      </c>
      <c r="P13" s="46">
        <v>319</v>
      </c>
      <c r="Q13" s="80">
        <f t="shared" si="2"/>
        <v>100.278738201486</v>
      </c>
    </row>
    <row r="14" ht="15.95" customHeight="1" spans="1:17">
      <c r="A14" s="18">
        <v>4</v>
      </c>
      <c r="B14" s="56">
        <v>304.727272727273</v>
      </c>
      <c r="C14" s="56">
        <v>300.971428571429</v>
      </c>
      <c r="D14" s="57">
        <v>302.411764705882</v>
      </c>
      <c r="E14" s="57">
        <v>302.633</v>
      </c>
      <c r="F14" s="56">
        <v>306.761904761905</v>
      </c>
      <c r="G14" s="56">
        <v>305.428</v>
      </c>
      <c r="H14" s="56">
        <v>303.94</v>
      </c>
      <c r="I14" s="56">
        <v>303.8</v>
      </c>
      <c r="J14" s="56">
        <v>303.23</v>
      </c>
      <c r="K14" s="56">
        <v>304.722222222222</v>
      </c>
      <c r="L14" s="86">
        <v>303</v>
      </c>
      <c r="M14" s="57">
        <f t="shared" si="0"/>
        <v>303.862559298871</v>
      </c>
      <c r="N14" s="57">
        <f t="shared" si="1"/>
        <v>5.790476190476</v>
      </c>
      <c r="O14" s="45">
        <v>287</v>
      </c>
      <c r="P14" s="46">
        <v>319</v>
      </c>
      <c r="Q14" s="80">
        <f t="shared" si="2"/>
        <v>99.9876799272363</v>
      </c>
    </row>
    <row r="15" ht="15.95" customHeight="1" spans="1:18">
      <c r="A15" s="18">
        <v>5</v>
      </c>
      <c r="B15" s="56">
        <v>304.4</v>
      </c>
      <c r="C15" s="56">
        <v>300.863157894737</v>
      </c>
      <c r="D15" s="57">
        <v>302.555555555556</v>
      </c>
      <c r="E15" s="57">
        <v>301.462</v>
      </c>
      <c r="F15" s="56">
        <v>308.55</v>
      </c>
      <c r="G15" s="56">
        <v>305.961904761905</v>
      </c>
      <c r="H15" s="56">
        <v>301.458</v>
      </c>
      <c r="I15" s="56">
        <v>304.06</v>
      </c>
      <c r="J15" s="56">
        <v>302.24</v>
      </c>
      <c r="K15" s="56">
        <v>306.555555555556</v>
      </c>
      <c r="L15" s="86">
        <v>303</v>
      </c>
      <c r="M15" s="57">
        <f t="shared" si="0"/>
        <v>303.810617376775</v>
      </c>
      <c r="N15" s="57">
        <f t="shared" si="1"/>
        <v>7.686842105263</v>
      </c>
      <c r="O15" s="45">
        <v>287</v>
      </c>
      <c r="P15" s="46">
        <v>319</v>
      </c>
      <c r="Q15" s="80">
        <f t="shared" si="2"/>
        <v>99.9705881463559</v>
      </c>
      <c r="R15" s="48"/>
    </row>
    <row r="16" ht="15.95" customHeight="1" spans="1:18">
      <c r="A16" s="18">
        <v>6</v>
      </c>
      <c r="B16" s="56"/>
      <c r="C16" s="56"/>
      <c r="D16" s="57"/>
      <c r="E16" s="57"/>
      <c r="F16" s="56"/>
      <c r="G16" s="56"/>
      <c r="H16" s="56"/>
      <c r="I16" s="56"/>
      <c r="J16" s="56"/>
      <c r="K16" s="56"/>
      <c r="L16" s="86">
        <v>303</v>
      </c>
      <c r="M16" s="57"/>
      <c r="N16" s="57">
        <f t="shared" si="1"/>
        <v>0</v>
      </c>
      <c r="O16" s="45">
        <v>287</v>
      </c>
      <c r="P16" s="46">
        <v>319</v>
      </c>
      <c r="Q16" s="80">
        <f t="shared" si="2"/>
        <v>0</v>
      </c>
      <c r="R16" s="48"/>
    </row>
    <row r="17" ht="15.95" customHeight="1" spans="1:18">
      <c r="A17" s="18">
        <v>7</v>
      </c>
      <c r="B17" s="56"/>
      <c r="C17" s="56"/>
      <c r="D17" s="57"/>
      <c r="E17" s="57"/>
      <c r="F17" s="56"/>
      <c r="G17" s="56"/>
      <c r="H17" s="56"/>
      <c r="I17" s="56"/>
      <c r="J17" s="56"/>
      <c r="K17" s="56"/>
      <c r="L17" s="86">
        <v>303</v>
      </c>
      <c r="M17" s="57"/>
      <c r="N17" s="57">
        <f t="shared" si="1"/>
        <v>0</v>
      </c>
      <c r="O17" s="45">
        <v>287</v>
      </c>
      <c r="P17" s="46">
        <v>319</v>
      </c>
      <c r="Q17" s="80">
        <f t="shared" si="2"/>
        <v>0</v>
      </c>
      <c r="R17" s="48"/>
    </row>
    <row r="18" ht="15.95" customHeight="1" spans="1:18">
      <c r="A18" s="18">
        <v>8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86">
        <v>303</v>
      </c>
      <c r="M18" s="57"/>
      <c r="N18" s="57">
        <f t="shared" si="1"/>
        <v>0</v>
      </c>
      <c r="O18" s="45">
        <v>287</v>
      </c>
      <c r="P18" s="46">
        <v>319</v>
      </c>
      <c r="Q18" s="80">
        <f t="shared" si="2"/>
        <v>0</v>
      </c>
      <c r="R18" s="48"/>
    </row>
    <row r="19" ht="15.95" customHeight="1" spans="1:17">
      <c r="A19" s="18">
        <v>9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86">
        <v>303</v>
      </c>
      <c r="M19" s="57"/>
      <c r="N19" s="57">
        <f t="shared" si="1"/>
        <v>0</v>
      </c>
      <c r="O19" s="45">
        <v>287</v>
      </c>
      <c r="P19" s="46">
        <v>319</v>
      </c>
      <c r="Q19" s="80">
        <f t="shared" si="2"/>
        <v>0</v>
      </c>
    </row>
    <row r="20" ht="15.95" customHeight="1" spans="1:17">
      <c r="A20" s="18">
        <v>10</v>
      </c>
      <c r="B20" s="59"/>
      <c r="C20" s="60"/>
      <c r="D20" s="60"/>
      <c r="E20" s="60"/>
      <c r="F20" s="60"/>
      <c r="G20" s="60"/>
      <c r="H20" s="60"/>
      <c r="I20" s="60"/>
      <c r="J20" s="60"/>
      <c r="K20" s="60"/>
      <c r="L20" s="86">
        <v>303</v>
      </c>
      <c r="M20" s="57"/>
      <c r="N20" s="57">
        <f t="shared" si="1"/>
        <v>0</v>
      </c>
      <c r="O20" s="45">
        <v>287</v>
      </c>
      <c r="P20" s="46">
        <v>319</v>
      </c>
      <c r="Q20" s="80">
        <f t="shared" si="2"/>
        <v>0</v>
      </c>
    </row>
  </sheetData>
  <pageMargins left="0.787" right="0.787" top="0.984" bottom="0.984" header="0.512" footer="0.512"/>
  <pageSetup paperSize="9" orientation="portrait" horizontalDpi="300" verticalDpi="300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3"/>
  <dimension ref="A1:R44"/>
  <sheetViews>
    <sheetView zoomScale="73" zoomScaleNormal="73" workbookViewId="0">
      <selection activeCell="M15" sqref="M15"/>
    </sheetView>
  </sheetViews>
  <sheetFormatPr defaultColWidth="9" defaultRowHeight="13.2"/>
  <cols>
    <col min="1" max="1" width="3.75" customWidth="1"/>
    <col min="2" max="2" width="11" customWidth="1"/>
    <col min="3" max="4" width="10.5" customWidth="1"/>
    <col min="5" max="5" width="10.25" customWidth="1"/>
    <col min="6" max="6" width="9.5" customWidth="1"/>
    <col min="7" max="7" width="10.5" customWidth="1"/>
    <col min="8" max="8" width="9.62962962962963" customWidth="1"/>
    <col min="9" max="9" width="10.6296296296296" customWidth="1"/>
    <col min="10" max="10" width="10.25" customWidth="1"/>
    <col min="11" max="11" width="11.3796296296296" customWidth="1"/>
    <col min="12" max="12" width="6.87962962962963" customWidth="1"/>
    <col min="13" max="13" width="9.75" customWidth="1"/>
    <col min="14" max="14" width="7.87962962962963" customWidth="1"/>
    <col min="15" max="16" width="2.62962962962963" customWidth="1"/>
  </cols>
  <sheetData>
    <row r="1" ht="20.1" customHeight="1" spans="6:6">
      <c r="F1" s="11" t="s">
        <v>52</v>
      </c>
    </row>
    <row r="2" ht="15.95" customHeight="1" spans="1:17">
      <c r="A2" s="12" t="s">
        <v>70</v>
      </c>
      <c r="B2" s="50" t="s">
        <v>71</v>
      </c>
      <c r="C2" s="50" t="s">
        <v>72</v>
      </c>
      <c r="D2" s="51" t="s">
        <v>73</v>
      </c>
      <c r="E2" s="50" t="s">
        <v>87</v>
      </c>
      <c r="F2" s="51" t="s">
        <v>75</v>
      </c>
      <c r="G2" s="50" t="s">
        <v>76</v>
      </c>
      <c r="H2" s="53" t="s">
        <v>77</v>
      </c>
      <c r="I2" s="50" t="s">
        <v>78</v>
      </c>
      <c r="J2" s="50" t="s">
        <v>79</v>
      </c>
      <c r="K2" s="61" t="s">
        <v>80</v>
      </c>
      <c r="L2" s="62" t="s">
        <v>2</v>
      </c>
      <c r="M2" s="84" t="s">
        <v>81</v>
      </c>
      <c r="N2" s="64" t="s">
        <v>82</v>
      </c>
      <c r="O2" s="45" t="s">
        <v>83</v>
      </c>
      <c r="P2" s="46" t="s">
        <v>84</v>
      </c>
      <c r="Q2" s="44" t="s">
        <v>85</v>
      </c>
    </row>
    <row r="3" ht="15.95" customHeight="1" spans="1:17">
      <c r="A3" s="18">
        <v>5</v>
      </c>
      <c r="B3" s="54"/>
      <c r="C3" s="54"/>
      <c r="D3" s="54"/>
      <c r="E3" s="54">
        <v>215.6</v>
      </c>
      <c r="F3" s="55"/>
      <c r="G3" s="54"/>
      <c r="H3" s="54"/>
      <c r="I3" s="54"/>
      <c r="J3" s="54">
        <v>213.8</v>
      </c>
      <c r="K3" s="54"/>
      <c r="L3" s="60">
        <v>214</v>
      </c>
      <c r="M3" s="57">
        <f t="shared" ref="M3:M15" si="0">AVERAGE(B3:K3)</f>
        <v>214.7</v>
      </c>
      <c r="N3" s="57">
        <f>MAX(B3:K3)-MIN(B3:K3)</f>
        <v>1.79999999999998</v>
      </c>
      <c r="O3" s="45">
        <v>203</v>
      </c>
      <c r="P3" s="46">
        <v>225</v>
      </c>
      <c r="Q3" s="47">
        <f>M3/M3*100</f>
        <v>100</v>
      </c>
    </row>
    <row r="4" ht="15.95" customHeight="1" spans="1:17">
      <c r="A4" s="18">
        <v>6</v>
      </c>
      <c r="B4" s="56">
        <v>214.55</v>
      </c>
      <c r="C4" s="56">
        <v>211.966666666667</v>
      </c>
      <c r="D4" s="57">
        <v>210.066666666667</v>
      </c>
      <c r="E4" s="57">
        <v>213.883</v>
      </c>
      <c r="F4" s="56">
        <v>214</v>
      </c>
      <c r="G4" s="56">
        <v>213.3</v>
      </c>
      <c r="H4" s="56">
        <v>216.139</v>
      </c>
      <c r="I4" s="56">
        <v>215.03</v>
      </c>
      <c r="J4" s="56">
        <v>211.966666666667</v>
      </c>
      <c r="K4" s="56">
        <v>214.666666666667</v>
      </c>
      <c r="L4" s="60">
        <v>214</v>
      </c>
      <c r="M4" s="57">
        <f t="shared" si="0"/>
        <v>213.556866666667</v>
      </c>
      <c r="N4" s="57">
        <f t="shared" ref="N4:N20" si="1">MAX(B4:K4)-MIN(B4:K4)</f>
        <v>6.07233333333301</v>
      </c>
      <c r="O4" s="45">
        <v>203</v>
      </c>
      <c r="P4" s="46">
        <v>225</v>
      </c>
      <c r="Q4" s="47">
        <f>M4/M$3*100</f>
        <v>99.4675671479585</v>
      </c>
    </row>
    <row r="5" ht="15.95" customHeight="1" spans="1:17">
      <c r="A5" s="18">
        <v>7</v>
      </c>
      <c r="B5" s="56">
        <v>214.8</v>
      </c>
      <c r="C5" s="56">
        <v>212.448314606742</v>
      </c>
      <c r="D5" s="57">
        <v>208.894736842105</v>
      </c>
      <c r="E5" s="57">
        <v>213.065</v>
      </c>
      <c r="F5" s="56">
        <v>213.5625</v>
      </c>
      <c r="G5" s="56">
        <v>210.9</v>
      </c>
      <c r="H5" s="56">
        <v>215.013</v>
      </c>
      <c r="I5" s="56">
        <v>214.04</v>
      </c>
      <c r="J5" s="56">
        <v>211.67</v>
      </c>
      <c r="K5" s="56">
        <v>212.157894736842</v>
      </c>
      <c r="L5" s="60">
        <v>214</v>
      </c>
      <c r="M5" s="57">
        <f t="shared" si="0"/>
        <v>212.655144618569</v>
      </c>
      <c r="N5" s="57">
        <f t="shared" si="1"/>
        <v>6.118263157895</v>
      </c>
      <c r="O5" s="45">
        <v>203</v>
      </c>
      <c r="P5" s="46">
        <v>225</v>
      </c>
      <c r="Q5" s="47">
        <f t="shared" ref="Q5:Q20" si="2">M5/M$3*100</f>
        <v>99.0475755093474</v>
      </c>
    </row>
    <row r="6" ht="15.95" customHeight="1" spans="1:17">
      <c r="A6" s="18">
        <v>8</v>
      </c>
      <c r="B6" s="56">
        <v>214.857142857143</v>
      </c>
      <c r="C6" s="56">
        <v>212.496511627907</v>
      </c>
      <c r="D6" s="57">
        <v>209.333333333333</v>
      </c>
      <c r="E6" s="57">
        <v>212.403</v>
      </c>
      <c r="F6" s="56">
        <v>214.1</v>
      </c>
      <c r="G6" s="56">
        <v>211.853846153846</v>
      </c>
      <c r="H6" s="56">
        <v>214.236</v>
      </c>
      <c r="I6" s="56">
        <v>213.44</v>
      </c>
      <c r="J6" s="56">
        <v>210.63</v>
      </c>
      <c r="K6" s="56">
        <v>212</v>
      </c>
      <c r="L6" s="60">
        <v>214</v>
      </c>
      <c r="M6" s="57">
        <f t="shared" si="0"/>
        <v>212.534983397223</v>
      </c>
      <c r="N6" s="57">
        <f t="shared" si="1"/>
        <v>5.52380952381</v>
      </c>
      <c r="O6" s="45">
        <v>203</v>
      </c>
      <c r="P6" s="46">
        <v>225</v>
      </c>
      <c r="Q6" s="47">
        <f t="shared" si="2"/>
        <v>98.9916084756511</v>
      </c>
    </row>
    <row r="7" ht="15.95" customHeight="1" spans="1:17">
      <c r="A7" s="18">
        <v>9</v>
      </c>
      <c r="B7" s="56">
        <v>214.3</v>
      </c>
      <c r="C7" s="56">
        <v>212.3925</v>
      </c>
      <c r="D7" s="57">
        <v>211.642857142857</v>
      </c>
      <c r="E7" s="57">
        <v>214.694</v>
      </c>
      <c r="F7" s="56">
        <v>213.7</v>
      </c>
      <c r="G7" s="56">
        <v>211.689473684211</v>
      </c>
      <c r="H7" s="56">
        <v>214.73</v>
      </c>
      <c r="I7" s="56">
        <v>214.8</v>
      </c>
      <c r="J7" s="56">
        <v>209.58</v>
      </c>
      <c r="K7" s="56">
        <v>211.75</v>
      </c>
      <c r="L7" s="60">
        <v>214</v>
      </c>
      <c r="M7" s="57">
        <f t="shared" si="0"/>
        <v>212.927883082707</v>
      </c>
      <c r="N7" s="57">
        <f t="shared" si="1"/>
        <v>5.22</v>
      </c>
      <c r="O7" s="45">
        <v>203</v>
      </c>
      <c r="P7" s="46">
        <v>225</v>
      </c>
      <c r="Q7" s="47">
        <f t="shared" si="2"/>
        <v>99.1746078633939</v>
      </c>
    </row>
    <row r="8" ht="15.95" customHeight="1" spans="1:17">
      <c r="A8" s="18">
        <v>10</v>
      </c>
      <c r="B8" s="56">
        <v>213.863636363636</v>
      </c>
      <c r="C8" s="56">
        <v>211.382474226804</v>
      </c>
      <c r="D8" s="57">
        <v>212.047619047619</v>
      </c>
      <c r="E8" s="57">
        <v>215.968</v>
      </c>
      <c r="F8" s="56">
        <v>214.318181818182</v>
      </c>
      <c r="G8" s="56">
        <v>213.296296296296</v>
      </c>
      <c r="H8" s="56">
        <v>217.845</v>
      </c>
      <c r="I8" s="56">
        <v>214.64</v>
      </c>
      <c r="J8" s="56">
        <v>211.25</v>
      </c>
      <c r="K8" s="56">
        <v>215.555555555556</v>
      </c>
      <c r="L8" s="60">
        <v>214</v>
      </c>
      <c r="M8" s="57">
        <f t="shared" si="0"/>
        <v>214.016676330809</v>
      </c>
      <c r="N8" s="57">
        <f t="shared" si="1"/>
        <v>6.595</v>
      </c>
      <c r="O8" s="45">
        <v>203</v>
      </c>
      <c r="P8" s="46">
        <v>225</v>
      </c>
      <c r="Q8" s="47">
        <f t="shared" si="2"/>
        <v>99.6817309412247</v>
      </c>
    </row>
    <row r="9" ht="15.95" customHeight="1" spans="1:17">
      <c r="A9" s="18">
        <v>11</v>
      </c>
      <c r="B9" s="56">
        <v>214</v>
      </c>
      <c r="C9" s="56">
        <v>209.311764705882</v>
      </c>
      <c r="D9" s="57">
        <v>211.789473684211</v>
      </c>
      <c r="E9" s="57">
        <v>215.664</v>
      </c>
      <c r="F9" s="56">
        <v>214.7</v>
      </c>
      <c r="G9" s="56">
        <v>214.491304347826</v>
      </c>
      <c r="H9" s="56">
        <v>218.178</v>
      </c>
      <c r="I9" s="56">
        <v>213.96</v>
      </c>
      <c r="J9" s="56">
        <v>213.92</v>
      </c>
      <c r="K9" s="56">
        <v>217.55</v>
      </c>
      <c r="L9" s="60">
        <v>214</v>
      </c>
      <c r="M9" s="57">
        <f t="shared" si="0"/>
        <v>214.356454273792</v>
      </c>
      <c r="N9" s="57">
        <f t="shared" si="1"/>
        <v>8.86623529411798</v>
      </c>
      <c r="O9" s="45">
        <v>203</v>
      </c>
      <c r="P9" s="46">
        <v>225</v>
      </c>
      <c r="Q9" s="47">
        <f t="shared" si="2"/>
        <v>99.8399880176022</v>
      </c>
    </row>
    <row r="10" ht="15.95" customHeight="1" spans="1:17">
      <c r="A10" s="18">
        <v>12</v>
      </c>
      <c r="B10" s="56">
        <v>214.625</v>
      </c>
      <c r="C10" s="56">
        <v>211.259</v>
      </c>
      <c r="D10" s="57">
        <v>212.705882352941</v>
      </c>
      <c r="E10" s="57">
        <v>216.129</v>
      </c>
      <c r="F10" s="56">
        <v>213.789473684211</v>
      </c>
      <c r="G10" s="56">
        <v>215.878260869565</v>
      </c>
      <c r="H10" s="56">
        <v>218.927</v>
      </c>
      <c r="I10" s="56">
        <v>214.45</v>
      </c>
      <c r="J10" s="56">
        <v>214.6</v>
      </c>
      <c r="K10" s="56">
        <v>216.947368421053</v>
      </c>
      <c r="L10" s="60">
        <v>214</v>
      </c>
      <c r="M10" s="57">
        <f t="shared" si="0"/>
        <v>214.931098532777</v>
      </c>
      <c r="N10" s="57">
        <f t="shared" si="1"/>
        <v>7.66800000000001</v>
      </c>
      <c r="O10" s="45">
        <v>203</v>
      </c>
      <c r="P10" s="46">
        <v>225</v>
      </c>
      <c r="Q10" s="47">
        <f t="shared" si="2"/>
        <v>100.107637882057</v>
      </c>
    </row>
    <row r="11" ht="15.95" customHeight="1" spans="1:17">
      <c r="A11" s="18">
        <v>1</v>
      </c>
      <c r="B11" s="56">
        <v>214.75</v>
      </c>
      <c r="C11" s="56">
        <v>211.56</v>
      </c>
      <c r="D11" s="57">
        <v>211.333333333333</v>
      </c>
      <c r="E11" s="57">
        <v>213.645</v>
      </c>
      <c r="F11" s="56">
        <v>214</v>
      </c>
      <c r="G11" s="56">
        <v>214.984</v>
      </c>
      <c r="H11" s="56">
        <v>219.246</v>
      </c>
      <c r="I11" s="56">
        <v>213.32</v>
      </c>
      <c r="J11" s="56">
        <v>215</v>
      </c>
      <c r="K11" s="56">
        <v>218.428571428571</v>
      </c>
      <c r="L11" s="60">
        <v>214</v>
      </c>
      <c r="M11" s="57">
        <f t="shared" si="0"/>
        <v>214.62669047619</v>
      </c>
      <c r="N11" s="57">
        <f t="shared" si="1"/>
        <v>7.91266666666701</v>
      </c>
      <c r="O11" s="45">
        <v>203</v>
      </c>
      <c r="P11" s="46">
        <v>225</v>
      </c>
      <c r="Q11" s="47">
        <f t="shared" si="2"/>
        <v>99.9658549027435</v>
      </c>
    </row>
    <row r="12" ht="15.95" customHeight="1" spans="1:17">
      <c r="A12" s="18">
        <v>2</v>
      </c>
      <c r="B12" s="56">
        <v>214.444444444444</v>
      </c>
      <c r="C12" s="56">
        <v>212.839024390244</v>
      </c>
      <c r="D12" s="57">
        <v>211.875</v>
      </c>
      <c r="E12" s="57">
        <v>214.074</v>
      </c>
      <c r="F12" s="56">
        <v>213</v>
      </c>
      <c r="G12" s="56">
        <v>214.595454545455</v>
      </c>
      <c r="H12" s="56">
        <v>217.288</v>
      </c>
      <c r="I12" s="56">
        <v>214.04</v>
      </c>
      <c r="J12" s="56">
        <v>213.93</v>
      </c>
      <c r="K12" s="56">
        <v>217.6</v>
      </c>
      <c r="L12" s="60">
        <v>214</v>
      </c>
      <c r="M12" s="57">
        <f t="shared" si="0"/>
        <v>214.368592338014</v>
      </c>
      <c r="N12" s="57">
        <f t="shared" si="1"/>
        <v>5.72499999999999</v>
      </c>
      <c r="O12" s="45">
        <v>203</v>
      </c>
      <c r="P12" s="46">
        <v>225</v>
      </c>
      <c r="Q12" s="47">
        <f t="shared" si="2"/>
        <v>99.8456415174729</v>
      </c>
    </row>
    <row r="13" ht="15.95" customHeight="1" spans="1:17">
      <c r="A13" s="18">
        <v>3</v>
      </c>
      <c r="B13" s="56">
        <v>214.875</v>
      </c>
      <c r="C13" s="56">
        <v>211.608988764045</v>
      </c>
      <c r="D13" s="57">
        <v>210.642857142857</v>
      </c>
      <c r="E13" s="57">
        <v>214.656</v>
      </c>
      <c r="F13" s="56">
        <v>214.238095238095</v>
      </c>
      <c r="G13" s="56">
        <v>214.077272727273</v>
      </c>
      <c r="H13" s="56">
        <v>216.101</v>
      </c>
      <c r="I13" s="56">
        <v>213.22</v>
      </c>
      <c r="J13" s="56">
        <v>213.2</v>
      </c>
      <c r="K13" s="56">
        <v>219.214285714286</v>
      </c>
      <c r="L13" s="60">
        <v>214</v>
      </c>
      <c r="M13" s="57">
        <f t="shared" si="0"/>
        <v>214.183349958656</v>
      </c>
      <c r="N13" s="57">
        <f t="shared" si="1"/>
        <v>8.57142857142901</v>
      </c>
      <c r="O13" s="45">
        <v>203</v>
      </c>
      <c r="P13" s="46">
        <v>225</v>
      </c>
      <c r="Q13" s="47">
        <f t="shared" si="2"/>
        <v>99.7593618810692</v>
      </c>
    </row>
    <row r="14" ht="15.95" customHeight="1" spans="1:17">
      <c r="A14" s="18">
        <v>4</v>
      </c>
      <c r="B14" s="56">
        <v>214.727272727273</v>
      </c>
      <c r="C14" s="56">
        <v>211.714285714286</v>
      </c>
      <c r="D14" s="57">
        <v>210.15</v>
      </c>
      <c r="E14" s="57">
        <v>215.747</v>
      </c>
      <c r="F14" s="56">
        <v>215.142857142857</v>
      </c>
      <c r="G14" s="56">
        <v>214.412</v>
      </c>
      <c r="H14" s="56">
        <v>216.175</v>
      </c>
      <c r="I14" s="56">
        <v>213.61</v>
      </c>
      <c r="J14" s="56">
        <v>215.66</v>
      </c>
      <c r="K14" s="56">
        <v>215.166666666667</v>
      </c>
      <c r="L14" s="60">
        <v>214</v>
      </c>
      <c r="M14" s="57">
        <f t="shared" si="0"/>
        <v>214.250508225108</v>
      </c>
      <c r="N14" s="57">
        <f t="shared" si="1"/>
        <v>6.02500000000001</v>
      </c>
      <c r="O14" s="45">
        <v>203</v>
      </c>
      <c r="P14" s="46">
        <v>225</v>
      </c>
      <c r="Q14" s="47">
        <f t="shared" si="2"/>
        <v>99.7906419306513</v>
      </c>
    </row>
    <row r="15" ht="15.95" customHeight="1" spans="1:18">
      <c r="A15" s="18">
        <v>5</v>
      </c>
      <c r="B15" s="56">
        <v>214.7</v>
      </c>
      <c r="C15" s="56">
        <v>211.795402298851</v>
      </c>
      <c r="D15" s="57">
        <v>210.444444444444</v>
      </c>
      <c r="E15" s="57">
        <v>215.484</v>
      </c>
      <c r="F15" s="56">
        <v>214.5</v>
      </c>
      <c r="G15" s="56">
        <v>213.757142857143</v>
      </c>
      <c r="H15" s="56">
        <v>208.432</v>
      </c>
      <c r="I15" s="56">
        <v>213.84</v>
      </c>
      <c r="J15" s="56">
        <v>215.74</v>
      </c>
      <c r="K15" s="56">
        <v>214.388888888889</v>
      </c>
      <c r="L15" s="60">
        <v>214</v>
      </c>
      <c r="M15" s="57">
        <f t="shared" si="0"/>
        <v>213.308187848933</v>
      </c>
      <c r="N15" s="57">
        <f t="shared" si="1"/>
        <v>7.30800000000002</v>
      </c>
      <c r="O15" s="45">
        <v>203</v>
      </c>
      <c r="P15" s="46">
        <v>225</v>
      </c>
      <c r="Q15" s="47">
        <f t="shared" si="2"/>
        <v>99.3517409636389</v>
      </c>
      <c r="R15" s="48"/>
    </row>
    <row r="16" ht="15.95" customHeight="1" spans="1:18">
      <c r="A16" s="18">
        <v>6</v>
      </c>
      <c r="B16" s="56"/>
      <c r="C16" s="56"/>
      <c r="D16" s="57"/>
      <c r="E16" s="57"/>
      <c r="F16" s="56"/>
      <c r="G16" s="56"/>
      <c r="H16" s="56"/>
      <c r="I16" s="56"/>
      <c r="J16" s="56"/>
      <c r="K16" s="56"/>
      <c r="L16" s="60">
        <v>214</v>
      </c>
      <c r="M16" s="57"/>
      <c r="N16" s="57">
        <f t="shared" si="1"/>
        <v>0</v>
      </c>
      <c r="O16" s="45">
        <v>203</v>
      </c>
      <c r="P16" s="46">
        <v>225</v>
      </c>
      <c r="Q16" s="47">
        <f t="shared" si="2"/>
        <v>0</v>
      </c>
      <c r="R16" s="48"/>
    </row>
    <row r="17" ht="15.95" customHeight="1" spans="1:18">
      <c r="A17" s="18">
        <v>7</v>
      </c>
      <c r="B17" s="56"/>
      <c r="C17" s="56"/>
      <c r="D17" s="57"/>
      <c r="E17" s="57"/>
      <c r="F17" s="56"/>
      <c r="G17" s="56"/>
      <c r="H17" s="56"/>
      <c r="I17" s="56"/>
      <c r="J17" s="56"/>
      <c r="K17" s="56"/>
      <c r="L17" s="60">
        <v>214</v>
      </c>
      <c r="M17" s="57"/>
      <c r="N17" s="57">
        <f t="shared" si="1"/>
        <v>0</v>
      </c>
      <c r="O17" s="45">
        <v>203</v>
      </c>
      <c r="P17" s="46">
        <v>225</v>
      </c>
      <c r="Q17" s="47">
        <f t="shared" si="2"/>
        <v>0</v>
      </c>
      <c r="R17" s="48"/>
    </row>
    <row r="18" ht="15.95" customHeight="1" spans="1:18">
      <c r="A18" s="18">
        <v>8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60">
        <v>214</v>
      </c>
      <c r="M18" s="57"/>
      <c r="N18" s="57">
        <f t="shared" si="1"/>
        <v>0</v>
      </c>
      <c r="O18" s="45">
        <v>203</v>
      </c>
      <c r="P18" s="46">
        <v>225</v>
      </c>
      <c r="Q18" s="47">
        <f t="shared" si="2"/>
        <v>0</v>
      </c>
      <c r="R18" s="48"/>
    </row>
    <row r="19" ht="15.95" customHeight="1" spans="1:17">
      <c r="A19" s="18">
        <v>9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60">
        <v>214</v>
      </c>
      <c r="M19" s="57"/>
      <c r="N19" s="57">
        <f t="shared" si="1"/>
        <v>0</v>
      </c>
      <c r="O19" s="45">
        <v>203</v>
      </c>
      <c r="P19" s="46">
        <v>225</v>
      </c>
      <c r="Q19" s="47">
        <f t="shared" si="2"/>
        <v>0</v>
      </c>
    </row>
    <row r="20" ht="15.95" customHeight="1" spans="1:17">
      <c r="A20" s="18">
        <v>10</v>
      </c>
      <c r="B20" s="59"/>
      <c r="C20" s="60"/>
      <c r="D20" s="60"/>
      <c r="E20" s="60"/>
      <c r="F20" s="60"/>
      <c r="G20" s="60"/>
      <c r="H20" s="60"/>
      <c r="I20" s="60"/>
      <c r="J20" s="60"/>
      <c r="K20" s="60"/>
      <c r="L20" s="60">
        <v>214</v>
      </c>
      <c r="M20" s="57"/>
      <c r="N20" s="57">
        <f t="shared" si="1"/>
        <v>0</v>
      </c>
      <c r="O20" s="45">
        <v>203</v>
      </c>
      <c r="P20" s="46">
        <v>225</v>
      </c>
      <c r="Q20" s="47">
        <f t="shared" si="2"/>
        <v>0</v>
      </c>
    </row>
    <row r="44" spans="5:5">
      <c r="E44" s="1"/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4"/>
  <dimension ref="A1:R20"/>
  <sheetViews>
    <sheetView zoomScale="73" zoomScaleNormal="73" workbookViewId="0">
      <selection activeCell="M15" sqref="M15"/>
    </sheetView>
  </sheetViews>
  <sheetFormatPr defaultColWidth="9" defaultRowHeight="13.2"/>
  <cols>
    <col min="1" max="1" width="3.75" customWidth="1"/>
    <col min="2" max="2" width="10.25" customWidth="1"/>
    <col min="3" max="3" width="10.5" customWidth="1"/>
    <col min="4" max="4" width="9.5" customWidth="1"/>
    <col min="5" max="5" width="10.3796296296296" customWidth="1"/>
    <col min="6" max="6" width="9.5" customWidth="1"/>
    <col min="7" max="8" width="10.3796296296296" customWidth="1"/>
    <col min="9" max="9" width="10.6296296296296" customWidth="1"/>
    <col min="10" max="10" width="9.62962962962963" customWidth="1"/>
    <col min="11" max="11" width="10.5" customWidth="1"/>
    <col min="12" max="12" width="6.87962962962963" customWidth="1"/>
    <col min="13" max="13" width="9.75" customWidth="1"/>
    <col min="14" max="14" width="7.87962962962963" customWidth="1"/>
    <col min="15" max="16" width="2.62962962962963" customWidth="1"/>
  </cols>
  <sheetData>
    <row r="1" ht="20.1" customHeight="1" spans="6:6">
      <c r="F1" s="11" t="s">
        <v>108</v>
      </c>
    </row>
    <row r="2" ht="15.95" customHeight="1" spans="1:17">
      <c r="A2" s="12" t="s">
        <v>70</v>
      </c>
      <c r="B2" s="50" t="s">
        <v>71</v>
      </c>
      <c r="C2" s="50" t="s">
        <v>72</v>
      </c>
      <c r="D2" s="51" t="s">
        <v>73</v>
      </c>
      <c r="E2" s="52" t="s">
        <v>87</v>
      </c>
      <c r="F2" s="51" t="s">
        <v>75</v>
      </c>
      <c r="G2" s="50" t="s">
        <v>76</v>
      </c>
      <c r="H2" s="53" t="s">
        <v>77</v>
      </c>
      <c r="I2" s="50" t="s">
        <v>78</v>
      </c>
      <c r="J2" s="50" t="s">
        <v>79</v>
      </c>
      <c r="K2" s="61" t="s">
        <v>80</v>
      </c>
      <c r="L2" s="62" t="s">
        <v>2</v>
      </c>
      <c r="M2" s="83" t="s">
        <v>81</v>
      </c>
      <c r="N2" s="64" t="s">
        <v>82</v>
      </c>
      <c r="O2" s="45" t="s">
        <v>83</v>
      </c>
      <c r="P2" s="46" t="s">
        <v>84</v>
      </c>
      <c r="Q2" s="44" t="s">
        <v>85</v>
      </c>
    </row>
    <row r="3" ht="15.95" customHeight="1" spans="1:17">
      <c r="A3" s="18">
        <v>5</v>
      </c>
      <c r="B3" s="54"/>
      <c r="C3" s="54"/>
      <c r="D3" s="54"/>
      <c r="E3" s="54">
        <v>329.5</v>
      </c>
      <c r="F3" s="55"/>
      <c r="G3" s="54"/>
      <c r="H3" s="54"/>
      <c r="I3" s="54"/>
      <c r="J3" s="54">
        <v>327.9</v>
      </c>
      <c r="K3" s="54"/>
      <c r="L3" s="60">
        <v>328</v>
      </c>
      <c r="M3" s="57">
        <f t="shared" ref="M3:M15" si="0">AVERAGE(B3:K3)</f>
        <v>328.7</v>
      </c>
      <c r="N3" s="57">
        <f>MAX(B3:K3)-MIN(B3:K3)</f>
        <v>1.60000000000002</v>
      </c>
      <c r="O3" s="45">
        <v>311</v>
      </c>
      <c r="P3" s="46">
        <v>345</v>
      </c>
      <c r="Q3" s="47">
        <f>M3/M3*100</f>
        <v>100</v>
      </c>
    </row>
    <row r="4" ht="15.95" customHeight="1" spans="1:17">
      <c r="A4" s="18">
        <v>6</v>
      </c>
      <c r="B4" s="56">
        <v>328.6</v>
      </c>
      <c r="C4" s="56">
        <v>329.164935064935</v>
      </c>
      <c r="D4" s="57">
        <v>324</v>
      </c>
      <c r="E4" s="57">
        <v>326.831</v>
      </c>
      <c r="F4" s="56">
        <v>326.944444444444</v>
      </c>
      <c r="G4" s="56">
        <v>328.6</v>
      </c>
      <c r="H4" s="56">
        <v>328.25</v>
      </c>
      <c r="I4" s="56">
        <v>327.58</v>
      </c>
      <c r="J4" s="56">
        <v>329.164935064935</v>
      </c>
      <c r="K4" s="56">
        <v>328.352941176471</v>
      </c>
      <c r="L4" s="60">
        <v>328</v>
      </c>
      <c r="M4" s="57">
        <f t="shared" si="0"/>
        <v>327.748825575079</v>
      </c>
      <c r="N4" s="57">
        <f t="shared" ref="N4:N20" si="1">MAX(B4:K4)-MIN(B4:K4)</f>
        <v>5.16493506493498</v>
      </c>
      <c r="O4" s="45">
        <v>311</v>
      </c>
      <c r="P4" s="46">
        <v>345</v>
      </c>
      <c r="Q4" s="47">
        <f>M4/M$3*100</f>
        <v>99.7106253650984</v>
      </c>
    </row>
    <row r="5" ht="15.95" customHeight="1" spans="1:17">
      <c r="A5" s="18">
        <v>7</v>
      </c>
      <c r="B5" s="56">
        <v>328.7</v>
      </c>
      <c r="C5" s="56">
        <v>330.505617977528</v>
      </c>
      <c r="D5" s="57">
        <v>329.3125</v>
      </c>
      <c r="E5" s="57">
        <v>326.785</v>
      </c>
      <c r="F5" s="56">
        <v>327.375</v>
      </c>
      <c r="G5" s="56">
        <v>323.858333333333</v>
      </c>
      <c r="H5" s="56">
        <v>328.484</v>
      </c>
      <c r="I5" s="56">
        <v>327.91</v>
      </c>
      <c r="J5" s="56">
        <v>326.56</v>
      </c>
      <c r="K5" s="56">
        <v>327.894736842105</v>
      </c>
      <c r="L5" s="60">
        <v>328</v>
      </c>
      <c r="M5" s="57">
        <f t="shared" si="0"/>
        <v>327.738518815297</v>
      </c>
      <c r="N5" s="57">
        <f t="shared" si="1"/>
        <v>6.647284644195</v>
      </c>
      <c r="O5" s="45">
        <v>311</v>
      </c>
      <c r="P5" s="46">
        <v>345</v>
      </c>
      <c r="Q5" s="47">
        <f t="shared" ref="Q5:Q20" si="2">M5/M$3*100</f>
        <v>99.7074897521438</v>
      </c>
    </row>
    <row r="6" ht="15.95" customHeight="1" spans="1:17">
      <c r="A6" s="18">
        <v>8</v>
      </c>
      <c r="B6" s="56">
        <v>330.619047619048</v>
      </c>
      <c r="C6" s="56">
        <v>329.835632183908</v>
      </c>
      <c r="D6" s="57">
        <v>326.631578947368</v>
      </c>
      <c r="E6" s="57">
        <v>328.145</v>
      </c>
      <c r="F6" s="56">
        <v>326.2</v>
      </c>
      <c r="G6" s="56">
        <v>323.903846153846</v>
      </c>
      <c r="H6" s="56">
        <v>326.683</v>
      </c>
      <c r="I6" s="56">
        <v>328.33</v>
      </c>
      <c r="J6" s="56">
        <v>326.08</v>
      </c>
      <c r="K6" s="56">
        <v>326.611111111111</v>
      </c>
      <c r="L6" s="60">
        <v>328</v>
      </c>
      <c r="M6" s="57">
        <f t="shared" si="0"/>
        <v>327.303921601528</v>
      </c>
      <c r="N6" s="57">
        <f t="shared" si="1"/>
        <v>6.71520146520197</v>
      </c>
      <c r="O6" s="45">
        <v>311</v>
      </c>
      <c r="P6" s="46">
        <v>345</v>
      </c>
      <c r="Q6" s="47">
        <f t="shared" si="2"/>
        <v>99.5752727719891</v>
      </c>
    </row>
    <row r="7" ht="15.95" customHeight="1" spans="1:17">
      <c r="A7" s="18">
        <v>9</v>
      </c>
      <c r="B7" s="56">
        <v>331.35</v>
      </c>
      <c r="C7" s="56">
        <v>331.043209876543</v>
      </c>
      <c r="D7" s="57">
        <v>326.466666666667</v>
      </c>
      <c r="E7" s="57">
        <v>326.628</v>
      </c>
      <c r="F7" s="56">
        <v>326.8</v>
      </c>
      <c r="G7" s="56">
        <v>324.242105263158</v>
      </c>
      <c r="H7" s="56">
        <v>327.435</v>
      </c>
      <c r="I7" s="56">
        <v>329.06</v>
      </c>
      <c r="J7" s="56">
        <v>324.56</v>
      </c>
      <c r="K7" s="56">
        <v>326.923076923077</v>
      </c>
      <c r="L7" s="60">
        <v>328</v>
      </c>
      <c r="M7" s="57">
        <f t="shared" si="0"/>
        <v>327.450805872944</v>
      </c>
      <c r="N7" s="57">
        <f t="shared" si="1"/>
        <v>7.10789473684201</v>
      </c>
      <c r="O7" s="45">
        <v>311</v>
      </c>
      <c r="P7" s="46">
        <v>345</v>
      </c>
      <c r="Q7" s="47">
        <f t="shared" si="2"/>
        <v>99.6199591946895</v>
      </c>
    </row>
    <row r="8" ht="15.95" customHeight="1" spans="1:17">
      <c r="A8" s="18">
        <v>10</v>
      </c>
      <c r="B8" s="56">
        <v>330.090909090909</v>
      </c>
      <c r="C8" s="56">
        <v>329.68152173913</v>
      </c>
      <c r="D8" s="57">
        <v>328.952380952381</v>
      </c>
      <c r="E8" s="57">
        <v>327.478</v>
      </c>
      <c r="F8" s="56">
        <v>326.909090909091</v>
      </c>
      <c r="G8" s="56">
        <v>325.892592592593</v>
      </c>
      <c r="H8" s="56">
        <v>328.641</v>
      </c>
      <c r="I8" s="56">
        <v>328.08</v>
      </c>
      <c r="J8" s="56">
        <v>326.25</v>
      </c>
      <c r="K8" s="56">
        <v>331.333333333333</v>
      </c>
      <c r="L8" s="60">
        <v>328</v>
      </c>
      <c r="M8" s="57">
        <f t="shared" si="0"/>
        <v>328.330882861744</v>
      </c>
      <c r="N8" s="57">
        <f t="shared" si="1"/>
        <v>5.44074074073995</v>
      </c>
      <c r="O8" s="45">
        <v>311</v>
      </c>
      <c r="P8" s="46">
        <v>345</v>
      </c>
      <c r="Q8" s="47">
        <f t="shared" si="2"/>
        <v>99.8877039433355</v>
      </c>
    </row>
    <row r="9" ht="15.95" customHeight="1" spans="1:17">
      <c r="A9" s="18">
        <v>11</v>
      </c>
      <c r="B9" s="56">
        <v>329.75</v>
      </c>
      <c r="C9" s="56">
        <v>328.661176470588</v>
      </c>
      <c r="D9" s="57">
        <v>327.5</v>
      </c>
      <c r="E9" s="57">
        <v>327.2</v>
      </c>
      <c r="F9" s="56">
        <v>326.45</v>
      </c>
      <c r="G9" s="56">
        <v>327.352173913044</v>
      </c>
      <c r="H9" s="56">
        <v>330.051</v>
      </c>
      <c r="I9" s="56">
        <v>327.71</v>
      </c>
      <c r="J9" s="56">
        <v>328.44</v>
      </c>
      <c r="K9" s="56">
        <v>328.117647058824</v>
      </c>
      <c r="L9" s="60">
        <v>328</v>
      </c>
      <c r="M9" s="57">
        <f t="shared" si="0"/>
        <v>328.123199744246</v>
      </c>
      <c r="N9" s="57">
        <f t="shared" si="1"/>
        <v>3.601</v>
      </c>
      <c r="O9" s="45">
        <v>311</v>
      </c>
      <c r="P9" s="46">
        <v>345</v>
      </c>
      <c r="Q9" s="47">
        <f t="shared" si="2"/>
        <v>99.8245207618636</v>
      </c>
    </row>
    <row r="10" ht="15.95" customHeight="1" spans="1:17">
      <c r="A10" s="18">
        <v>12</v>
      </c>
      <c r="B10" s="56">
        <v>328.3125</v>
      </c>
      <c r="C10" s="56">
        <v>329.095145631068</v>
      </c>
      <c r="D10" s="57">
        <v>326.588235294118</v>
      </c>
      <c r="E10" s="57">
        <v>327.979</v>
      </c>
      <c r="F10" s="56">
        <v>324.842105263158</v>
      </c>
      <c r="G10" s="56">
        <v>327.55652173913</v>
      </c>
      <c r="H10" s="56">
        <v>330.143</v>
      </c>
      <c r="I10" s="56">
        <v>328</v>
      </c>
      <c r="J10" s="56">
        <v>328.4</v>
      </c>
      <c r="K10" s="56">
        <v>327.764705882353</v>
      </c>
      <c r="L10" s="60">
        <v>328</v>
      </c>
      <c r="M10" s="57">
        <f t="shared" si="0"/>
        <v>327.868121380983</v>
      </c>
      <c r="N10" s="57">
        <f t="shared" si="1"/>
        <v>5.300894736842</v>
      </c>
      <c r="O10" s="45">
        <v>311</v>
      </c>
      <c r="P10" s="46">
        <v>345</v>
      </c>
      <c r="Q10" s="47">
        <f t="shared" si="2"/>
        <v>99.7469185825929</v>
      </c>
    </row>
    <row r="11" ht="15.95" customHeight="1" spans="1:17">
      <c r="A11" s="18">
        <v>1</v>
      </c>
      <c r="B11" s="56">
        <v>327.55</v>
      </c>
      <c r="C11" s="56">
        <v>330.267961165048</v>
      </c>
      <c r="D11" s="57">
        <v>322.357142857143</v>
      </c>
      <c r="E11" s="57">
        <v>328.194</v>
      </c>
      <c r="F11" s="56">
        <v>324.157894736842</v>
      </c>
      <c r="G11" s="56">
        <v>327.604</v>
      </c>
      <c r="H11" s="56">
        <v>328.143</v>
      </c>
      <c r="I11" s="56">
        <v>328.2</v>
      </c>
      <c r="J11" s="56">
        <v>327.23</v>
      </c>
      <c r="K11" s="56">
        <v>327.5</v>
      </c>
      <c r="L11" s="60">
        <v>328</v>
      </c>
      <c r="M11" s="57">
        <f t="shared" si="0"/>
        <v>327.120399875903</v>
      </c>
      <c r="N11" s="57">
        <f t="shared" si="1"/>
        <v>7.910818307905</v>
      </c>
      <c r="O11" s="45">
        <v>311</v>
      </c>
      <c r="P11" s="46">
        <v>345</v>
      </c>
      <c r="Q11" s="47">
        <f t="shared" si="2"/>
        <v>99.5194401812909</v>
      </c>
    </row>
    <row r="12" ht="15.95" customHeight="1" spans="1:17">
      <c r="A12" s="18">
        <v>2</v>
      </c>
      <c r="B12" s="56">
        <v>329.611111111111</v>
      </c>
      <c r="C12" s="56">
        <v>330.673255813953</v>
      </c>
      <c r="D12" s="57">
        <v>328.230769230769</v>
      </c>
      <c r="E12" s="57">
        <v>327.048</v>
      </c>
      <c r="F12" s="56">
        <v>325.529411764706</v>
      </c>
      <c r="G12" s="56">
        <v>328.286363636364</v>
      </c>
      <c r="H12" s="56">
        <v>328.222</v>
      </c>
      <c r="I12" s="56">
        <v>327.82</v>
      </c>
      <c r="J12" s="56">
        <v>327.3</v>
      </c>
      <c r="K12" s="56">
        <v>325</v>
      </c>
      <c r="L12" s="60">
        <v>328</v>
      </c>
      <c r="M12" s="57">
        <f t="shared" si="0"/>
        <v>327.77209115569</v>
      </c>
      <c r="N12" s="57">
        <f t="shared" si="1"/>
        <v>5.67325581395301</v>
      </c>
      <c r="O12" s="45">
        <v>311</v>
      </c>
      <c r="P12" s="46">
        <v>345</v>
      </c>
      <c r="Q12" s="47">
        <f t="shared" si="2"/>
        <v>99.7177034243049</v>
      </c>
    </row>
    <row r="13" ht="15.95" customHeight="1" spans="1:17">
      <c r="A13" s="18">
        <v>3</v>
      </c>
      <c r="B13" s="56">
        <v>328.9375</v>
      </c>
      <c r="C13" s="56">
        <v>330.417525773196</v>
      </c>
      <c r="D13" s="57">
        <v>325.25</v>
      </c>
      <c r="E13" s="57">
        <v>327.737</v>
      </c>
      <c r="F13" s="56">
        <v>327.809523809524</v>
      </c>
      <c r="G13" s="56">
        <v>327.1</v>
      </c>
      <c r="H13" s="56">
        <v>329.747</v>
      </c>
      <c r="I13" s="56">
        <v>328.82</v>
      </c>
      <c r="J13" s="56">
        <v>327.7</v>
      </c>
      <c r="K13" s="56">
        <v>326.933333333333</v>
      </c>
      <c r="L13" s="60">
        <v>328</v>
      </c>
      <c r="M13" s="57">
        <f t="shared" si="0"/>
        <v>328.045188291605</v>
      </c>
      <c r="N13" s="57">
        <f t="shared" si="1"/>
        <v>5.16752577319602</v>
      </c>
      <c r="O13" s="45">
        <v>311</v>
      </c>
      <c r="P13" s="46">
        <v>345</v>
      </c>
      <c r="Q13" s="47">
        <f t="shared" si="2"/>
        <v>99.8007874327975</v>
      </c>
    </row>
    <row r="14" ht="15.95" customHeight="1" spans="1:17">
      <c r="A14" s="18">
        <v>4</v>
      </c>
      <c r="B14" s="56">
        <v>327.590909090909</v>
      </c>
      <c r="C14" s="56">
        <v>329.279761904762</v>
      </c>
      <c r="D14" s="57">
        <v>326.578947368421</v>
      </c>
      <c r="E14" s="57">
        <v>327.886</v>
      </c>
      <c r="F14" s="56">
        <v>327.238095238095</v>
      </c>
      <c r="G14" s="56">
        <v>326.444</v>
      </c>
      <c r="H14" s="56">
        <v>331.515</v>
      </c>
      <c r="I14" s="56">
        <v>328.76</v>
      </c>
      <c r="J14" s="56">
        <v>329.1</v>
      </c>
      <c r="K14" s="56">
        <v>330.470588235294</v>
      </c>
      <c r="L14" s="60">
        <v>328</v>
      </c>
      <c r="M14" s="57">
        <f t="shared" si="0"/>
        <v>328.486330183748</v>
      </c>
      <c r="N14" s="57">
        <f t="shared" si="1"/>
        <v>5.07099999999997</v>
      </c>
      <c r="O14" s="45">
        <v>311</v>
      </c>
      <c r="P14" s="46">
        <v>345</v>
      </c>
      <c r="Q14" s="47">
        <f t="shared" si="2"/>
        <v>99.9349954924698</v>
      </c>
    </row>
    <row r="15" ht="15.95" customHeight="1" spans="1:18">
      <c r="A15" s="18">
        <v>5</v>
      </c>
      <c r="B15" s="56">
        <v>327.15</v>
      </c>
      <c r="C15" s="56">
        <v>329.017441860465</v>
      </c>
      <c r="D15" s="57">
        <v>326.222222222222</v>
      </c>
      <c r="E15" s="57">
        <v>326.892</v>
      </c>
      <c r="F15" s="56">
        <v>327.8</v>
      </c>
      <c r="G15" s="56">
        <v>326.266666666667</v>
      </c>
      <c r="H15" s="56">
        <v>334.508</v>
      </c>
      <c r="I15" s="56">
        <v>328</v>
      </c>
      <c r="J15" s="56">
        <v>327.98</v>
      </c>
      <c r="K15" s="56">
        <v>329.705882352941</v>
      </c>
      <c r="L15" s="60">
        <v>328</v>
      </c>
      <c r="M15" s="57">
        <f t="shared" si="0"/>
        <v>328.354221310229</v>
      </c>
      <c r="N15" s="57">
        <f t="shared" si="1"/>
        <v>8.28577777777798</v>
      </c>
      <c r="O15" s="45">
        <v>311</v>
      </c>
      <c r="P15" s="46">
        <v>345</v>
      </c>
      <c r="Q15" s="47">
        <f t="shared" si="2"/>
        <v>99.8948041710464</v>
      </c>
      <c r="R15" s="48"/>
    </row>
    <row r="16" ht="15.95" customHeight="1" spans="1:18">
      <c r="A16" s="18">
        <v>6</v>
      </c>
      <c r="B16" s="56"/>
      <c r="C16" s="56"/>
      <c r="D16" s="57"/>
      <c r="E16" s="57"/>
      <c r="F16" s="56"/>
      <c r="G16" s="56"/>
      <c r="H16" s="56"/>
      <c r="I16" s="56"/>
      <c r="J16" s="56"/>
      <c r="K16" s="56"/>
      <c r="L16" s="60">
        <v>328</v>
      </c>
      <c r="M16" s="57"/>
      <c r="N16" s="57">
        <f t="shared" si="1"/>
        <v>0</v>
      </c>
      <c r="O16" s="45">
        <v>311</v>
      </c>
      <c r="P16" s="46">
        <v>345</v>
      </c>
      <c r="Q16" s="47">
        <f t="shared" si="2"/>
        <v>0</v>
      </c>
      <c r="R16" s="48"/>
    </row>
    <row r="17" ht="15.95" customHeight="1" spans="1:18">
      <c r="A17" s="18">
        <v>7</v>
      </c>
      <c r="B17" s="56"/>
      <c r="C17" s="56"/>
      <c r="D17" s="57"/>
      <c r="E17" s="57"/>
      <c r="F17" s="56"/>
      <c r="G17" s="56"/>
      <c r="H17" s="56"/>
      <c r="I17" s="56"/>
      <c r="J17" s="56"/>
      <c r="K17" s="56"/>
      <c r="L17" s="60">
        <v>328</v>
      </c>
      <c r="M17" s="57"/>
      <c r="N17" s="57">
        <f t="shared" si="1"/>
        <v>0</v>
      </c>
      <c r="O17" s="45">
        <v>311</v>
      </c>
      <c r="P17" s="46">
        <v>345</v>
      </c>
      <c r="Q17" s="47">
        <f t="shared" si="2"/>
        <v>0</v>
      </c>
      <c r="R17" s="48"/>
    </row>
    <row r="18" ht="15.95" customHeight="1" spans="1:18">
      <c r="A18" s="18">
        <v>8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60">
        <v>328</v>
      </c>
      <c r="M18" s="57"/>
      <c r="N18" s="57">
        <f t="shared" si="1"/>
        <v>0</v>
      </c>
      <c r="O18" s="45">
        <v>311</v>
      </c>
      <c r="P18" s="46">
        <v>345</v>
      </c>
      <c r="Q18" s="47">
        <f t="shared" si="2"/>
        <v>0</v>
      </c>
      <c r="R18" s="48"/>
    </row>
    <row r="19" ht="15.95" customHeight="1" spans="1:17">
      <c r="A19" s="18">
        <v>9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60">
        <v>328</v>
      </c>
      <c r="M19" s="57"/>
      <c r="N19" s="57">
        <f t="shared" si="1"/>
        <v>0</v>
      </c>
      <c r="O19" s="45">
        <v>311</v>
      </c>
      <c r="P19" s="46">
        <v>345</v>
      </c>
      <c r="Q19" s="47">
        <f t="shared" si="2"/>
        <v>0</v>
      </c>
    </row>
    <row r="20" ht="15.95" customHeight="1" spans="1:17">
      <c r="A20" s="18">
        <v>10</v>
      </c>
      <c r="B20" s="59"/>
      <c r="C20" s="60"/>
      <c r="D20" s="60"/>
      <c r="E20" s="60"/>
      <c r="F20" s="60"/>
      <c r="G20" s="60"/>
      <c r="H20" s="60"/>
      <c r="I20" s="60"/>
      <c r="J20" s="60"/>
      <c r="K20" s="60"/>
      <c r="L20" s="60">
        <v>328</v>
      </c>
      <c r="M20" s="57"/>
      <c r="N20" s="57">
        <f t="shared" si="1"/>
        <v>0</v>
      </c>
      <c r="O20" s="45">
        <v>311</v>
      </c>
      <c r="P20" s="46">
        <v>345</v>
      </c>
      <c r="Q20" s="47">
        <f t="shared" si="2"/>
        <v>0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5"/>
  <dimension ref="A1:R20"/>
  <sheetViews>
    <sheetView zoomScale="73" zoomScaleNormal="73" workbookViewId="0">
      <selection activeCell="S50" sqref="S50"/>
    </sheetView>
  </sheetViews>
  <sheetFormatPr defaultColWidth="9" defaultRowHeight="13.2"/>
  <cols>
    <col min="1" max="1" width="3.75" customWidth="1"/>
    <col min="2" max="3" width="10.5" customWidth="1"/>
    <col min="4" max="4" width="9.87962962962963" customWidth="1"/>
    <col min="5" max="5" width="10.25" customWidth="1"/>
    <col min="6" max="6" width="9.5" customWidth="1"/>
    <col min="7" max="7" width="9.75" customWidth="1"/>
    <col min="8" max="9" width="10.25" customWidth="1"/>
    <col min="10" max="10" width="10.6296296296296" customWidth="1"/>
    <col min="11" max="11" width="9.37962962962963" customWidth="1"/>
    <col min="12" max="12" width="7.5" style="10" customWidth="1"/>
    <col min="13" max="13" width="9.75" style="10" customWidth="1"/>
    <col min="14" max="14" width="7.87962962962963" style="10" customWidth="1"/>
    <col min="15" max="16" width="2.62962962962963" style="10" customWidth="1"/>
    <col min="17" max="17" width="10.1296296296296" customWidth="1"/>
  </cols>
  <sheetData>
    <row r="1" ht="20.1" customHeight="1" spans="6:6">
      <c r="F1" s="11" t="s">
        <v>56</v>
      </c>
    </row>
    <row r="2" ht="16.2" spans="1:17">
      <c r="A2" s="12" t="s">
        <v>70</v>
      </c>
      <c r="B2" s="50" t="s">
        <v>71</v>
      </c>
      <c r="C2" s="50" t="s">
        <v>72</v>
      </c>
      <c r="D2" s="51" t="s">
        <v>73</v>
      </c>
      <c r="E2" s="52" t="s">
        <v>87</v>
      </c>
      <c r="F2" s="51" t="s">
        <v>75</v>
      </c>
      <c r="G2" s="50" t="s">
        <v>76</v>
      </c>
      <c r="H2" s="53" t="s">
        <v>77</v>
      </c>
      <c r="I2" s="50" t="s">
        <v>78</v>
      </c>
      <c r="J2" s="50" t="s">
        <v>79</v>
      </c>
      <c r="K2" s="61" t="s">
        <v>80</v>
      </c>
      <c r="L2" s="62" t="s">
        <v>2</v>
      </c>
      <c r="M2" s="63" t="s">
        <v>109</v>
      </c>
      <c r="N2" s="77" t="s">
        <v>82</v>
      </c>
      <c r="O2" s="45" t="s">
        <v>83</v>
      </c>
      <c r="P2" s="46" t="s">
        <v>84</v>
      </c>
      <c r="Q2" s="44" t="s">
        <v>85</v>
      </c>
    </row>
    <row r="3" ht="15.95" customHeight="1" spans="1:17">
      <c r="A3" s="18">
        <v>5</v>
      </c>
      <c r="B3" s="54"/>
      <c r="C3" s="54"/>
      <c r="D3" s="54"/>
      <c r="E3" s="54">
        <v>147.8</v>
      </c>
      <c r="F3" s="55"/>
      <c r="G3" s="54"/>
      <c r="H3" s="54"/>
      <c r="I3" s="54"/>
      <c r="J3" s="54">
        <v>146</v>
      </c>
      <c r="K3" s="54"/>
      <c r="L3" s="65">
        <v>146</v>
      </c>
      <c r="M3" s="57">
        <f t="shared" ref="M3:M15" si="0">AVERAGE(B3:K3)</f>
        <v>146.9</v>
      </c>
      <c r="N3" s="57">
        <f>MAX(B3:K3)-MIN(B3:K3)</f>
        <v>1.80000000000001</v>
      </c>
      <c r="O3" s="66">
        <v>138</v>
      </c>
      <c r="P3" s="67">
        <v>154</v>
      </c>
      <c r="Q3" s="47">
        <f>M3/M3*100</f>
        <v>100</v>
      </c>
    </row>
    <row r="4" ht="15.95" customHeight="1" spans="1:17">
      <c r="A4" s="18">
        <v>6</v>
      </c>
      <c r="B4" s="56">
        <v>146.05</v>
      </c>
      <c r="C4" s="56">
        <v>148.732558139535</v>
      </c>
      <c r="D4" s="57">
        <v>146.3125</v>
      </c>
      <c r="E4" s="57">
        <v>146.917</v>
      </c>
      <c r="F4" s="56">
        <v>148.555555555556</v>
      </c>
      <c r="G4" s="56">
        <v>148.1</v>
      </c>
      <c r="H4" s="56">
        <v>145.314</v>
      </c>
      <c r="I4" s="56">
        <v>145.65</v>
      </c>
      <c r="J4" s="56">
        <v>148.732558139535</v>
      </c>
      <c r="K4" s="56"/>
      <c r="L4" s="65">
        <v>146</v>
      </c>
      <c r="M4" s="57">
        <f t="shared" si="0"/>
        <v>147.151574648292</v>
      </c>
      <c r="N4" s="57">
        <f t="shared" ref="N4:N20" si="1">MAX(B4:K4)-MIN(B4:K4)</f>
        <v>3.41855813953501</v>
      </c>
      <c r="O4" s="66">
        <v>138</v>
      </c>
      <c r="P4" s="67">
        <v>154</v>
      </c>
      <c r="Q4" s="47">
        <f>M4/M$3*100</f>
        <v>100.171255717013</v>
      </c>
    </row>
    <row r="5" ht="15.95" customHeight="1" spans="1:17">
      <c r="A5" s="18">
        <v>7</v>
      </c>
      <c r="B5" s="56">
        <v>146.35</v>
      </c>
      <c r="C5" s="56">
        <v>147.504</v>
      </c>
      <c r="D5" s="57">
        <v>146.1</v>
      </c>
      <c r="E5" s="57">
        <v>146.211</v>
      </c>
      <c r="F5" s="56">
        <v>148.1875</v>
      </c>
      <c r="G5" s="56">
        <v>147.375</v>
      </c>
      <c r="H5" s="56">
        <v>145.169</v>
      </c>
      <c r="I5" s="56">
        <v>146.19</v>
      </c>
      <c r="J5" s="56">
        <v>144.33</v>
      </c>
      <c r="K5" s="56"/>
      <c r="L5" s="65">
        <v>146</v>
      </c>
      <c r="M5" s="57">
        <f t="shared" si="0"/>
        <v>146.379611111111</v>
      </c>
      <c r="N5" s="57">
        <f t="shared" si="1"/>
        <v>3.85749999999999</v>
      </c>
      <c r="O5" s="66">
        <v>138</v>
      </c>
      <c r="P5" s="67">
        <v>154</v>
      </c>
      <c r="Q5" s="47">
        <f t="shared" ref="Q5:Q20" si="2">M5/M$3*100</f>
        <v>99.6457529687618</v>
      </c>
    </row>
    <row r="6" ht="15.95" customHeight="1" spans="1:17">
      <c r="A6" s="18">
        <v>8</v>
      </c>
      <c r="B6" s="56">
        <v>145.619047619048</v>
      </c>
      <c r="C6" s="56">
        <v>148.267415730337</v>
      </c>
      <c r="D6" s="57">
        <v>145.1</v>
      </c>
      <c r="E6" s="57">
        <v>147.132</v>
      </c>
      <c r="F6" s="56">
        <v>147.05</v>
      </c>
      <c r="G6" s="56">
        <v>147.415384615385</v>
      </c>
      <c r="H6" s="56">
        <v>144.508</v>
      </c>
      <c r="I6" s="56">
        <v>146.39</v>
      </c>
      <c r="J6" s="56">
        <v>143.85</v>
      </c>
      <c r="K6" s="56"/>
      <c r="L6" s="65">
        <v>146</v>
      </c>
      <c r="M6" s="57">
        <f t="shared" si="0"/>
        <v>146.147983107197</v>
      </c>
      <c r="N6" s="57">
        <f t="shared" si="1"/>
        <v>4.41741573033701</v>
      </c>
      <c r="O6" s="66">
        <v>138</v>
      </c>
      <c r="P6" s="67">
        <v>154</v>
      </c>
      <c r="Q6" s="47">
        <f t="shared" si="2"/>
        <v>99.488075634579</v>
      </c>
    </row>
    <row r="7" ht="15.95" customHeight="1" spans="1:17">
      <c r="A7" s="18">
        <v>9</v>
      </c>
      <c r="B7" s="56">
        <v>146.2</v>
      </c>
      <c r="C7" s="56">
        <v>147.857831325301</v>
      </c>
      <c r="D7" s="57">
        <v>146.529411764706</v>
      </c>
      <c r="E7" s="57">
        <v>146.156</v>
      </c>
      <c r="F7" s="56">
        <v>146.8</v>
      </c>
      <c r="G7" s="56">
        <v>146.931578947368</v>
      </c>
      <c r="H7" s="56">
        <v>144.662</v>
      </c>
      <c r="I7" s="56">
        <v>146.73</v>
      </c>
      <c r="J7" s="56">
        <v>143.48</v>
      </c>
      <c r="K7" s="56"/>
      <c r="L7" s="65">
        <v>146</v>
      </c>
      <c r="M7" s="57">
        <f t="shared" si="0"/>
        <v>146.149646893042</v>
      </c>
      <c r="N7" s="57">
        <f t="shared" si="1"/>
        <v>4.377831325301</v>
      </c>
      <c r="O7" s="66">
        <v>138</v>
      </c>
      <c r="P7" s="67">
        <v>154</v>
      </c>
      <c r="Q7" s="47">
        <f t="shared" si="2"/>
        <v>99.4892082321591</v>
      </c>
    </row>
    <row r="8" ht="15.95" customHeight="1" spans="1:17">
      <c r="A8" s="18">
        <v>10</v>
      </c>
      <c r="B8" s="56">
        <v>146.136363636364</v>
      </c>
      <c r="C8" s="56">
        <v>148.103092783505</v>
      </c>
      <c r="D8" s="57">
        <v>143.333333333333</v>
      </c>
      <c r="E8" s="57">
        <v>146.333</v>
      </c>
      <c r="F8" s="56">
        <v>149.636363636364</v>
      </c>
      <c r="G8" s="56">
        <v>144.692592592593</v>
      </c>
      <c r="H8" s="56">
        <v>145.013</v>
      </c>
      <c r="I8" s="56">
        <v>146.67</v>
      </c>
      <c r="J8" s="56">
        <v>143.87</v>
      </c>
      <c r="K8" s="56"/>
      <c r="L8" s="65">
        <v>146</v>
      </c>
      <c r="M8" s="57">
        <f t="shared" si="0"/>
        <v>145.97641622024</v>
      </c>
      <c r="N8" s="57">
        <f t="shared" si="1"/>
        <v>6.30303030303099</v>
      </c>
      <c r="O8" s="66">
        <v>138</v>
      </c>
      <c r="P8" s="67">
        <v>154</v>
      </c>
      <c r="Q8" s="47">
        <f t="shared" si="2"/>
        <v>99.3712840165009</v>
      </c>
    </row>
    <row r="9" ht="15.95" customHeight="1" spans="1:17">
      <c r="A9" s="18">
        <v>11</v>
      </c>
      <c r="B9" s="56">
        <v>146.15</v>
      </c>
      <c r="C9" s="56">
        <v>147.369879518072</v>
      </c>
      <c r="D9" s="57">
        <v>147.625</v>
      </c>
      <c r="E9" s="57">
        <v>145.817</v>
      </c>
      <c r="F9" s="56">
        <v>149.45</v>
      </c>
      <c r="G9" s="56">
        <v>143.7</v>
      </c>
      <c r="H9" s="56">
        <v>145.389</v>
      </c>
      <c r="I9" s="56">
        <v>147.47</v>
      </c>
      <c r="J9" s="56">
        <v>144.21</v>
      </c>
      <c r="K9" s="56"/>
      <c r="L9" s="65">
        <v>146</v>
      </c>
      <c r="M9" s="57">
        <f t="shared" si="0"/>
        <v>146.353431057564</v>
      </c>
      <c r="N9" s="57">
        <f t="shared" si="1"/>
        <v>5.75</v>
      </c>
      <c r="O9" s="66">
        <v>138</v>
      </c>
      <c r="P9" s="67">
        <v>154</v>
      </c>
      <c r="Q9" s="47">
        <f t="shared" si="2"/>
        <v>99.627931284931</v>
      </c>
    </row>
    <row r="10" ht="15.95" customHeight="1" spans="1:17">
      <c r="A10" s="18">
        <v>12</v>
      </c>
      <c r="B10" s="56">
        <v>146.5</v>
      </c>
      <c r="C10" s="56">
        <v>146.270408163265</v>
      </c>
      <c r="D10" s="57">
        <v>147.375</v>
      </c>
      <c r="E10" s="57">
        <v>145.683</v>
      </c>
      <c r="F10" s="56">
        <v>149.052631578947</v>
      </c>
      <c r="G10" s="56">
        <v>144.447826086957</v>
      </c>
      <c r="H10" s="56">
        <v>145.924</v>
      </c>
      <c r="I10" s="56">
        <v>146.75</v>
      </c>
      <c r="J10" s="56">
        <v>144.63</v>
      </c>
      <c r="K10" s="56"/>
      <c r="L10" s="65">
        <v>146</v>
      </c>
      <c r="M10" s="57">
        <f t="shared" si="0"/>
        <v>146.292540647685</v>
      </c>
      <c r="N10" s="57">
        <f t="shared" si="1"/>
        <v>4.60480549198999</v>
      </c>
      <c r="O10" s="66">
        <v>138</v>
      </c>
      <c r="P10" s="67">
        <v>154</v>
      </c>
      <c r="Q10" s="47">
        <f t="shared" si="2"/>
        <v>99.5864810399492</v>
      </c>
    </row>
    <row r="11" ht="15.95" customHeight="1" spans="1:17">
      <c r="A11" s="18">
        <v>1</v>
      </c>
      <c r="B11" s="56">
        <v>146.2</v>
      </c>
      <c r="C11" s="56">
        <v>146.757</v>
      </c>
      <c r="D11" s="57">
        <v>145.6875</v>
      </c>
      <c r="E11" s="57">
        <v>145.428</v>
      </c>
      <c r="F11" s="56">
        <v>147.157894736842</v>
      </c>
      <c r="G11" s="56">
        <v>144.148</v>
      </c>
      <c r="H11" s="56">
        <v>145.985</v>
      </c>
      <c r="I11" s="56">
        <v>146.74</v>
      </c>
      <c r="J11" s="56">
        <v>145.17</v>
      </c>
      <c r="K11" s="56"/>
      <c r="L11" s="65">
        <v>146</v>
      </c>
      <c r="M11" s="57">
        <f t="shared" si="0"/>
        <v>145.919266081871</v>
      </c>
      <c r="N11" s="57">
        <f t="shared" si="1"/>
        <v>3.009894736842</v>
      </c>
      <c r="O11" s="66">
        <v>138</v>
      </c>
      <c r="P11" s="67">
        <v>154</v>
      </c>
      <c r="Q11" s="47">
        <f t="shared" si="2"/>
        <v>99.332379905971</v>
      </c>
    </row>
    <row r="12" ht="15.95" customHeight="1" spans="1:17">
      <c r="A12" s="18">
        <v>2</v>
      </c>
      <c r="B12" s="56">
        <v>146.833333333333</v>
      </c>
      <c r="C12" s="56">
        <v>146.915853658537</v>
      </c>
      <c r="D12" s="57">
        <v>146</v>
      </c>
      <c r="E12" s="57">
        <v>145.679</v>
      </c>
      <c r="F12" s="56">
        <v>150</v>
      </c>
      <c r="G12" s="56">
        <v>143.809090909091</v>
      </c>
      <c r="H12" s="56">
        <v>146.5</v>
      </c>
      <c r="I12" s="56">
        <v>146.46</v>
      </c>
      <c r="J12" s="56">
        <v>143.89</v>
      </c>
      <c r="K12" s="56"/>
      <c r="L12" s="65">
        <v>146</v>
      </c>
      <c r="M12" s="57">
        <f t="shared" si="0"/>
        <v>146.231919766773</v>
      </c>
      <c r="N12" s="57">
        <f t="shared" si="1"/>
        <v>6.190909090909</v>
      </c>
      <c r="O12" s="66">
        <v>138</v>
      </c>
      <c r="P12" s="67">
        <v>154</v>
      </c>
      <c r="Q12" s="47">
        <f t="shared" si="2"/>
        <v>99.5452142728206</v>
      </c>
    </row>
    <row r="13" ht="15.95" customHeight="1" spans="1:17">
      <c r="A13" s="18">
        <v>3</v>
      </c>
      <c r="B13" s="56">
        <v>146</v>
      </c>
      <c r="C13" s="56">
        <v>145.078217821782</v>
      </c>
      <c r="D13" s="57">
        <v>146.866666666667</v>
      </c>
      <c r="E13" s="57">
        <v>145.968</v>
      </c>
      <c r="F13" s="56">
        <v>148.52380952381</v>
      </c>
      <c r="G13" s="56">
        <v>144.15</v>
      </c>
      <c r="H13" s="56">
        <v>145.973</v>
      </c>
      <c r="I13" s="56">
        <v>146.59</v>
      </c>
      <c r="J13" s="56">
        <v>144.82</v>
      </c>
      <c r="K13" s="56"/>
      <c r="L13" s="65">
        <v>146</v>
      </c>
      <c r="M13" s="57">
        <f t="shared" si="0"/>
        <v>145.996632668029</v>
      </c>
      <c r="N13" s="57">
        <f t="shared" si="1"/>
        <v>4.37380952381</v>
      </c>
      <c r="O13" s="66">
        <v>138</v>
      </c>
      <c r="P13" s="67">
        <v>154</v>
      </c>
      <c r="Q13" s="47">
        <f t="shared" si="2"/>
        <v>99.3850460640087</v>
      </c>
    </row>
    <row r="14" ht="15.95" customHeight="1" spans="1:17">
      <c r="A14" s="18">
        <v>4</v>
      </c>
      <c r="B14" s="56">
        <v>145.772727272727</v>
      </c>
      <c r="C14" s="56">
        <v>146.659770114943</v>
      </c>
      <c r="D14" s="57">
        <v>143.95</v>
      </c>
      <c r="E14" s="57">
        <v>145.744</v>
      </c>
      <c r="F14" s="56">
        <v>148.666666666667</v>
      </c>
      <c r="G14" s="56">
        <v>143.908</v>
      </c>
      <c r="H14" s="56">
        <v>145.861</v>
      </c>
      <c r="I14" s="56">
        <v>146.27</v>
      </c>
      <c r="J14" s="56">
        <v>145.2</v>
      </c>
      <c r="K14" s="56"/>
      <c r="L14" s="65">
        <v>146</v>
      </c>
      <c r="M14" s="57">
        <f t="shared" si="0"/>
        <v>145.781351561593</v>
      </c>
      <c r="N14" s="57">
        <f t="shared" si="1"/>
        <v>4.75866666666701</v>
      </c>
      <c r="O14" s="66">
        <v>138</v>
      </c>
      <c r="P14" s="67">
        <v>154</v>
      </c>
      <c r="Q14" s="47">
        <f t="shared" si="2"/>
        <v>99.2384966382525</v>
      </c>
    </row>
    <row r="15" ht="15.95" customHeight="1" spans="1:18">
      <c r="A15" s="18">
        <v>5</v>
      </c>
      <c r="B15" s="56">
        <v>145.8</v>
      </c>
      <c r="C15" s="56">
        <v>146.910638297872</v>
      </c>
      <c r="D15" s="57">
        <v>141.75</v>
      </c>
      <c r="E15" s="57">
        <v>145.43</v>
      </c>
      <c r="F15" s="56">
        <v>147.9</v>
      </c>
      <c r="G15" s="56">
        <v>143.771428571429</v>
      </c>
      <c r="H15" s="56">
        <v>147.149</v>
      </c>
      <c r="I15" s="56">
        <v>146.28</v>
      </c>
      <c r="J15" s="56">
        <v>146.71</v>
      </c>
      <c r="K15" s="56"/>
      <c r="L15" s="65">
        <v>146</v>
      </c>
      <c r="M15" s="57">
        <f t="shared" si="0"/>
        <v>145.744562985478</v>
      </c>
      <c r="N15" s="57">
        <f t="shared" si="1"/>
        <v>6.15000000000001</v>
      </c>
      <c r="O15" s="66">
        <v>138</v>
      </c>
      <c r="P15" s="67">
        <v>154</v>
      </c>
      <c r="Q15" s="47">
        <f t="shared" si="2"/>
        <v>99.2134533597535</v>
      </c>
      <c r="R15" s="48"/>
    </row>
    <row r="16" ht="15.95" customHeight="1" spans="1:18">
      <c r="A16" s="18">
        <v>6</v>
      </c>
      <c r="B16" s="56"/>
      <c r="C16" s="56"/>
      <c r="D16" s="57"/>
      <c r="E16" s="57"/>
      <c r="F16" s="56"/>
      <c r="G16" s="56"/>
      <c r="H16" s="56"/>
      <c r="I16" s="56"/>
      <c r="J16" s="56"/>
      <c r="K16" s="56"/>
      <c r="L16" s="65">
        <v>146</v>
      </c>
      <c r="M16" s="57"/>
      <c r="N16" s="57">
        <f t="shared" si="1"/>
        <v>0</v>
      </c>
      <c r="O16" s="66">
        <v>138</v>
      </c>
      <c r="P16" s="67">
        <v>154</v>
      </c>
      <c r="Q16" s="47">
        <f t="shared" si="2"/>
        <v>0</v>
      </c>
      <c r="R16" s="48"/>
    </row>
    <row r="17" ht="15.95" customHeight="1" spans="1:18">
      <c r="A17" s="18">
        <v>7</v>
      </c>
      <c r="B17" s="56"/>
      <c r="C17" s="56"/>
      <c r="D17" s="57"/>
      <c r="E17" s="57"/>
      <c r="F17" s="56"/>
      <c r="G17" s="56"/>
      <c r="H17" s="56"/>
      <c r="I17" s="56"/>
      <c r="J17" s="56"/>
      <c r="K17" s="56"/>
      <c r="L17" s="65">
        <v>146</v>
      </c>
      <c r="M17" s="57"/>
      <c r="N17" s="57">
        <f t="shared" si="1"/>
        <v>0</v>
      </c>
      <c r="O17" s="66">
        <v>138</v>
      </c>
      <c r="P17" s="67">
        <v>154</v>
      </c>
      <c r="Q17" s="47">
        <f t="shared" si="2"/>
        <v>0</v>
      </c>
      <c r="R17" s="48"/>
    </row>
    <row r="18" ht="15.95" customHeight="1" spans="1:18">
      <c r="A18" s="18">
        <v>8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65">
        <v>146</v>
      </c>
      <c r="M18" s="57"/>
      <c r="N18" s="57">
        <f t="shared" si="1"/>
        <v>0</v>
      </c>
      <c r="O18" s="66">
        <v>138</v>
      </c>
      <c r="P18" s="67">
        <v>154</v>
      </c>
      <c r="Q18" s="47">
        <f t="shared" si="2"/>
        <v>0</v>
      </c>
      <c r="R18" s="48"/>
    </row>
    <row r="19" ht="15.95" customHeight="1" spans="1:18">
      <c r="A19" s="18">
        <v>9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65">
        <v>146</v>
      </c>
      <c r="M19" s="57"/>
      <c r="N19" s="57">
        <f t="shared" si="1"/>
        <v>0</v>
      </c>
      <c r="O19" s="66">
        <v>138</v>
      </c>
      <c r="P19" s="67">
        <v>154</v>
      </c>
      <c r="Q19" s="47">
        <f t="shared" si="2"/>
        <v>0</v>
      </c>
      <c r="R19" s="48"/>
    </row>
    <row r="20" ht="15.95" customHeight="1" spans="1:18">
      <c r="A20" s="18">
        <v>10</v>
      </c>
      <c r="B20" s="59"/>
      <c r="C20" s="60"/>
      <c r="D20" s="60"/>
      <c r="E20" s="60"/>
      <c r="F20" s="60"/>
      <c r="G20" s="60"/>
      <c r="H20" s="60"/>
      <c r="I20" s="60"/>
      <c r="J20" s="60"/>
      <c r="K20" s="60"/>
      <c r="L20" s="65">
        <v>146</v>
      </c>
      <c r="M20" s="57"/>
      <c r="N20" s="57">
        <f t="shared" si="1"/>
        <v>0</v>
      </c>
      <c r="O20" s="66">
        <v>138</v>
      </c>
      <c r="P20" s="67">
        <v>154</v>
      </c>
      <c r="Q20" s="47">
        <f t="shared" si="2"/>
        <v>0</v>
      </c>
      <c r="R20" s="48"/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6"/>
  <dimension ref="A1:R20"/>
  <sheetViews>
    <sheetView zoomScale="73" zoomScaleNormal="73" workbookViewId="0">
      <selection activeCell="U49" sqref="U49"/>
    </sheetView>
  </sheetViews>
  <sheetFormatPr defaultColWidth="9" defaultRowHeight="13.2"/>
  <cols>
    <col min="1" max="1" width="3.75" customWidth="1"/>
    <col min="2" max="2" width="9" customWidth="1"/>
    <col min="4" max="5" width="8.75" customWidth="1"/>
    <col min="6" max="6" width="9.5" customWidth="1"/>
    <col min="7" max="8" width="8.75" customWidth="1"/>
    <col min="9" max="9" width="10.6296296296296" customWidth="1"/>
    <col min="10" max="10" width="8.62962962962963" customWidth="1"/>
    <col min="11" max="11" width="9.37962962962963" customWidth="1"/>
    <col min="12" max="12" width="6.87962962962963" style="10" customWidth="1"/>
    <col min="13" max="13" width="9.75" style="10" customWidth="1"/>
    <col min="14" max="14" width="7.87962962962963" style="10" customWidth="1"/>
    <col min="15" max="16" width="2.62962962962963" style="10" customWidth="1"/>
    <col min="17" max="17" width="10.1296296296296" customWidth="1"/>
  </cols>
  <sheetData>
    <row r="1" ht="20.1" customHeight="1" spans="6:6">
      <c r="F1" s="11" t="s">
        <v>59</v>
      </c>
    </row>
    <row r="2" ht="16.2" spans="1:17">
      <c r="A2" s="12" t="s">
        <v>70</v>
      </c>
      <c r="B2" s="50" t="s">
        <v>71</v>
      </c>
      <c r="C2" s="50" t="s">
        <v>72</v>
      </c>
      <c r="D2" s="51" t="s">
        <v>73</v>
      </c>
      <c r="E2" s="52" t="s">
        <v>87</v>
      </c>
      <c r="F2" s="51" t="s">
        <v>75</v>
      </c>
      <c r="G2" s="50" t="s">
        <v>76</v>
      </c>
      <c r="H2" s="53" t="s">
        <v>77</v>
      </c>
      <c r="I2" s="50" t="s">
        <v>78</v>
      </c>
      <c r="J2" s="50" t="s">
        <v>79</v>
      </c>
      <c r="K2" s="61" t="s">
        <v>80</v>
      </c>
      <c r="L2" s="62" t="s">
        <v>2</v>
      </c>
      <c r="M2" s="63" t="s">
        <v>110</v>
      </c>
      <c r="N2" s="77" t="s">
        <v>82</v>
      </c>
      <c r="O2" s="45" t="s">
        <v>83</v>
      </c>
      <c r="P2" s="46" t="s">
        <v>84</v>
      </c>
      <c r="Q2" s="44" t="s">
        <v>85</v>
      </c>
    </row>
    <row r="3" ht="15.95" customHeight="1" spans="1:17">
      <c r="A3" s="18">
        <v>5</v>
      </c>
      <c r="B3" s="71"/>
      <c r="C3" s="71"/>
      <c r="D3" s="71"/>
      <c r="E3" s="71">
        <v>2.79</v>
      </c>
      <c r="F3" s="72"/>
      <c r="G3" s="71"/>
      <c r="H3" s="71"/>
      <c r="I3" s="82"/>
      <c r="J3" s="71">
        <v>2.69</v>
      </c>
      <c r="K3" s="71"/>
      <c r="L3" s="56">
        <v>2.6</v>
      </c>
      <c r="M3" s="74">
        <f t="shared" ref="M3:M15" si="0">AVERAGE(B3:K3)</f>
        <v>2.74</v>
      </c>
      <c r="N3" s="74">
        <f>MAX(B3:K3)-MIN(B3:K3)</f>
        <v>0.1</v>
      </c>
      <c r="O3" s="78">
        <v>2.4</v>
      </c>
      <c r="P3" s="79">
        <v>2.8</v>
      </c>
      <c r="Q3" s="47">
        <f>M3/M3*100</f>
        <v>100</v>
      </c>
    </row>
    <row r="4" ht="15.95" customHeight="1" spans="1:17">
      <c r="A4" s="18">
        <v>6</v>
      </c>
      <c r="B4" s="73">
        <v>2.61</v>
      </c>
      <c r="C4" s="73">
        <v>2.58265060240964</v>
      </c>
      <c r="D4" s="74">
        <v>2.655</v>
      </c>
      <c r="E4" s="74">
        <v>2.794</v>
      </c>
      <c r="F4" s="73">
        <v>2.63333333333333</v>
      </c>
      <c r="G4" s="73"/>
      <c r="H4" s="73">
        <v>2.536</v>
      </c>
      <c r="I4" s="73">
        <v>2.68</v>
      </c>
      <c r="J4" s="73">
        <v>2.58265060240964</v>
      </c>
      <c r="K4" s="73"/>
      <c r="L4" s="56">
        <v>2.6</v>
      </c>
      <c r="M4" s="74">
        <f t="shared" si="0"/>
        <v>2.63420431726908</v>
      </c>
      <c r="N4" s="74">
        <f t="shared" ref="N4:N20" si="1">MAX(B4:K4)-MIN(B4:K4)</f>
        <v>0.258</v>
      </c>
      <c r="O4" s="78">
        <v>2.4</v>
      </c>
      <c r="P4" s="79">
        <v>2.8</v>
      </c>
      <c r="Q4" s="47">
        <f>M4/M$3*100</f>
        <v>96.1388436959517</v>
      </c>
    </row>
    <row r="5" ht="15.95" customHeight="1" spans="1:17">
      <c r="A5" s="18">
        <v>7</v>
      </c>
      <c r="B5" s="73">
        <v>2.61</v>
      </c>
      <c r="C5" s="73">
        <v>2.60511111111111</v>
      </c>
      <c r="D5" s="74">
        <v>2.75263157894737</v>
      </c>
      <c r="E5" s="74">
        <v>2.786</v>
      </c>
      <c r="F5" s="73">
        <v>2.6125</v>
      </c>
      <c r="G5" s="73"/>
      <c r="H5" s="73">
        <v>2.62</v>
      </c>
      <c r="I5" s="73">
        <v>2.67</v>
      </c>
      <c r="J5" s="73">
        <v>2.7</v>
      </c>
      <c r="K5" s="73"/>
      <c r="L5" s="56">
        <v>2.6</v>
      </c>
      <c r="M5" s="74">
        <f t="shared" si="0"/>
        <v>2.66953033625731</v>
      </c>
      <c r="N5" s="74">
        <f t="shared" si="1"/>
        <v>0.18088888888889</v>
      </c>
      <c r="O5" s="78">
        <v>2.4</v>
      </c>
      <c r="P5" s="79">
        <v>2.8</v>
      </c>
      <c r="Q5" s="47">
        <f t="shared" ref="Q5:Q20" si="2">M5/M$3*100</f>
        <v>97.4281144619456</v>
      </c>
    </row>
    <row r="6" ht="15.95" customHeight="1" spans="1:17">
      <c r="A6" s="18">
        <v>8</v>
      </c>
      <c r="B6" s="73">
        <v>2.59047619047619</v>
      </c>
      <c r="C6" s="73">
        <v>2.63802197802198</v>
      </c>
      <c r="D6" s="74">
        <v>2.73636363636364</v>
      </c>
      <c r="E6" s="74">
        <v>2.765</v>
      </c>
      <c r="F6" s="73">
        <v>2.62</v>
      </c>
      <c r="G6" s="73"/>
      <c r="H6" s="73">
        <v>2.623</v>
      </c>
      <c r="I6" s="73">
        <v>2.68</v>
      </c>
      <c r="J6" s="73">
        <v>2.74</v>
      </c>
      <c r="K6" s="73"/>
      <c r="L6" s="56">
        <v>2.6</v>
      </c>
      <c r="M6" s="74">
        <f t="shared" si="0"/>
        <v>2.67410772560773</v>
      </c>
      <c r="N6" s="74">
        <f t="shared" si="1"/>
        <v>0.17452380952381</v>
      </c>
      <c r="O6" s="78">
        <v>2.4</v>
      </c>
      <c r="P6" s="79">
        <v>2.8</v>
      </c>
      <c r="Q6" s="47">
        <f t="shared" si="2"/>
        <v>97.5951724674352</v>
      </c>
    </row>
    <row r="7" ht="15.95" customHeight="1" spans="1:17">
      <c r="A7" s="18">
        <v>9</v>
      </c>
      <c r="B7" s="73">
        <v>2.585</v>
      </c>
      <c r="C7" s="73">
        <v>2.599875</v>
      </c>
      <c r="D7" s="74">
        <v>2.73684210526316</v>
      </c>
      <c r="E7" s="74">
        <v>2.753</v>
      </c>
      <c r="F7" s="73">
        <v>2.63</v>
      </c>
      <c r="G7" s="73"/>
      <c r="H7" s="73">
        <v>2.548</v>
      </c>
      <c r="I7" s="73">
        <v>2.66</v>
      </c>
      <c r="J7" s="73">
        <v>2.73</v>
      </c>
      <c r="K7" s="73"/>
      <c r="L7" s="56">
        <v>2.6</v>
      </c>
      <c r="M7" s="74">
        <f t="shared" si="0"/>
        <v>2.65533963815789</v>
      </c>
      <c r="N7" s="74">
        <f t="shared" si="1"/>
        <v>0.205</v>
      </c>
      <c r="O7" s="78">
        <v>2.4</v>
      </c>
      <c r="P7" s="79">
        <v>2.8</v>
      </c>
      <c r="Q7" s="47">
        <f t="shared" si="2"/>
        <v>96.9102057721859</v>
      </c>
    </row>
    <row r="8" ht="15.95" customHeight="1" spans="1:17">
      <c r="A8" s="18">
        <v>10</v>
      </c>
      <c r="B8" s="73">
        <v>2.57272727272727</v>
      </c>
      <c r="C8" s="73">
        <v>2.59673913043478</v>
      </c>
      <c r="D8" s="74">
        <v>2.7304347826087</v>
      </c>
      <c r="E8" s="74">
        <v>2.758</v>
      </c>
      <c r="F8" s="73">
        <v>2.68636363636364</v>
      </c>
      <c r="G8" s="73"/>
      <c r="H8" s="73">
        <v>2.704</v>
      </c>
      <c r="I8" s="73">
        <v>2.64</v>
      </c>
      <c r="J8" s="73">
        <v>2.68</v>
      </c>
      <c r="K8" s="73"/>
      <c r="L8" s="56">
        <v>2.6</v>
      </c>
      <c r="M8" s="74">
        <f t="shared" si="0"/>
        <v>2.6710331027668</v>
      </c>
      <c r="N8" s="74">
        <f t="shared" si="1"/>
        <v>0.18527272727273</v>
      </c>
      <c r="O8" s="78">
        <v>2.4</v>
      </c>
      <c r="P8" s="79">
        <v>2.8</v>
      </c>
      <c r="Q8" s="47">
        <f t="shared" si="2"/>
        <v>97.4829599549927</v>
      </c>
    </row>
    <row r="9" ht="15.95" customHeight="1" spans="1:17">
      <c r="A9" s="18">
        <v>11</v>
      </c>
      <c r="B9" s="73">
        <v>2.58</v>
      </c>
      <c r="C9" s="73">
        <v>2.65359550561798</v>
      </c>
      <c r="D9" s="74">
        <v>2.655</v>
      </c>
      <c r="E9" s="74">
        <v>2.805</v>
      </c>
      <c r="F9" s="73">
        <v>2.685</v>
      </c>
      <c r="G9" s="73"/>
      <c r="H9" s="73">
        <v>2.655</v>
      </c>
      <c r="I9" s="73">
        <v>2.66</v>
      </c>
      <c r="J9" s="73">
        <v>2.66</v>
      </c>
      <c r="K9" s="73"/>
      <c r="L9" s="56">
        <v>2.6</v>
      </c>
      <c r="M9" s="74">
        <f t="shared" si="0"/>
        <v>2.66919943820225</v>
      </c>
      <c r="N9" s="74">
        <f t="shared" si="1"/>
        <v>0.225</v>
      </c>
      <c r="O9" s="78">
        <v>2.4</v>
      </c>
      <c r="P9" s="79">
        <v>2.8</v>
      </c>
      <c r="Q9" s="47">
        <f t="shared" si="2"/>
        <v>97.416037890593</v>
      </c>
    </row>
    <row r="10" ht="15.95" customHeight="1" spans="1:17">
      <c r="A10" s="18">
        <v>12</v>
      </c>
      <c r="B10" s="73">
        <v>2.58125</v>
      </c>
      <c r="C10" s="73">
        <v>2.70858333333333</v>
      </c>
      <c r="D10" s="74">
        <v>2.74</v>
      </c>
      <c r="E10" s="74">
        <v>2.763</v>
      </c>
      <c r="F10" s="73">
        <v>2.62631578947368</v>
      </c>
      <c r="G10" s="73"/>
      <c r="H10" s="73">
        <v>2.631</v>
      </c>
      <c r="I10" s="73">
        <v>2.66</v>
      </c>
      <c r="J10" s="73">
        <v>2.71</v>
      </c>
      <c r="K10" s="73"/>
      <c r="L10" s="56">
        <v>2.6</v>
      </c>
      <c r="M10" s="74">
        <f t="shared" si="0"/>
        <v>2.67751864035088</v>
      </c>
      <c r="N10" s="74">
        <f t="shared" si="1"/>
        <v>0.18175</v>
      </c>
      <c r="O10" s="78">
        <v>2.4</v>
      </c>
      <c r="P10" s="79">
        <v>2.8</v>
      </c>
      <c r="Q10" s="47">
        <f t="shared" si="2"/>
        <v>97.7196584069663</v>
      </c>
    </row>
    <row r="11" ht="15.95" customHeight="1" spans="1:17">
      <c r="A11" s="18">
        <v>1</v>
      </c>
      <c r="B11" s="73">
        <v>2.585</v>
      </c>
      <c r="C11" s="73">
        <v>2.70838983050847</v>
      </c>
      <c r="D11" s="74">
        <v>2.68823529411765</v>
      </c>
      <c r="E11" s="74">
        <v>2.797</v>
      </c>
      <c r="F11" s="73">
        <v>2.6421052631579</v>
      </c>
      <c r="G11" s="73"/>
      <c r="H11" s="73">
        <v>2.58</v>
      </c>
      <c r="I11" s="73">
        <v>2.62</v>
      </c>
      <c r="J11" s="73">
        <v>2.72</v>
      </c>
      <c r="K11" s="73"/>
      <c r="L11" s="56">
        <v>2.6</v>
      </c>
      <c r="M11" s="74">
        <f t="shared" si="0"/>
        <v>2.667591298473</v>
      </c>
      <c r="N11" s="74">
        <f t="shared" si="1"/>
        <v>0.217</v>
      </c>
      <c r="O11" s="78">
        <v>2.4</v>
      </c>
      <c r="P11" s="79">
        <v>2.8</v>
      </c>
      <c r="Q11" s="47">
        <f t="shared" si="2"/>
        <v>97.3573466595986</v>
      </c>
    </row>
    <row r="12" ht="15.95" customHeight="1" spans="1:17">
      <c r="A12" s="18">
        <v>2</v>
      </c>
      <c r="B12" s="73">
        <v>2.59444444444445</v>
      </c>
      <c r="C12" s="73">
        <v>2.6819540229885</v>
      </c>
      <c r="D12" s="74">
        <v>2.6875</v>
      </c>
      <c r="E12" s="74">
        <v>2.8</v>
      </c>
      <c r="F12" s="73">
        <v>2.68235294117647</v>
      </c>
      <c r="G12" s="73"/>
      <c r="H12" s="73">
        <v>2.639</v>
      </c>
      <c r="I12" s="73">
        <v>2.63</v>
      </c>
      <c r="J12" s="73">
        <v>2.67</v>
      </c>
      <c r="K12" s="73"/>
      <c r="L12" s="56">
        <v>2.6</v>
      </c>
      <c r="M12" s="74">
        <f t="shared" si="0"/>
        <v>2.67315642607618</v>
      </c>
      <c r="N12" s="74">
        <f t="shared" si="1"/>
        <v>0.20555555555555</v>
      </c>
      <c r="O12" s="78">
        <v>2.4</v>
      </c>
      <c r="P12" s="79">
        <v>2.8</v>
      </c>
      <c r="Q12" s="47">
        <f t="shared" si="2"/>
        <v>97.5604535064298</v>
      </c>
    </row>
    <row r="13" ht="15.95" customHeight="1" spans="1:17">
      <c r="A13" s="18">
        <v>3</v>
      </c>
      <c r="B13" s="73">
        <v>2.5875</v>
      </c>
      <c r="C13" s="73">
        <v>2.67793478260869</v>
      </c>
      <c r="D13" s="74">
        <v>2.66</v>
      </c>
      <c r="E13" s="74">
        <v>2.783</v>
      </c>
      <c r="F13" s="73">
        <v>2.66190476190476</v>
      </c>
      <c r="G13" s="73"/>
      <c r="H13" s="73">
        <v>2.662</v>
      </c>
      <c r="I13" s="73">
        <v>2.65</v>
      </c>
      <c r="J13" s="73">
        <v>2.66</v>
      </c>
      <c r="K13" s="73"/>
      <c r="L13" s="56">
        <v>2.6</v>
      </c>
      <c r="M13" s="74">
        <f t="shared" si="0"/>
        <v>2.66779244306418</v>
      </c>
      <c r="N13" s="74">
        <f t="shared" si="1"/>
        <v>0.1955</v>
      </c>
      <c r="O13" s="78">
        <v>2.4</v>
      </c>
      <c r="P13" s="79">
        <v>2.8</v>
      </c>
      <c r="Q13" s="47">
        <f t="shared" si="2"/>
        <v>97.3646877030723</v>
      </c>
    </row>
    <row r="14" ht="15.95" customHeight="1" spans="1:17">
      <c r="A14" s="18">
        <v>4</v>
      </c>
      <c r="B14" s="73">
        <v>2.59545454545455</v>
      </c>
      <c r="C14" s="73">
        <v>2.65197802197802</v>
      </c>
      <c r="D14" s="74">
        <v>2.74285714285714</v>
      </c>
      <c r="E14" s="74">
        <v>2.708</v>
      </c>
      <c r="F14" s="73">
        <v>2.67619047619048</v>
      </c>
      <c r="G14" s="73"/>
      <c r="H14" s="73">
        <v>2.707</v>
      </c>
      <c r="I14" s="73">
        <v>2.64</v>
      </c>
      <c r="J14" s="73">
        <v>2.7</v>
      </c>
      <c r="K14" s="73"/>
      <c r="L14" s="56">
        <v>2.6</v>
      </c>
      <c r="M14" s="74">
        <f t="shared" si="0"/>
        <v>2.67768502331002</v>
      </c>
      <c r="N14" s="74">
        <f t="shared" si="1"/>
        <v>0.14740259740259</v>
      </c>
      <c r="O14" s="78">
        <v>2.4</v>
      </c>
      <c r="P14" s="79">
        <v>2.8</v>
      </c>
      <c r="Q14" s="47">
        <f t="shared" si="2"/>
        <v>97.7257307777381</v>
      </c>
    </row>
    <row r="15" ht="15.95" customHeight="1" spans="1:18">
      <c r="A15" s="18">
        <v>5</v>
      </c>
      <c r="B15" s="73">
        <v>2.58</v>
      </c>
      <c r="C15" s="73">
        <v>2.68489583333333</v>
      </c>
      <c r="D15" s="74">
        <v>2.7</v>
      </c>
      <c r="E15" s="74">
        <v>2.666</v>
      </c>
      <c r="F15" s="73">
        <v>2.645</v>
      </c>
      <c r="G15" s="73"/>
      <c r="H15" s="73">
        <v>2.636</v>
      </c>
      <c r="I15" s="73">
        <v>2.65</v>
      </c>
      <c r="J15" s="73">
        <v>2.74</v>
      </c>
      <c r="K15" s="73"/>
      <c r="L15" s="56">
        <v>2.6</v>
      </c>
      <c r="M15" s="74">
        <f t="shared" si="0"/>
        <v>2.66273697916667</v>
      </c>
      <c r="N15" s="74">
        <f t="shared" si="1"/>
        <v>0.16</v>
      </c>
      <c r="O15" s="78">
        <v>2.4</v>
      </c>
      <c r="P15" s="79">
        <v>2.8</v>
      </c>
      <c r="Q15" s="47">
        <f t="shared" si="2"/>
        <v>97.1801817214111</v>
      </c>
      <c r="R15" s="48"/>
    </row>
    <row r="16" ht="15.95" customHeight="1" spans="1:18">
      <c r="A16" s="18">
        <v>6</v>
      </c>
      <c r="B16" s="73"/>
      <c r="C16" s="73"/>
      <c r="D16" s="75"/>
      <c r="E16" s="81"/>
      <c r="F16" s="73"/>
      <c r="G16" s="73"/>
      <c r="H16" s="73"/>
      <c r="I16" s="73"/>
      <c r="J16" s="73"/>
      <c r="K16" s="73"/>
      <c r="L16" s="56">
        <v>2.6</v>
      </c>
      <c r="M16" s="74"/>
      <c r="N16" s="74">
        <f t="shared" si="1"/>
        <v>0</v>
      </c>
      <c r="O16" s="78">
        <v>2.4</v>
      </c>
      <c r="P16" s="79">
        <v>2.8</v>
      </c>
      <c r="Q16" s="47">
        <f t="shared" si="2"/>
        <v>0</v>
      </c>
      <c r="R16" s="48"/>
    </row>
    <row r="17" ht="15.95" customHeight="1" spans="1:18">
      <c r="A17" s="18">
        <v>7</v>
      </c>
      <c r="B17" s="73"/>
      <c r="C17" s="73"/>
      <c r="D17" s="75"/>
      <c r="E17" s="74"/>
      <c r="F17" s="73"/>
      <c r="G17" s="73"/>
      <c r="H17" s="73"/>
      <c r="I17" s="73"/>
      <c r="J17" s="73"/>
      <c r="K17" s="73"/>
      <c r="L17" s="56">
        <v>2.6</v>
      </c>
      <c r="M17" s="74"/>
      <c r="N17" s="74">
        <f t="shared" si="1"/>
        <v>0</v>
      </c>
      <c r="O17" s="78">
        <v>2.4</v>
      </c>
      <c r="P17" s="79">
        <v>2.8</v>
      </c>
      <c r="Q17" s="47">
        <f t="shared" si="2"/>
        <v>0</v>
      </c>
      <c r="R17" s="48"/>
    </row>
    <row r="18" ht="15.95" customHeight="1" spans="1:18">
      <c r="A18" s="18">
        <v>8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6">
        <v>2.6</v>
      </c>
      <c r="M18" s="74"/>
      <c r="N18" s="74">
        <f t="shared" si="1"/>
        <v>0</v>
      </c>
      <c r="O18" s="78">
        <v>2.4</v>
      </c>
      <c r="P18" s="79">
        <v>2.8</v>
      </c>
      <c r="Q18" s="47">
        <f t="shared" si="2"/>
        <v>0</v>
      </c>
      <c r="R18" s="48"/>
    </row>
    <row r="19" ht="15.95" customHeight="1" spans="1:18">
      <c r="A19" s="18">
        <v>9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6">
        <v>2.6</v>
      </c>
      <c r="M19" s="74"/>
      <c r="N19" s="74">
        <f t="shared" si="1"/>
        <v>0</v>
      </c>
      <c r="O19" s="78">
        <v>2.4</v>
      </c>
      <c r="P19" s="79">
        <v>2.8</v>
      </c>
      <c r="Q19" s="47">
        <f t="shared" si="2"/>
        <v>0</v>
      </c>
      <c r="R19" s="48"/>
    </row>
    <row r="20" ht="15.95" customHeight="1" spans="1:18">
      <c r="A20" s="18">
        <v>10</v>
      </c>
      <c r="B20" s="59"/>
      <c r="C20" s="60"/>
      <c r="D20" s="60"/>
      <c r="E20" s="60"/>
      <c r="F20" s="60"/>
      <c r="G20" s="60"/>
      <c r="H20" s="60"/>
      <c r="I20" s="60"/>
      <c r="J20" s="60"/>
      <c r="K20" s="60"/>
      <c r="L20" s="56">
        <v>2.6</v>
      </c>
      <c r="M20" s="74"/>
      <c r="N20" s="74">
        <f t="shared" si="1"/>
        <v>0</v>
      </c>
      <c r="O20" s="78">
        <v>2.4</v>
      </c>
      <c r="P20" s="79">
        <v>2.8</v>
      </c>
      <c r="Q20" s="47">
        <f t="shared" si="2"/>
        <v>0</v>
      </c>
      <c r="R20" s="48"/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7"/>
  <dimension ref="A1:R20"/>
  <sheetViews>
    <sheetView zoomScale="73" zoomScaleNormal="73" workbookViewId="0">
      <selection activeCell="V44" sqref="V44"/>
    </sheetView>
  </sheetViews>
  <sheetFormatPr defaultColWidth="9" defaultRowHeight="15"/>
  <cols>
    <col min="1" max="1" width="3.75" customWidth="1"/>
    <col min="2" max="2" width="8.37962962962963" customWidth="1"/>
    <col min="4" max="5" width="8.75" customWidth="1"/>
    <col min="6" max="6" width="9.5" customWidth="1"/>
    <col min="7" max="8" width="8.75" customWidth="1"/>
    <col min="9" max="9" width="10.6296296296296" customWidth="1"/>
    <col min="10" max="10" width="8.62962962962963" customWidth="1"/>
    <col min="11" max="11" width="9.37962962962963" customWidth="1"/>
    <col min="12" max="12" width="6.87962962962963" style="10" customWidth="1"/>
    <col min="13" max="13" width="9.75" style="10" customWidth="1"/>
    <col min="14" max="14" width="7.87962962962963" style="70" customWidth="1"/>
    <col min="15" max="16" width="2.62962962962963" style="10" customWidth="1"/>
    <col min="17" max="17" width="11.8796296296296" customWidth="1"/>
  </cols>
  <sheetData>
    <row r="1" ht="20.1" customHeight="1" spans="6:6">
      <c r="F1" s="11" t="s">
        <v>61</v>
      </c>
    </row>
    <row r="2" ht="15.95" customHeight="1" spans="1:17">
      <c r="A2" s="12" t="s">
        <v>70</v>
      </c>
      <c r="B2" s="50" t="s">
        <v>71</v>
      </c>
      <c r="C2" s="50" t="s">
        <v>72</v>
      </c>
      <c r="D2" s="51" t="s">
        <v>73</v>
      </c>
      <c r="E2" s="52" t="s">
        <v>87</v>
      </c>
      <c r="F2" s="51" t="s">
        <v>75</v>
      </c>
      <c r="G2" s="50" t="s">
        <v>76</v>
      </c>
      <c r="H2" s="53" t="s">
        <v>77</v>
      </c>
      <c r="I2" s="50" t="s">
        <v>78</v>
      </c>
      <c r="J2" s="50" t="s">
        <v>79</v>
      </c>
      <c r="K2" s="61" t="s">
        <v>80</v>
      </c>
      <c r="L2" s="62" t="s">
        <v>2</v>
      </c>
      <c r="M2" s="63" t="s">
        <v>81</v>
      </c>
      <c r="N2" s="77" t="s">
        <v>82</v>
      </c>
      <c r="O2" s="45" t="s">
        <v>83</v>
      </c>
      <c r="P2" s="46" t="s">
        <v>84</v>
      </c>
      <c r="Q2" s="44" t="s">
        <v>85</v>
      </c>
    </row>
    <row r="3" ht="15.95" customHeight="1" spans="1:17">
      <c r="A3" s="18">
        <v>5</v>
      </c>
      <c r="B3" s="71"/>
      <c r="C3" s="71"/>
      <c r="D3" s="71"/>
      <c r="E3" s="71">
        <v>5.97</v>
      </c>
      <c r="F3" s="72"/>
      <c r="G3" s="71"/>
      <c r="H3" s="71"/>
      <c r="I3" s="71"/>
      <c r="J3" s="71">
        <v>5.92</v>
      </c>
      <c r="K3" s="71"/>
      <c r="L3" s="56">
        <v>5.8</v>
      </c>
      <c r="M3" s="74">
        <f t="shared" ref="M3:M15" si="0">AVERAGE(B3:K3)</f>
        <v>5.945</v>
      </c>
      <c r="N3" s="74">
        <f t="shared" ref="N3:N20" si="1">MAX(B3:K3)-MIN(B3:K3)</f>
        <v>0.0499999999999998</v>
      </c>
      <c r="O3" s="78">
        <v>5.6</v>
      </c>
      <c r="P3" s="79">
        <v>6</v>
      </c>
      <c r="Q3" s="80">
        <f>M3/M3*100</f>
        <v>100</v>
      </c>
    </row>
    <row r="4" ht="15.95" customHeight="1" spans="1:17">
      <c r="A4" s="18">
        <v>6</v>
      </c>
      <c r="B4" s="73">
        <v>5.79</v>
      </c>
      <c r="C4" s="73">
        <v>5.85597402597403</v>
      </c>
      <c r="D4" s="74">
        <v>5.81</v>
      </c>
      <c r="E4" s="74">
        <v>5.935</v>
      </c>
      <c r="F4" s="73">
        <v>5.79444444444444</v>
      </c>
      <c r="G4" s="73">
        <v>5.82</v>
      </c>
      <c r="H4" s="73">
        <v>5.86</v>
      </c>
      <c r="I4" s="73">
        <v>5.89</v>
      </c>
      <c r="J4" s="73">
        <v>5.85597402597403</v>
      </c>
      <c r="K4" s="73">
        <v>5.85555555555555</v>
      </c>
      <c r="L4" s="56">
        <v>5.8</v>
      </c>
      <c r="M4" s="74">
        <f t="shared" si="0"/>
        <v>5.8466948051948</v>
      </c>
      <c r="N4" s="74">
        <f t="shared" si="1"/>
        <v>0.145</v>
      </c>
      <c r="O4" s="78">
        <v>5.6</v>
      </c>
      <c r="P4" s="79">
        <v>6</v>
      </c>
      <c r="Q4" s="80">
        <f>M4/M$3*100</f>
        <v>98.3464222909134</v>
      </c>
    </row>
    <row r="5" ht="15.95" customHeight="1" spans="1:17">
      <c r="A5" s="18">
        <v>7</v>
      </c>
      <c r="B5" s="73">
        <v>5.81</v>
      </c>
      <c r="C5" s="73">
        <v>5.87652631578948</v>
      </c>
      <c r="D5" s="74">
        <v>5.84782608695652</v>
      </c>
      <c r="E5" s="74">
        <v>5.923</v>
      </c>
      <c r="F5" s="73">
        <v>5.7875</v>
      </c>
      <c r="G5" s="73">
        <v>5.73666666666667</v>
      </c>
      <c r="H5" s="73">
        <v>5.858</v>
      </c>
      <c r="I5" s="73">
        <v>5.85</v>
      </c>
      <c r="J5" s="73">
        <v>5.88</v>
      </c>
      <c r="K5" s="73">
        <v>5.88333333333333</v>
      </c>
      <c r="L5" s="56">
        <v>5.8</v>
      </c>
      <c r="M5" s="74">
        <f t="shared" si="0"/>
        <v>5.8452852402746</v>
      </c>
      <c r="N5" s="74">
        <f t="shared" si="1"/>
        <v>0.18633333333333</v>
      </c>
      <c r="O5" s="78">
        <v>5.6</v>
      </c>
      <c r="P5" s="79">
        <v>6</v>
      </c>
      <c r="Q5" s="80">
        <f t="shared" ref="Q5:Q20" si="2">M5/M$3*100</f>
        <v>98.322712199741</v>
      </c>
    </row>
    <row r="6" ht="15.95" customHeight="1" spans="1:17">
      <c r="A6" s="18">
        <v>8</v>
      </c>
      <c r="B6" s="73">
        <v>5.79047619047619</v>
      </c>
      <c r="C6" s="73">
        <v>5.86204301075269</v>
      </c>
      <c r="D6" s="74">
        <v>5.85909090909091</v>
      </c>
      <c r="E6" s="74">
        <v>5.927</v>
      </c>
      <c r="F6" s="73">
        <v>5.76</v>
      </c>
      <c r="G6" s="73">
        <v>5.71807692307692</v>
      </c>
      <c r="H6" s="73">
        <v>5.852</v>
      </c>
      <c r="I6" s="73">
        <v>5.84</v>
      </c>
      <c r="J6" s="73">
        <v>5.84</v>
      </c>
      <c r="K6" s="73">
        <v>5.88</v>
      </c>
      <c r="L6" s="56">
        <v>5.8</v>
      </c>
      <c r="M6" s="74">
        <f t="shared" si="0"/>
        <v>5.83286870333967</v>
      </c>
      <c r="N6" s="74">
        <f t="shared" si="1"/>
        <v>0.20892307692308</v>
      </c>
      <c r="O6" s="78">
        <v>5.6</v>
      </c>
      <c r="P6" s="79">
        <v>6</v>
      </c>
      <c r="Q6" s="80">
        <f t="shared" si="2"/>
        <v>98.1138553967985</v>
      </c>
    </row>
    <row r="7" ht="15.95" customHeight="1" spans="1:17">
      <c r="A7" s="18">
        <v>9</v>
      </c>
      <c r="B7" s="73">
        <v>5.8</v>
      </c>
      <c r="C7" s="73">
        <v>5.83792682926829</v>
      </c>
      <c r="D7" s="74">
        <v>5.84210526315789</v>
      </c>
      <c r="E7" s="74">
        <v>5.925</v>
      </c>
      <c r="F7" s="73">
        <v>5.8</v>
      </c>
      <c r="G7" s="73">
        <v>5.72631578947369</v>
      </c>
      <c r="H7" s="73">
        <v>5.857</v>
      </c>
      <c r="I7" s="73">
        <v>5.86</v>
      </c>
      <c r="J7" s="73">
        <v>5.82</v>
      </c>
      <c r="K7" s="73">
        <v>5.87</v>
      </c>
      <c r="L7" s="56">
        <v>5.8</v>
      </c>
      <c r="M7" s="74">
        <f t="shared" si="0"/>
        <v>5.83383478818999</v>
      </c>
      <c r="N7" s="74">
        <f t="shared" si="1"/>
        <v>0.19868421052631</v>
      </c>
      <c r="O7" s="78">
        <v>5.6</v>
      </c>
      <c r="P7" s="79">
        <v>6</v>
      </c>
      <c r="Q7" s="80">
        <f t="shared" si="2"/>
        <v>98.13010577275</v>
      </c>
    </row>
    <row r="8" ht="15.95" customHeight="1" spans="1:17">
      <c r="A8" s="18">
        <v>10</v>
      </c>
      <c r="B8" s="73">
        <v>5.77272727272727</v>
      </c>
      <c r="C8" s="73">
        <v>5.84268817204301</v>
      </c>
      <c r="D8" s="74">
        <v>5.77826086956522</v>
      </c>
      <c r="E8" s="74">
        <v>5.934</v>
      </c>
      <c r="F8" s="73">
        <v>5.80909090909091</v>
      </c>
      <c r="G8" s="73">
        <v>5.75666666666667</v>
      </c>
      <c r="H8" s="73">
        <v>5.839</v>
      </c>
      <c r="I8" s="73">
        <v>5.87</v>
      </c>
      <c r="J8" s="73">
        <v>5.81</v>
      </c>
      <c r="K8" s="73">
        <v>5.905</v>
      </c>
      <c r="L8" s="56">
        <v>5.8</v>
      </c>
      <c r="M8" s="74">
        <f t="shared" si="0"/>
        <v>5.83174338900931</v>
      </c>
      <c r="N8" s="74">
        <f t="shared" si="1"/>
        <v>0.17733333333333</v>
      </c>
      <c r="O8" s="78">
        <v>5.6</v>
      </c>
      <c r="P8" s="79">
        <v>6</v>
      </c>
      <c r="Q8" s="80">
        <f t="shared" si="2"/>
        <v>98.0949266443954</v>
      </c>
    </row>
    <row r="9" ht="15.95" customHeight="1" spans="1:17">
      <c r="A9" s="18">
        <v>11</v>
      </c>
      <c r="B9" s="73">
        <v>5.785</v>
      </c>
      <c r="C9" s="73">
        <v>5.83204819277108</v>
      </c>
      <c r="D9" s="74">
        <v>5.76190476190476</v>
      </c>
      <c r="E9" s="74">
        <v>5.929</v>
      </c>
      <c r="F9" s="73">
        <v>5.78</v>
      </c>
      <c r="G9" s="73">
        <v>5.76391304347826</v>
      </c>
      <c r="H9" s="73">
        <v>5.853</v>
      </c>
      <c r="I9" s="73">
        <v>5.87</v>
      </c>
      <c r="J9" s="73">
        <v>5.8</v>
      </c>
      <c r="K9" s="73">
        <v>5.89</v>
      </c>
      <c r="L9" s="56">
        <v>5.8</v>
      </c>
      <c r="M9" s="74">
        <f t="shared" si="0"/>
        <v>5.82648659981541</v>
      </c>
      <c r="N9" s="74">
        <f t="shared" si="1"/>
        <v>0.16709523809524</v>
      </c>
      <c r="O9" s="78">
        <v>5.6</v>
      </c>
      <c r="P9" s="79">
        <v>6</v>
      </c>
      <c r="Q9" s="80">
        <f t="shared" si="2"/>
        <v>98.0065029405452</v>
      </c>
    </row>
    <row r="10" ht="15.95" customHeight="1" spans="1:17">
      <c r="A10" s="18">
        <v>12</v>
      </c>
      <c r="B10" s="73">
        <v>5.80625</v>
      </c>
      <c r="C10" s="73">
        <v>5.81387755102041</v>
      </c>
      <c r="D10" s="74">
        <v>5.76842105263158</v>
      </c>
      <c r="E10" s="74">
        <v>5.917</v>
      </c>
      <c r="F10" s="73">
        <v>5.76842105263158</v>
      </c>
      <c r="G10" s="73">
        <v>5.79260869565217</v>
      </c>
      <c r="H10" s="73">
        <v>5.878</v>
      </c>
      <c r="I10" s="73">
        <v>5.86</v>
      </c>
      <c r="J10" s="73">
        <v>5.8</v>
      </c>
      <c r="K10" s="73">
        <v>5.84210526315789</v>
      </c>
      <c r="L10" s="56">
        <v>5.8</v>
      </c>
      <c r="M10" s="74">
        <f t="shared" si="0"/>
        <v>5.82466836150936</v>
      </c>
      <c r="N10" s="74">
        <f t="shared" si="1"/>
        <v>0.14857894736842</v>
      </c>
      <c r="O10" s="78">
        <v>5.6</v>
      </c>
      <c r="P10" s="79">
        <v>6</v>
      </c>
      <c r="Q10" s="80">
        <f t="shared" si="2"/>
        <v>97.9759186124367</v>
      </c>
    </row>
    <row r="11" ht="15.95" customHeight="1" spans="1:17">
      <c r="A11" s="18">
        <v>1</v>
      </c>
      <c r="B11" s="73">
        <v>5.805</v>
      </c>
      <c r="C11" s="73">
        <v>5.81020618556701</v>
      </c>
      <c r="D11" s="74">
        <v>5.77222222222222</v>
      </c>
      <c r="E11" s="74">
        <v>5.908</v>
      </c>
      <c r="F11" s="73">
        <v>5.79473684210526</v>
      </c>
      <c r="G11" s="73">
        <v>5.7708</v>
      </c>
      <c r="H11" s="73">
        <v>5.865</v>
      </c>
      <c r="I11" s="73">
        <v>5.86</v>
      </c>
      <c r="J11" s="73">
        <v>5.78</v>
      </c>
      <c r="K11" s="73">
        <v>5.9</v>
      </c>
      <c r="L11" s="56">
        <v>5.8</v>
      </c>
      <c r="M11" s="74">
        <f t="shared" si="0"/>
        <v>5.82659652498945</v>
      </c>
      <c r="N11" s="74">
        <f t="shared" si="1"/>
        <v>0.1372</v>
      </c>
      <c r="O11" s="78">
        <v>5.6</v>
      </c>
      <c r="P11" s="79">
        <v>6</v>
      </c>
      <c r="Q11" s="80">
        <f t="shared" si="2"/>
        <v>98.0083519762733</v>
      </c>
    </row>
    <row r="12" ht="15.95" customHeight="1" spans="1:17">
      <c r="A12" s="18">
        <v>2</v>
      </c>
      <c r="B12" s="73">
        <v>5.81111111111111</v>
      </c>
      <c r="C12" s="73">
        <v>5.81278481012658</v>
      </c>
      <c r="D12" s="74">
        <v>5.76</v>
      </c>
      <c r="E12" s="74">
        <v>5.93</v>
      </c>
      <c r="F12" s="73">
        <v>5.8</v>
      </c>
      <c r="G12" s="73">
        <v>5.77954545454546</v>
      </c>
      <c r="H12" s="73">
        <v>5.887</v>
      </c>
      <c r="I12" s="73">
        <v>5.86</v>
      </c>
      <c r="J12" s="73">
        <v>5.79</v>
      </c>
      <c r="K12" s="73">
        <v>5.93333333333333</v>
      </c>
      <c r="L12" s="56">
        <v>5.8</v>
      </c>
      <c r="M12" s="74">
        <f t="shared" si="0"/>
        <v>5.83637747091165</v>
      </c>
      <c r="N12" s="74">
        <f t="shared" si="1"/>
        <v>0.17333333333333</v>
      </c>
      <c r="O12" s="78">
        <v>5.6</v>
      </c>
      <c r="P12" s="79">
        <v>6</v>
      </c>
      <c r="Q12" s="80">
        <f t="shared" si="2"/>
        <v>98.1728758774037</v>
      </c>
    </row>
    <row r="13" ht="15.95" customHeight="1" spans="1:17">
      <c r="A13" s="18">
        <v>3</v>
      </c>
      <c r="B13" s="73">
        <v>5.825</v>
      </c>
      <c r="C13" s="73">
        <v>5.80791208791209</v>
      </c>
      <c r="D13" s="74">
        <v>5.81111111111111</v>
      </c>
      <c r="E13" s="74">
        <v>5.943</v>
      </c>
      <c r="F13" s="73">
        <v>5.79523809523809</v>
      </c>
      <c r="G13" s="73">
        <v>5.77363636363636</v>
      </c>
      <c r="H13" s="73">
        <v>5.88</v>
      </c>
      <c r="I13" s="73">
        <v>5.85</v>
      </c>
      <c r="J13" s="73">
        <v>5.8</v>
      </c>
      <c r="K13" s="73">
        <v>5.90666666666667</v>
      </c>
      <c r="L13" s="56">
        <v>5.8</v>
      </c>
      <c r="M13" s="74">
        <f t="shared" si="0"/>
        <v>5.83925643245643</v>
      </c>
      <c r="N13" s="74">
        <f t="shared" si="1"/>
        <v>0.16936363636364</v>
      </c>
      <c r="O13" s="78">
        <v>5.6</v>
      </c>
      <c r="P13" s="79">
        <v>6</v>
      </c>
      <c r="Q13" s="80">
        <f t="shared" si="2"/>
        <v>98.2213024803437</v>
      </c>
    </row>
    <row r="14" ht="15.95" customHeight="1" spans="1:17">
      <c r="A14" s="18">
        <v>4</v>
      </c>
      <c r="B14" s="73">
        <v>5.81363636363636</v>
      </c>
      <c r="C14" s="73">
        <v>5.87688888888889</v>
      </c>
      <c r="D14" s="74">
        <v>5.82272727272727</v>
      </c>
      <c r="E14" s="74">
        <v>5.932</v>
      </c>
      <c r="F14" s="73">
        <v>5.8</v>
      </c>
      <c r="G14" s="73">
        <v>5.7388</v>
      </c>
      <c r="H14" s="73">
        <v>5.889</v>
      </c>
      <c r="I14" s="73">
        <v>5.85</v>
      </c>
      <c r="J14" s="73">
        <v>5.82</v>
      </c>
      <c r="K14" s="73">
        <v>5.85</v>
      </c>
      <c r="L14" s="56">
        <v>5.8</v>
      </c>
      <c r="M14" s="74">
        <f t="shared" si="0"/>
        <v>5.83930525252525</v>
      </c>
      <c r="N14" s="74">
        <f t="shared" si="1"/>
        <v>0.1932</v>
      </c>
      <c r="O14" s="78">
        <v>5.6</v>
      </c>
      <c r="P14" s="79">
        <v>6</v>
      </c>
      <c r="Q14" s="80">
        <f t="shared" si="2"/>
        <v>98.2221236757822</v>
      </c>
    </row>
    <row r="15" ht="15.95" customHeight="1" spans="1:18">
      <c r="A15" s="18">
        <v>5</v>
      </c>
      <c r="B15" s="73">
        <v>5.8</v>
      </c>
      <c r="C15" s="73">
        <v>5.87034482758621</v>
      </c>
      <c r="D15" s="74">
        <v>5.82941176470588</v>
      </c>
      <c r="E15" s="74">
        <v>5.913</v>
      </c>
      <c r="F15" s="73">
        <v>5.805</v>
      </c>
      <c r="G15" s="73">
        <v>5.72428571428572</v>
      </c>
      <c r="H15" s="73">
        <v>5.848</v>
      </c>
      <c r="I15" s="73">
        <v>5.85</v>
      </c>
      <c r="J15" s="73">
        <v>5.91</v>
      </c>
      <c r="K15" s="73">
        <v>5.85625</v>
      </c>
      <c r="L15" s="56">
        <v>5.8</v>
      </c>
      <c r="M15" s="74">
        <f t="shared" si="0"/>
        <v>5.84062923065778</v>
      </c>
      <c r="N15" s="74">
        <f t="shared" si="1"/>
        <v>0.18871428571428</v>
      </c>
      <c r="O15" s="78">
        <v>5.6</v>
      </c>
      <c r="P15" s="79">
        <v>6</v>
      </c>
      <c r="Q15" s="80">
        <f t="shared" si="2"/>
        <v>98.2443941237642</v>
      </c>
      <c r="R15" s="48"/>
    </row>
    <row r="16" ht="15.95" customHeight="1" spans="1:18">
      <c r="A16" s="18">
        <v>6</v>
      </c>
      <c r="B16" s="73"/>
      <c r="C16" s="73"/>
      <c r="D16" s="75"/>
      <c r="E16" s="74"/>
      <c r="F16" s="73"/>
      <c r="G16" s="73"/>
      <c r="H16" s="73"/>
      <c r="I16" s="73"/>
      <c r="J16" s="73"/>
      <c r="K16" s="73"/>
      <c r="L16" s="56">
        <v>5.8</v>
      </c>
      <c r="M16" s="74"/>
      <c r="N16" s="74">
        <f t="shared" si="1"/>
        <v>0</v>
      </c>
      <c r="O16" s="78">
        <v>5.6</v>
      </c>
      <c r="P16" s="79">
        <v>6</v>
      </c>
      <c r="Q16" s="80">
        <f t="shared" si="2"/>
        <v>0</v>
      </c>
      <c r="R16" s="48"/>
    </row>
    <row r="17" ht="15.95" customHeight="1" spans="1:18">
      <c r="A17" s="18">
        <v>7</v>
      </c>
      <c r="B17" s="73"/>
      <c r="C17" s="73"/>
      <c r="D17" s="75"/>
      <c r="E17" s="74"/>
      <c r="F17" s="73"/>
      <c r="G17" s="73"/>
      <c r="H17" s="73"/>
      <c r="I17" s="73"/>
      <c r="J17" s="73"/>
      <c r="K17" s="73"/>
      <c r="L17" s="56">
        <v>5.8</v>
      </c>
      <c r="M17" s="74"/>
      <c r="N17" s="74">
        <f t="shared" si="1"/>
        <v>0</v>
      </c>
      <c r="O17" s="78">
        <v>5.6</v>
      </c>
      <c r="P17" s="79">
        <v>6</v>
      </c>
      <c r="Q17" s="80">
        <f t="shared" si="2"/>
        <v>0</v>
      </c>
      <c r="R17" s="48"/>
    </row>
    <row r="18" ht="15.95" customHeight="1" spans="1:18">
      <c r="A18" s="18">
        <v>8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6">
        <v>5.8</v>
      </c>
      <c r="M18" s="74"/>
      <c r="N18" s="74">
        <f t="shared" si="1"/>
        <v>0</v>
      </c>
      <c r="O18" s="78">
        <v>5.6</v>
      </c>
      <c r="P18" s="79">
        <v>6</v>
      </c>
      <c r="Q18" s="80">
        <f t="shared" si="2"/>
        <v>0</v>
      </c>
      <c r="R18" s="48"/>
    </row>
    <row r="19" ht="15.95" customHeight="1" spans="1:18">
      <c r="A19" s="18">
        <v>9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6">
        <v>5.8</v>
      </c>
      <c r="M19" s="74"/>
      <c r="N19" s="74">
        <f t="shared" si="1"/>
        <v>0</v>
      </c>
      <c r="O19" s="78">
        <v>5.6</v>
      </c>
      <c r="P19" s="79">
        <v>6</v>
      </c>
      <c r="Q19" s="80">
        <f t="shared" si="2"/>
        <v>0</v>
      </c>
      <c r="R19" s="48"/>
    </row>
    <row r="20" ht="15.95" customHeight="1" spans="1:18">
      <c r="A20" s="18">
        <v>10</v>
      </c>
      <c r="B20" s="59"/>
      <c r="C20" s="76"/>
      <c r="D20" s="76"/>
      <c r="E20" s="76"/>
      <c r="F20" s="76"/>
      <c r="G20" s="76"/>
      <c r="H20" s="76"/>
      <c r="I20" s="76"/>
      <c r="J20" s="76"/>
      <c r="K20" s="76"/>
      <c r="L20" s="56">
        <v>5.8</v>
      </c>
      <c r="M20" s="74"/>
      <c r="N20" s="74">
        <f t="shared" si="1"/>
        <v>0</v>
      </c>
      <c r="O20" s="78">
        <v>5.6</v>
      </c>
      <c r="P20" s="79">
        <v>6</v>
      </c>
      <c r="Q20" s="80">
        <f t="shared" si="2"/>
        <v>0</v>
      </c>
      <c r="R20" s="48"/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8"/>
  <dimension ref="A1:R20"/>
  <sheetViews>
    <sheetView zoomScale="73" zoomScaleNormal="73" workbookViewId="0">
      <selection activeCell="R48" sqref="R48"/>
    </sheetView>
  </sheetViews>
  <sheetFormatPr defaultColWidth="9" defaultRowHeight="13.2"/>
  <cols>
    <col min="1" max="1" width="3.75" customWidth="1"/>
    <col min="2" max="11" width="11.75" customWidth="1"/>
    <col min="12" max="12" width="8.5" style="10" customWidth="1"/>
    <col min="13" max="13" width="11.5" style="10" customWidth="1"/>
    <col min="14" max="14" width="7.87962962962963" style="10" customWidth="1"/>
    <col min="15" max="16" width="2.62962962962963" style="10" customWidth="1"/>
    <col min="17" max="17" width="10.1296296296296" customWidth="1"/>
  </cols>
  <sheetData>
    <row r="1" ht="20.1" customHeight="1" spans="6:6">
      <c r="F1" s="11" t="s">
        <v>62</v>
      </c>
    </row>
    <row r="2" ht="16.2" spans="1:17">
      <c r="A2" s="12" t="s">
        <v>70</v>
      </c>
      <c r="B2" s="50" t="s">
        <v>71</v>
      </c>
      <c r="C2" s="50" t="s">
        <v>72</v>
      </c>
      <c r="D2" s="51" t="s">
        <v>73</v>
      </c>
      <c r="E2" s="50" t="s">
        <v>87</v>
      </c>
      <c r="F2" s="51" t="s">
        <v>75</v>
      </c>
      <c r="G2" s="50" t="s">
        <v>76</v>
      </c>
      <c r="H2" s="53" t="s">
        <v>77</v>
      </c>
      <c r="I2" s="50" t="s">
        <v>78</v>
      </c>
      <c r="J2" s="50" t="s">
        <v>79</v>
      </c>
      <c r="K2" s="61" t="s">
        <v>80</v>
      </c>
      <c r="L2" s="62" t="s">
        <v>2</v>
      </c>
      <c r="M2" s="63" t="s">
        <v>111</v>
      </c>
      <c r="N2" s="64" t="s">
        <v>82</v>
      </c>
      <c r="O2" s="45" t="s">
        <v>83</v>
      </c>
      <c r="P2" s="46" t="s">
        <v>84</v>
      </c>
      <c r="Q2" s="44" t="s">
        <v>85</v>
      </c>
    </row>
    <row r="3" ht="15.95" customHeight="1" spans="1:17">
      <c r="A3" s="18">
        <v>5</v>
      </c>
      <c r="B3" s="54"/>
      <c r="C3" s="54"/>
      <c r="D3" s="54"/>
      <c r="E3" s="54"/>
      <c r="F3" s="55"/>
      <c r="G3" s="54"/>
      <c r="H3" s="54"/>
      <c r="I3" s="54"/>
      <c r="J3" s="54">
        <v>1012.1</v>
      </c>
      <c r="K3" s="54"/>
      <c r="L3" s="65">
        <v>1008</v>
      </c>
      <c r="M3" s="57">
        <f t="shared" ref="M3:M15" si="0">AVERAGE(B3:K3)</f>
        <v>1012.1</v>
      </c>
      <c r="N3" s="57">
        <f>MAX(B3:K3)-MIN(B3:K3)</f>
        <v>0</v>
      </c>
      <c r="O3" s="66">
        <v>957</v>
      </c>
      <c r="P3" s="67">
        <v>1059</v>
      </c>
      <c r="Q3" s="47">
        <f>M3/M3*100</f>
        <v>100</v>
      </c>
    </row>
    <row r="4" ht="15.95" customHeight="1" spans="1:17">
      <c r="A4" s="18">
        <v>6</v>
      </c>
      <c r="B4" s="56">
        <v>1014.35</v>
      </c>
      <c r="C4" s="56">
        <v>1000.58026315789</v>
      </c>
      <c r="D4" s="57">
        <v>1025.71428571429</v>
      </c>
      <c r="E4" s="58"/>
      <c r="F4" s="56">
        <v>1005.27777777778</v>
      </c>
      <c r="G4" s="56">
        <v>993.3</v>
      </c>
      <c r="H4" s="56"/>
      <c r="I4" s="56">
        <v>1014.5</v>
      </c>
      <c r="J4" s="56">
        <v>1000.58026315789</v>
      </c>
      <c r="K4" s="56"/>
      <c r="L4" s="65">
        <v>1008</v>
      </c>
      <c r="M4" s="57">
        <f t="shared" si="0"/>
        <v>1007.75751282969</v>
      </c>
      <c r="N4" s="69">
        <f t="shared" ref="N4:N20" si="1">MAX(B4:K4)-MIN(B4:K4)</f>
        <v>32.4142857142901</v>
      </c>
      <c r="O4" s="66">
        <v>957</v>
      </c>
      <c r="P4" s="67">
        <v>1059</v>
      </c>
      <c r="Q4" s="47">
        <f>M4/M$3*100</f>
        <v>99.5709428741916</v>
      </c>
    </row>
    <row r="5" ht="15.95" customHeight="1" spans="1:17">
      <c r="A5" s="18">
        <v>7</v>
      </c>
      <c r="B5" s="56">
        <v>1010.45</v>
      </c>
      <c r="C5" s="56">
        <v>995.795555555556</v>
      </c>
      <c r="D5" s="57">
        <v>1024.48888888889</v>
      </c>
      <c r="E5" s="58"/>
      <c r="F5" s="56">
        <v>1002.125</v>
      </c>
      <c r="G5" s="56">
        <v>1011.37358333333</v>
      </c>
      <c r="H5" s="56"/>
      <c r="I5" s="56">
        <v>1015.28</v>
      </c>
      <c r="J5" s="56">
        <v>1023.65</v>
      </c>
      <c r="K5" s="56"/>
      <c r="L5" s="65">
        <v>1008</v>
      </c>
      <c r="M5" s="57">
        <f t="shared" si="0"/>
        <v>1011.88043253968</v>
      </c>
      <c r="N5" s="69">
        <f t="shared" si="1"/>
        <v>28.693333333334</v>
      </c>
      <c r="O5" s="66">
        <v>957</v>
      </c>
      <c r="P5" s="67">
        <v>1059</v>
      </c>
      <c r="Q5" s="47">
        <f t="shared" ref="Q5:Q20" si="2">M5/M$3*100</f>
        <v>99.9783057543407</v>
      </c>
    </row>
    <row r="6" ht="15.95" customHeight="1" spans="1:17">
      <c r="A6" s="18">
        <v>8</v>
      </c>
      <c r="B6" s="56">
        <v>1013.47619047619</v>
      </c>
      <c r="C6" s="56">
        <v>1000.18255813954</v>
      </c>
      <c r="D6" s="57">
        <v>1027.02631578947</v>
      </c>
      <c r="E6" s="58"/>
      <c r="F6" s="56">
        <v>971.15</v>
      </c>
      <c r="G6" s="56">
        <v>1000.83396153846</v>
      </c>
      <c r="H6" s="56"/>
      <c r="I6" s="56">
        <v>1013.6</v>
      </c>
      <c r="J6" s="56">
        <v>1024.9</v>
      </c>
      <c r="K6" s="56"/>
      <c r="L6" s="65">
        <v>1008</v>
      </c>
      <c r="M6" s="57">
        <f t="shared" si="0"/>
        <v>1007.30986084909</v>
      </c>
      <c r="N6" s="69">
        <f t="shared" si="1"/>
        <v>55.8763157894699</v>
      </c>
      <c r="O6" s="66">
        <v>957</v>
      </c>
      <c r="P6" s="67">
        <v>1059</v>
      </c>
      <c r="Q6" s="47">
        <f t="shared" si="2"/>
        <v>99.5267128593118</v>
      </c>
    </row>
    <row r="7" ht="15.95" customHeight="1" spans="1:17">
      <c r="A7" s="18">
        <v>9</v>
      </c>
      <c r="B7" s="56">
        <v>1013.45</v>
      </c>
      <c r="C7" s="56">
        <v>1001.17195121951</v>
      </c>
      <c r="D7" s="57">
        <v>1027.97333333333</v>
      </c>
      <c r="E7" s="58"/>
      <c r="F7" s="56">
        <v>986.3</v>
      </c>
      <c r="G7" s="56">
        <v>1004.74821052632</v>
      </c>
      <c r="H7" s="56"/>
      <c r="I7" s="56">
        <v>1014.6</v>
      </c>
      <c r="J7" s="56">
        <v>1016.13</v>
      </c>
      <c r="K7" s="56"/>
      <c r="L7" s="65">
        <v>1008</v>
      </c>
      <c r="M7" s="57">
        <f t="shared" si="0"/>
        <v>1009.19621358274</v>
      </c>
      <c r="N7" s="69">
        <f t="shared" si="1"/>
        <v>41.67333333333</v>
      </c>
      <c r="O7" s="66">
        <v>957</v>
      </c>
      <c r="P7" s="67">
        <v>1059</v>
      </c>
      <c r="Q7" s="47">
        <f t="shared" si="2"/>
        <v>99.713092933775</v>
      </c>
    </row>
    <row r="8" ht="15.95" customHeight="1" spans="1:17">
      <c r="A8" s="18">
        <v>10</v>
      </c>
      <c r="B8" s="56">
        <v>1013.40909090909</v>
      </c>
      <c r="C8" s="56">
        <v>1008.54130434783</v>
      </c>
      <c r="D8" s="57">
        <v>1032.735</v>
      </c>
      <c r="E8" s="58"/>
      <c r="F8" s="56">
        <v>1004.68181818182</v>
      </c>
      <c r="G8" s="56">
        <v>1006.4747037037</v>
      </c>
      <c r="H8" s="56"/>
      <c r="I8" s="56">
        <v>1015.65</v>
      </c>
      <c r="J8" s="56">
        <v>1015.12</v>
      </c>
      <c r="K8" s="56"/>
      <c r="L8" s="65">
        <v>1008</v>
      </c>
      <c r="M8" s="57">
        <f t="shared" si="0"/>
        <v>1013.80170244892</v>
      </c>
      <c r="N8" s="69">
        <f t="shared" si="1"/>
        <v>28.05318181818</v>
      </c>
      <c r="O8" s="66">
        <v>957</v>
      </c>
      <c r="P8" s="67">
        <v>1059</v>
      </c>
      <c r="Q8" s="47">
        <f t="shared" si="2"/>
        <v>100.168135801692</v>
      </c>
    </row>
    <row r="9" ht="15.95" customHeight="1" spans="1:17">
      <c r="A9" s="18">
        <v>11</v>
      </c>
      <c r="B9" s="56">
        <v>1012.2</v>
      </c>
      <c r="C9" s="56">
        <v>1008.65975609756</v>
      </c>
      <c r="D9" s="57">
        <v>1022.26470588235</v>
      </c>
      <c r="E9" s="58"/>
      <c r="F9" s="56">
        <v>1000.05</v>
      </c>
      <c r="G9" s="56">
        <v>1016.56017391304</v>
      </c>
      <c r="H9" s="56"/>
      <c r="I9" s="56">
        <v>1015.65</v>
      </c>
      <c r="J9" s="56">
        <v>1024.88</v>
      </c>
      <c r="K9" s="56"/>
      <c r="L9" s="65">
        <v>1008</v>
      </c>
      <c r="M9" s="57">
        <f t="shared" si="0"/>
        <v>1014.32351941328</v>
      </c>
      <c r="N9" s="69">
        <f t="shared" si="1"/>
        <v>24.8300000000002</v>
      </c>
      <c r="O9" s="66">
        <v>957</v>
      </c>
      <c r="P9" s="67">
        <v>1059</v>
      </c>
      <c r="Q9" s="47">
        <f t="shared" si="2"/>
        <v>100.219693648185</v>
      </c>
    </row>
    <row r="10" ht="15.95" customHeight="1" spans="1:17">
      <c r="A10" s="18">
        <v>12</v>
      </c>
      <c r="B10" s="56">
        <v>1010.625</v>
      </c>
      <c r="C10" s="56">
        <v>1015.26597938144</v>
      </c>
      <c r="D10" s="57">
        <v>1009.63333333333</v>
      </c>
      <c r="E10" s="58"/>
      <c r="F10" s="56">
        <v>1005.63157894737</v>
      </c>
      <c r="G10" s="56">
        <v>1017.95365217391</v>
      </c>
      <c r="H10" s="56"/>
      <c r="I10" s="56">
        <v>1012.32</v>
      </c>
      <c r="J10" s="56">
        <v>1030</v>
      </c>
      <c r="K10" s="56"/>
      <c r="L10" s="65">
        <v>1008</v>
      </c>
      <c r="M10" s="57">
        <f t="shared" si="0"/>
        <v>1014.48993483372</v>
      </c>
      <c r="N10" s="69">
        <f t="shared" si="1"/>
        <v>24.36842105263</v>
      </c>
      <c r="O10" s="66">
        <v>957</v>
      </c>
      <c r="P10" s="67">
        <v>1059</v>
      </c>
      <c r="Q10" s="47">
        <f t="shared" si="2"/>
        <v>100.236136234929</v>
      </c>
    </row>
    <row r="11" ht="15.95" customHeight="1" spans="1:17">
      <c r="A11" s="18">
        <v>1</v>
      </c>
      <c r="B11" s="56">
        <v>1019.05</v>
      </c>
      <c r="C11" s="56">
        <v>1011.87731958763</v>
      </c>
      <c r="D11" s="57">
        <v>1014.28666666667</v>
      </c>
      <c r="E11" s="58"/>
      <c r="F11" s="56">
        <v>1013.36842105263</v>
      </c>
      <c r="G11" s="56">
        <v>1016.768</v>
      </c>
      <c r="H11" s="56"/>
      <c r="I11" s="56">
        <v>1011.71</v>
      </c>
      <c r="J11" s="56">
        <v>1018.71</v>
      </c>
      <c r="K11" s="56"/>
      <c r="L11" s="65">
        <v>1008</v>
      </c>
      <c r="M11" s="57">
        <f t="shared" si="0"/>
        <v>1015.1100581867</v>
      </c>
      <c r="N11" s="69">
        <f t="shared" si="1"/>
        <v>7.33999999999992</v>
      </c>
      <c r="O11" s="66">
        <v>957</v>
      </c>
      <c r="P11" s="67">
        <v>1059</v>
      </c>
      <c r="Q11" s="47">
        <f t="shared" si="2"/>
        <v>100.297407191651</v>
      </c>
    </row>
    <row r="12" ht="15.95" customHeight="1" spans="1:17">
      <c r="A12" s="18">
        <v>2</v>
      </c>
      <c r="B12" s="56">
        <v>1009.16666666667</v>
      </c>
      <c r="C12" s="56">
        <v>1015.12307692308</v>
      </c>
      <c r="D12" s="57">
        <v>1010.95</v>
      </c>
      <c r="E12" s="58"/>
      <c r="F12" s="56">
        <v>1006.17647058824</v>
      </c>
      <c r="G12" s="56">
        <v>1006.22804545455</v>
      </c>
      <c r="H12" s="56"/>
      <c r="I12" s="56">
        <v>1009.11</v>
      </c>
      <c r="J12" s="56">
        <v>1020.23</v>
      </c>
      <c r="K12" s="56"/>
      <c r="L12" s="65">
        <v>1008</v>
      </c>
      <c r="M12" s="57">
        <f t="shared" si="0"/>
        <v>1010.99775137608</v>
      </c>
      <c r="N12" s="69">
        <f t="shared" si="1"/>
        <v>14.05352941176</v>
      </c>
      <c r="O12" s="66">
        <v>957</v>
      </c>
      <c r="P12" s="67">
        <v>1059</v>
      </c>
      <c r="Q12" s="47">
        <f t="shared" si="2"/>
        <v>99.8910929133561</v>
      </c>
    </row>
    <row r="13" ht="15.95" customHeight="1" spans="1:17">
      <c r="A13" s="18">
        <v>3</v>
      </c>
      <c r="B13" s="56">
        <v>1007.625</v>
      </c>
      <c r="C13" s="56">
        <v>1009.36292134831</v>
      </c>
      <c r="D13" s="57">
        <v>1011.7</v>
      </c>
      <c r="E13" s="58"/>
      <c r="F13" s="56">
        <v>983.666666666667</v>
      </c>
      <c r="G13" s="56">
        <v>999.341636363637</v>
      </c>
      <c r="H13" s="56"/>
      <c r="I13" s="56">
        <v>1009.48</v>
      </c>
      <c r="J13" s="56">
        <v>1024</v>
      </c>
      <c r="K13" s="56"/>
      <c r="L13" s="65">
        <v>1008</v>
      </c>
      <c r="M13" s="57">
        <f t="shared" si="0"/>
        <v>1006.4537463398</v>
      </c>
      <c r="N13" s="57">
        <f t="shared" si="1"/>
        <v>40.333333333333</v>
      </c>
      <c r="O13" s="66">
        <v>957</v>
      </c>
      <c r="P13" s="67">
        <v>1059</v>
      </c>
      <c r="Q13" s="47">
        <f t="shared" si="2"/>
        <v>99.4421249224189</v>
      </c>
    </row>
    <row r="14" ht="15.95" customHeight="1" spans="1:17">
      <c r="A14" s="18">
        <v>4</v>
      </c>
      <c r="B14" s="56">
        <v>1017.27272727273</v>
      </c>
      <c r="C14" s="56">
        <v>1002.2523255814</v>
      </c>
      <c r="D14" s="57">
        <v>1023.55625</v>
      </c>
      <c r="E14" s="58"/>
      <c r="F14" s="56">
        <v>995.571428571429</v>
      </c>
      <c r="G14" s="56">
        <v>1003.61472</v>
      </c>
      <c r="H14" s="56"/>
      <c r="I14" s="56">
        <v>1009.27</v>
      </c>
      <c r="J14" s="56">
        <v>1024.94</v>
      </c>
      <c r="K14" s="56"/>
      <c r="L14" s="65">
        <v>1008</v>
      </c>
      <c r="M14" s="57">
        <f t="shared" si="0"/>
        <v>1010.92535020365</v>
      </c>
      <c r="N14" s="69">
        <f t="shared" si="1"/>
        <v>29.368571428571</v>
      </c>
      <c r="O14" s="66">
        <v>957</v>
      </c>
      <c r="P14" s="67">
        <v>1059</v>
      </c>
      <c r="Q14" s="47">
        <f t="shared" si="2"/>
        <v>99.8839393541796</v>
      </c>
    </row>
    <row r="15" ht="15.95" customHeight="1" spans="1:18">
      <c r="A15" s="18">
        <v>5</v>
      </c>
      <c r="B15" s="56">
        <v>1015.4</v>
      </c>
      <c r="C15" s="56">
        <v>1001.73837209302</v>
      </c>
      <c r="D15" s="57">
        <v>1030.54375</v>
      </c>
      <c r="E15" s="58"/>
      <c r="F15" s="56">
        <v>974.35</v>
      </c>
      <c r="G15" s="56">
        <v>1007.79842857143</v>
      </c>
      <c r="H15" s="56"/>
      <c r="I15" s="56">
        <v>1012.65</v>
      </c>
      <c r="J15" s="56">
        <v>1022.3</v>
      </c>
      <c r="K15" s="56"/>
      <c r="L15" s="65">
        <v>1008</v>
      </c>
      <c r="M15" s="57">
        <f t="shared" si="0"/>
        <v>1009.25436438064</v>
      </c>
      <c r="N15" s="69">
        <f t="shared" si="1"/>
        <v>56.19375</v>
      </c>
      <c r="O15" s="66">
        <v>957</v>
      </c>
      <c r="P15" s="67">
        <v>1059</v>
      </c>
      <c r="Q15" s="47">
        <f t="shared" si="2"/>
        <v>99.7188384923066</v>
      </c>
      <c r="R15" s="48"/>
    </row>
    <row r="16" ht="15.95" customHeight="1" spans="1:18">
      <c r="A16" s="18">
        <v>6</v>
      </c>
      <c r="B16" s="56"/>
      <c r="C16" s="56"/>
      <c r="D16" s="57"/>
      <c r="E16" s="58"/>
      <c r="F16" s="56"/>
      <c r="G16" s="56"/>
      <c r="H16" s="56"/>
      <c r="I16" s="56"/>
      <c r="J16" s="56"/>
      <c r="K16" s="56"/>
      <c r="L16" s="65">
        <v>1008</v>
      </c>
      <c r="M16" s="57"/>
      <c r="N16" s="69">
        <f t="shared" si="1"/>
        <v>0</v>
      </c>
      <c r="O16" s="66">
        <v>957</v>
      </c>
      <c r="P16" s="67">
        <v>1059</v>
      </c>
      <c r="Q16" s="47">
        <f t="shared" si="2"/>
        <v>0</v>
      </c>
      <c r="R16" s="48"/>
    </row>
    <row r="17" ht="15.95" customHeight="1" spans="1:18">
      <c r="A17" s="18">
        <v>7</v>
      </c>
      <c r="B17" s="56"/>
      <c r="C17" s="56"/>
      <c r="D17" s="57"/>
      <c r="E17" s="58"/>
      <c r="F17" s="56"/>
      <c r="G17" s="56"/>
      <c r="H17" s="56"/>
      <c r="I17" s="56"/>
      <c r="J17" s="56"/>
      <c r="K17" s="56"/>
      <c r="L17" s="65">
        <v>1008</v>
      </c>
      <c r="M17" s="57"/>
      <c r="N17" s="69">
        <f t="shared" si="1"/>
        <v>0</v>
      </c>
      <c r="O17" s="66">
        <v>957</v>
      </c>
      <c r="P17" s="67">
        <v>1059</v>
      </c>
      <c r="Q17" s="47">
        <f t="shared" si="2"/>
        <v>0</v>
      </c>
      <c r="R17" s="48"/>
    </row>
    <row r="18" ht="15.95" customHeight="1" spans="1:18">
      <c r="A18" s="18">
        <v>8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65">
        <v>1008</v>
      </c>
      <c r="M18" s="57"/>
      <c r="N18" s="69">
        <f t="shared" si="1"/>
        <v>0</v>
      </c>
      <c r="O18" s="66">
        <v>957</v>
      </c>
      <c r="P18" s="67">
        <v>1059</v>
      </c>
      <c r="Q18" s="47">
        <f t="shared" si="2"/>
        <v>0</v>
      </c>
      <c r="R18" s="48"/>
    </row>
    <row r="19" ht="15.95" customHeight="1" spans="1:18">
      <c r="A19" s="18">
        <v>9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65">
        <v>1008</v>
      </c>
      <c r="M19" s="57"/>
      <c r="N19" s="69">
        <f t="shared" si="1"/>
        <v>0</v>
      </c>
      <c r="O19" s="66">
        <v>957</v>
      </c>
      <c r="P19" s="67">
        <v>1059</v>
      </c>
      <c r="Q19" s="47">
        <f t="shared" si="2"/>
        <v>0</v>
      </c>
      <c r="R19" s="48"/>
    </row>
    <row r="20" ht="15.95" customHeight="1" spans="1:18">
      <c r="A20" s="18">
        <v>10</v>
      </c>
      <c r="B20" s="59"/>
      <c r="C20" s="60"/>
      <c r="D20" s="60"/>
      <c r="E20" s="60"/>
      <c r="F20" s="60"/>
      <c r="G20" s="60"/>
      <c r="H20" s="60"/>
      <c r="I20" s="60"/>
      <c r="J20" s="60"/>
      <c r="K20" s="60"/>
      <c r="L20" s="65">
        <v>1008</v>
      </c>
      <c r="M20" s="57"/>
      <c r="N20" s="69">
        <f t="shared" si="1"/>
        <v>0</v>
      </c>
      <c r="O20" s="66">
        <v>957</v>
      </c>
      <c r="P20" s="67">
        <v>1059</v>
      </c>
      <c r="Q20" s="47">
        <f t="shared" si="2"/>
        <v>0</v>
      </c>
      <c r="R20" s="48"/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9"/>
  <dimension ref="A1:R20"/>
  <sheetViews>
    <sheetView zoomScale="73" zoomScaleNormal="73" workbookViewId="0">
      <selection activeCell="X48" sqref="X48"/>
    </sheetView>
  </sheetViews>
  <sheetFormatPr defaultColWidth="9" defaultRowHeight="13.2"/>
  <cols>
    <col min="1" max="1" width="3.75" customWidth="1"/>
    <col min="2" max="2" width="10.1296296296296" customWidth="1"/>
    <col min="3" max="3" width="10.5" customWidth="1"/>
    <col min="4" max="4" width="9.87962962962963" customWidth="1"/>
    <col min="5" max="6" width="9.5" customWidth="1"/>
    <col min="7" max="7" width="9.87962962962963" customWidth="1"/>
    <col min="8" max="8" width="8.75" customWidth="1"/>
    <col min="9" max="9" width="10.6296296296296" customWidth="1"/>
    <col min="10" max="10" width="10.25" customWidth="1"/>
    <col min="11" max="11" width="9.37962962962963" customWidth="1"/>
    <col min="12" max="12" width="7.5" style="10" customWidth="1"/>
    <col min="13" max="13" width="9.75" style="10" customWidth="1"/>
    <col min="14" max="14" width="7.87962962962963" style="10" customWidth="1"/>
    <col min="15" max="16" width="2.62962962962963" style="10" customWidth="1"/>
    <col min="17" max="17" width="10.1296296296296" customWidth="1"/>
  </cols>
  <sheetData>
    <row r="1" ht="20.1" customHeight="1" spans="6:6">
      <c r="F1" s="11" t="s">
        <v>64</v>
      </c>
    </row>
    <row r="2" ht="16.2" spans="1:17">
      <c r="A2" s="12" t="s">
        <v>70</v>
      </c>
      <c r="B2" s="50" t="s">
        <v>71</v>
      </c>
      <c r="C2" s="50" t="s">
        <v>72</v>
      </c>
      <c r="D2" s="51" t="s">
        <v>73</v>
      </c>
      <c r="E2" s="52" t="s">
        <v>87</v>
      </c>
      <c r="F2" s="51" t="s">
        <v>75</v>
      </c>
      <c r="G2" s="50" t="s">
        <v>76</v>
      </c>
      <c r="H2" s="53" t="s">
        <v>77</v>
      </c>
      <c r="I2" s="50" t="s">
        <v>78</v>
      </c>
      <c r="J2" s="50" t="s">
        <v>79</v>
      </c>
      <c r="K2" s="61" t="s">
        <v>80</v>
      </c>
      <c r="L2" s="62" t="s">
        <v>2</v>
      </c>
      <c r="M2" s="63" t="s">
        <v>111</v>
      </c>
      <c r="N2" s="64" t="s">
        <v>82</v>
      </c>
      <c r="O2" s="45" t="s">
        <v>83</v>
      </c>
      <c r="P2" s="46" t="s">
        <v>84</v>
      </c>
      <c r="Q2" s="44" t="s">
        <v>85</v>
      </c>
    </row>
    <row r="3" ht="15.95" customHeight="1" spans="1:17">
      <c r="A3" s="18">
        <v>5</v>
      </c>
      <c r="B3" s="54"/>
      <c r="C3" s="54"/>
      <c r="D3" s="54"/>
      <c r="E3" s="54"/>
      <c r="F3" s="55"/>
      <c r="G3" s="54"/>
      <c r="H3" s="54"/>
      <c r="I3" s="54"/>
      <c r="J3" s="54">
        <v>210.7</v>
      </c>
      <c r="K3" s="54"/>
      <c r="L3" s="65">
        <v>215</v>
      </c>
      <c r="M3" s="57">
        <f t="shared" ref="M3:M15" si="0">AVERAGE(B3:K3)</f>
        <v>210.7</v>
      </c>
      <c r="N3" s="57">
        <f t="shared" ref="N3:N20" si="1">MAX(B3:K3)-MIN(B3:K3)</f>
        <v>0</v>
      </c>
      <c r="O3" s="66">
        <v>193</v>
      </c>
      <c r="P3" s="67">
        <v>237</v>
      </c>
      <c r="Q3" s="47">
        <f>M3/M3*100</f>
        <v>100</v>
      </c>
    </row>
    <row r="4" ht="15.95" customHeight="1" spans="1:17">
      <c r="A4" s="18">
        <v>6</v>
      </c>
      <c r="B4" s="56">
        <v>215.65</v>
      </c>
      <c r="C4" s="56">
        <v>219.56329113924</v>
      </c>
      <c r="D4" s="57">
        <v>218.24375</v>
      </c>
      <c r="E4" s="58"/>
      <c r="F4" s="56">
        <v>215.833333333333</v>
      </c>
      <c r="G4" s="56">
        <v>217.9</v>
      </c>
      <c r="H4" s="56"/>
      <c r="I4" s="56">
        <v>218.7</v>
      </c>
      <c r="J4" s="56">
        <v>219.56329113924</v>
      </c>
      <c r="K4" s="56"/>
      <c r="L4" s="65">
        <v>215</v>
      </c>
      <c r="M4" s="57">
        <f t="shared" si="0"/>
        <v>217.921952230259</v>
      </c>
      <c r="N4" s="57">
        <f t="shared" si="1"/>
        <v>3.91329113923999</v>
      </c>
      <c r="O4" s="66">
        <v>193</v>
      </c>
      <c r="P4" s="67">
        <v>237</v>
      </c>
      <c r="Q4" s="47">
        <f>M4/M$3*100</f>
        <v>103.427599539753</v>
      </c>
    </row>
    <row r="5" ht="15.95" customHeight="1" spans="1:17">
      <c r="A5" s="18">
        <v>7</v>
      </c>
      <c r="B5" s="56">
        <v>214.6</v>
      </c>
      <c r="C5" s="56">
        <v>219.557777777778</v>
      </c>
      <c r="D5" s="57">
        <v>222.9</v>
      </c>
      <c r="E5" s="58"/>
      <c r="F5" s="56">
        <v>218.0625</v>
      </c>
      <c r="G5" s="56">
        <v>212.613916666667</v>
      </c>
      <c r="H5" s="56"/>
      <c r="I5" s="56">
        <v>215.89</v>
      </c>
      <c r="J5" s="56">
        <v>206.72</v>
      </c>
      <c r="K5" s="56"/>
      <c r="L5" s="65">
        <v>215</v>
      </c>
      <c r="M5" s="57">
        <f t="shared" si="0"/>
        <v>215.763456349206</v>
      </c>
      <c r="N5" s="57">
        <f t="shared" si="1"/>
        <v>16.18</v>
      </c>
      <c r="O5" s="66">
        <v>193</v>
      </c>
      <c r="P5" s="67">
        <v>237</v>
      </c>
      <c r="Q5" s="47">
        <f t="shared" ref="Q5:Q20" si="2">M5/M$3*100</f>
        <v>102.403159159566</v>
      </c>
    </row>
    <row r="6" ht="15.95" customHeight="1" spans="1:17">
      <c r="A6" s="18">
        <v>8</v>
      </c>
      <c r="B6" s="56">
        <v>216.619047619048</v>
      </c>
      <c r="C6" s="56">
        <v>217.585714285714</v>
      </c>
      <c r="D6" s="57">
        <v>217.044444444444</v>
      </c>
      <c r="E6" s="58"/>
      <c r="F6" s="56">
        <v>215.65</v>
      </c>
      <c r="G6" s="56">
        <v>213.487</v>
      </c>
      <c r="H6" s="56"/>
      <c r="I6" s="56">
        <v>216.25</v>
      </c>
      <c r="J6" s="56">
        <v>209.96</v>
      </c>
      <c r="K6" s="56"/>
      <c r="L6" s="65">
        <v>215</v>
      </c>
      <c r="M6" s="57">
        <f t="shared" si="0"/>
        <v>215.228029478458</v>
      </c>
      <c r="N6" s="57">
        <f t="shared" si="1"/>
        <v>7.625714285714</v>
      </c>
      <c r="O6" s="66">
        <v>193</v>
      </c>
      <c r="P6" s="67">
        <v>237</v>
      </c>
      <c r="Q6" s="47">
        <f t="shared" si="2"/>
        <v>102.149041043407</v>
      </c>
    </row>
    <row r="7" ht="15.95" customHeight="1" spans="1:17">
      <c r="A7" s="18">
        <v>9</v>
      </c>
      <c r="B7" s="56">
        <v>216.2</v>
      </c>
      <c r="C7" s="56">
        <v>216.639534883721</v>
      </c>
      <c r="D7" s="57">
        <v>216.75</v>
      </c>
      <c r="E7" s="58"/>
      <c r="F7" s="56">
        <v>215.55</v>
      </c>
      <c r="G7" s="56">
        <v>218.372842105263</v>
      </c>
      <c r="H7" s="56"/>
      <c r="I7" s="56">
        <v>217</v>
      </c>
      <c r="J7" s="56">
        <v>204.04</v>
      </c>
      <c r="K7" s="56"/>
      <c r="L7" s="65">
        <v>215</v>
      </c>
      <c r="M7" s="57">
        <f t="shared" si="0"/>
        <v>214.936053855569</v>
      </c>
      <c r="N7" s="57">
        <f t="shared" si="1"/>
        <v>14.332842105263</v>
      </c>
      <c r="O7" s="66">
        <v>193</v>
      </c>
      <c r="P7" s="67">
        <v>237</v>
      </c>
      <c r="Q7" s="47">
        <f t="shared" si="2"/>
        <v>102.010466946165</v>
      </c>
    </row>
    <row r="8" ht="15.95" customHeight="1" spans="1:17">
      <c r="A8" s="18">
        <v>10</v>
      </c>
      <c r="B8" s="56">
        <v>215.681818181818</v>
      </c>
      <c r="C8" s="56">
        <v>219.774226804124</v>
      </c>
      <c r="D8" s="57">
        <v>215.109090909091</v>
      </c>
      <c r="E8" s="58"/>
      <c r="F8" s="56">
        <v>216.954545454545</v>
      </c>
      <c r="G8" s="56">
        <v>217.593185185185</v>
      </c>
      <c r="H8" s="56"/>
      <c r="I8" s="56">
        <v>217.1</v>
      </c>
      <c r="J8" s="56">
        <v>204.35</v>
      </c>
      <c r="K8" s="56"/>
      <c r="L8" s="65">
        <v>215</v>
      </c>
      <c r="M8" s="57">
        <f t="shared" si="0"/>
        <v>215.223266647823</v>
      </c>
      <c r="N8" s="57">
        <f t="shared" si="1"/>
        <v>15.424226804124</v>
      </c>
      <c r="O8" s="66">
        <v>193</v>
      </c>
      <c r="P8" s="67">
        <v>237</v>
      </c>
      <c r="Q8" s="47">
        <f t="shared" si="2"/>
        <v>102.146780563751</v>
      </c>
    </row>
    <row r="9" ht="15.95" customHeight="1" spans="1:17">
      <c r="A9" s="18">
        <v>11</v>
      </c>
      <c r="B9" s="56">
        <v>215.75</v>
      </c>
      <c r="C9" s="56">
        <v>219.294117647059</v>
      </c>
      <c r="D9" s="57">
        <v>216.635294117647</v>
      </c>
      <c r="E9" s="58"/>
      <c r="F9" s="56">
        <v>214.45</v>
      </c>
      <c r="G9" s="56">
        <v>214.839869565217</v>
      </c>
      <c r="H9" s="56"/>
      <c r="I9" s="56">
        <v>216.93</v>
      </c>
      <c r="J9" s="56">
        <v>214.92</v>
      </c>
      <c r="K9" s="56"/>
      <c r="L9" s="65">
        <v>215</v>
      </c>
      <c r="M9" s="57">
        <f t="shared" si="0"/>
        <v>216.117040189989</v>
      </c>
      <c r="N9" s="57">
        <f t="shared" si="1"/>
        <v>4.84411764705902</v>
      </c>
      <c r="O9" s="66">
        <v>193</v>
      </c>
      <c r="P9" s="67">
        <v>237</v>
      </c>
      <c r="Q9" s="47">
        <f t="shared" si="2"/>
        <v>102.570973037489</v>
      </c>
    </row>
    <row r="10" ht="15.95" customHeight="1" spans="1:17">
      <c r="A10" s="18">
        <v>12</v>
      </c>
      <c r="B10" s="56">
        <v>216.8125</v>
      </c>
      <c r="C10" s="56">
        <v>218.049532710281</v>
      </c>
      <c r="D10" s="57">
        <v>218.066666666667</v>
      </c>
      <c r="E10" s="58"/>
      <c r="F10" s="56">
        <v>217.473684210526</v>
      </c>
      <c r="G10" s="56">
        <v>213.979</v>
      </c>
      <c r="H10" s="56"/>
      <c r="I10" s="56">
        <v>213.11</v>
      </c>
      <c r="J10" s="56">
        <v>207.04</v>
      </c>
      <c r="K10" s="56"/>
      <c r="L10" s="65">
        <v>215</v>
      </c>
      <c r="M10" s="57">
        <f t="shared" si="0"/>
        <v>214.933054798211</v>
      </c>
      <c r="N10" s="57">
        <f t="shared" si="1"/>
        <v>11.026666666667</v>
      </c>
      <c r="O10" s="66">
        <v>193</v>
      </c>
      <c r="P10" s="67">
        <v>237</v>
      </c>
      <c r="Q10" s="47">
        <f t="shared" si="2"/>
        <v>102.009043568206</v>
      </c>
    </row>
    <row r="11" ht="15.95" customHeight="1" spans="1:17">
      <c r="A11" s="18">
        <v>1</v>
      </c>
      <c r="B11" s="56">
        <v>217</v>
      </c>
      <c r="C11" s="56">
        <v>220.043269230769</v>
      </c>
      <c r="D11" s="57">
        <v>218.9</v>
      </c>
      <c r="E11" s="58"/>
      <c r="F11" s="56">
        <v>215.736842105263</v>
      </c>
      <c r="G11" s="56">
        <v>215.54068</v>
      </c>
      <c r="H11" s="56"/>
      <c r="I11" s="56">
        <v>215.47</v>
      </c>
      <c r="J11" s="56">
        <v>204.42</v>
      </c>
      <c r="K11" s="56"/>
      <c r="L11" s="65">
        <v>215</v>
      </c>
      <c r="M11" s="57">
        <f t="shared" si="0"/>
        <v>215.301541619433</v>
      </c>
      <c r="N11" s="57">
        <f t="shared" si="1"/>
        <v>15.623269230769</v>
      </c>
      <c r="O11" s="66">
        <v>193</v>
      </c>
      <c r="P11" s="67">
        <v>237</v>
      </c>
      <c r="Q11" s="47">
        <f t="shared" si="2"/>
        <v>102.183930526546</v>
      </c>
    </row>
    <row r="12" ht="15.95" customHeight="1" spans="1:17">
      <c r="A12" s="18">
        <v>2</v>
      </c>
      <c r="B12" s="56">
        <v>217.222222222222</v>
      </c>
      <c r="C12" s="56">
        <v>220.504651162791</v>
      </c>
      <c r="D12" s="57">
        <v>217.411111111111</v>
      </c>
      <c r="E12" s="58"/>
      <c r="F12" s="56">
        <v>223</v>
      </c>
      <c r="G12" s="56">
        <v>216.821954545455</v>
      </c>
      <c r="H12" s="56"/>
      <c r="I12" s="56">
        <v>214.47</v>
      </c>
      <c r="J12" s="56">
        <v>202.32</v>
      </c>
      <c r="K12" s="56"/>
      <c r="L12" s="65">
        <v>215</v>
      </c>
      <c r="M12" s="57">
        <f t="shared" si="0"/>
        <v>215.96427700594</v>
      </c>
      <c r="N12" s="57">
        <f t="shared" si="1"/>
        <v>20.68</v>
      </c>
      <c r="O12" s="66">
        <v>193</v>
      </c>
      <c r="P12" s="67">
        <v>237</v>
      </c>
      <c r="Q12" s="47">
        <f t="shared" si="2"/>
        <v>102.498470339791</v>
      </c>
    </row>
    <row r="13" ht="15.95" customHeight="1" spans="1:17">
      <c r="A13" s="18">
        <v>3</v>
      </c>
      <c r="B13" s="56">
        <v>212.1875</v>
      </c>
      <c r="C13" s="56">
        <v>219.441935483871</v>
      </c>
      <c r="D13" s="57">
        <v>217.46875</v>
      </c>
      <c r="E13" s="58"/>
      <c r="F13" s="56">
        <v>220</v>
      </c>
      <c r="G13" s="56">
        <v>215.081818181818</v>
      </c>
      <c r="H13" s="56"/>
      <c r="I13" s="56">
        <v>216</v>
      </c>
      <c r="J13" s="56">
        <v>203.28</v>
      </c>
      <c r="K13" s="56"/>
      <c r="L13" s="65">
        <v>215</v>
      </c>
      <c r="M13" s="57">
        <f t="shared" si="0"/>
        <v>214.78000052367</v>
      </c>
      <c r="N13" s="57">
        <f t="shared" si="1"/>
        <v>16.72</v>
      </c>
      <c r="O13" s="66">
        <v>193</v>
      </c>
      <c r="P13" s="67">
        <v>237</v>
      </c>
      <c r="Q13" s="47">
        <f t="shared" si="2"/>
        <v>101.936402716502</v>
      </c>
    </row>
    <row r="14" ht="15.95" customHeight="1" spans="1:17">
      <c r="A14" s="18">
        <v>4</v>
      </c>
      <c r="B14" s="56">
        <v>213.272727272727</v>
      </c>
      <c r="C14" s="56">
        <v>213.517021276596</v>
      </c>
      <c r="D14" s="57">
        <v>208.172222222222</v>
      </c>
      <c r="E14" s="58"/>
      <c r="F14" s="56">
        <v>213.428571428571</v>
      </c>
      <c r="G14" s="56">
        <v>216.342</v>
      </c>
      <c r="H14" s="56"/>
      <c r="I14" s="56">
        <v>216.32</v>
      </c>
      <c r="J14" s="56">
        <v>202.08</v>
      </c>
      <c r="K14" s="56"/>
      <c r="L14" s="65">
        <v>215</v>
      </c>
      <c r="M14" s="57">
        <f t="shared" si="0"/>
        <v>211.876077457159</v>
      </c>
      <c r="N14" s="57">
        <f t="shared" si="1"/>
        <v>14.262</v>
      </c>
      <c r="O14" s="66">
        <v>193</v>
      </c>
      <c r="P14" s="67">
        <v>237</v>
      </c>
      <c r="Q14" s="47">
        <f t="shared" si="2"/>
        <v>100.558176296706</v>
      </c>
    </row>
    <row r="15" ht="15.95" customHeight="1" spans="1:18">
      <c r="A15" s="18">
        <v>5</v>
      </c>
      <c r="B15" s="56">
        <v>213.25</v>
      </c>
      <c r="C15" s="56">
        <v>211.976842105263</v>
      </c>
      <c r="D15" s="57">
        <v>207.464705882353</v>
      </c>
      <c r="E15" s="58"/>
      <c r="F15" s="56">
        <v>213.3</v>
      </c>
      <c r="G15" s="56">
        <v>215.297571428571</v>
      </c>
      <c r="H15" s="56"/>
      <c r="I15" s="56">
        <v>215.65</v>
      </c>
      <c r="J15" s="56">
        <v>205.82</v>
      </c>
      <c r="K15" s="56"/>
      <c r="L15" s="65">
        <v>215</v>
      </c>
      <c r="M15" s="57">
        <f t="shared" si="0"/>
        <v>211.82273134517</v>
      </c>
      <c r="N15" s="57">
        <f t="shared" si="1"/>
        <v>9.83000000000001</v>
      </c>
      <c r="O15" s="66">
        <v>193</v>
      </c>
      <c r="P15" s="67">
        <v>237</v>
      </c>
      <c r="Q15" s="47">
        <f t="shared" si="2"/>
        <v>100.532857781286</v>
      </c>
      <c r="R15" s="48"/>
    </row>
    <row r="16" ht="15.95" customHeight="1" spans="1:18">
      <c r="A16" s="18">
        <v>6</v>
      </c>
      <c r="B16" s="56"/>
      <c r="C16" s="56"/>
      <c r="D16" s="57"/>
      <c r="E16" s="58"/>
      <c r="F16" s="56"/>
      <c r="G16" s="56"/>
      <c r="H16" s="56"/>
      <c r="I16" s="56"/>
      <c r="J16" s="56"/>
      <c r="K16" s="56"/>
      <c r="L16" s="65">
        <v>215</v>
      </c>
      <c r="M16" s="57"/>
      <c r="N16" s="57">
        <f t="shared" si="1"/>
        <v>0</v>
      </c>
      <c r="O16" s="66">
        <v>193</v>
      </c>
      <c r="P16" s="67">
        <v>237</v>
      </c>
      <c r="Q16" s="47">
        <f t="shared" si="2"/>
        <v>0</v>
      </c>
      <c r="R16" s="48"/>
    </row>
    <row r="17" ht="15.95" customHeight="1" spans="1:18">
      <c r="A17" s="18">
        <v>7</v>
      </c>
      <c r="B17" s="56"/>
      <c r="C17" s="56"/>
      <c r="D17" s="57"/>
      <c r="E17" s="58"/>
      <c r="F17" s="56"/>
      <c r="G17" s="56"/>
      <c r="H17" s="56"/>
      <c r="I17" s="56"/>
      <c r="J17" s="56"/>
      <c r="K17" s="56"/>
      <c r="L17" s="65">
        <v>215</v>
      </c>
      <c r="M17" s="57"/>
      <c r="N17" s="57">
        <f t="shared" si="1"/>
        <v>0</v>
      </c>
      <c r="O17" s="66">
        <v>193</v>
      </c>
      <c r="P17" s="67">
        <v>237</v>
      </c>
      <c r="Q17" s="47">
        <f t="shared" si="2"/>
        <v>0</v>
      </c>
      <c r="R17" s="48"/>
    </row>
    <row r="18" ht="15.95" customHeight="1" spans="1:18">
      <c r="A18" s="18">
        <v>8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65">
        <v>215</v>
      </c>
      <c r="M18" s="57"/>
      <c r="N18" s="57">
        <f t="shared" si="1"/>
        <v>0</v>
      </c>
      <c r="O18" s="66">
        <v>193</v>
      </c>
      <c r="P18" s="67">
        <v>237</v>
      </c>
      <c r="Q18" s="47">
        <f t="shared" si="2"/>
        <v>0</v>
      </c>
      <c r="R18" s="48"/>
    </row>
    <row r="19" ht="15.95" customHeight="1" spans="1:18">
      <c r="A19" s="18">
        <v>9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65">
        <v>215</v>
      </c>
      <c r="M19" s="57"/>
      <c r="N19" s="57">
        <f t="shared" si="1"/>
        <v>0</v>
      </c>
      <c r="O19" s="66">
        <v>193</v>
      </c>
      <c r="P19" s="67">
        <v>237</v>
      </c>
      <c r="Q19" s="47">
        <f t="shared" si="2"/>
        <v>0</v>
      </c>
      <c r="R19" s="48"/>
    </row>
    <row r="20" ht="15.95" customHeight="1" spans="1:18">
      <c r="A20" s="18">
        <v>10</v>
      </c>
      <c r="B20" s="59"/>
      <c r="C20" s="60"/>
      <c r="D20" s="60"/>
      <c r="E20" s="60"/>
      <c r="F20" s="60"/>
      <c r="G20" s="60"/>
      <c r="H20" s="60"/>
      <c r="I20" s="60"/>
      <c r="J20" s="60"/>
      <c r="K20" s="60"/>
      <c r="L20" s="65">
        <v>215</v>
      </c>
      <c r="M20" s="57"/>
      <c r="N20" s="57">
        <f t="shared" si="1"/>
        <v>0</v>
      </c>
      <c r="O20" s="66">
        <v>193</v>
      </c>
      <c r="P20" s="67">
        <v>237</v>
      </c>
      <c r="Q20" s="47">
        <f t="shared" si="2"/>
        <v>0</v>
      </c>
      <c r="R20" s="48"/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S20"/>
  <sheetViews>
    <sheetView zoomScale="73" zoomScaleNormal="73" workbookViewId="0">
      <selection activeCell="X27" sqref="X27"/>
    </sheetView>
  </sheetViews>
  <sheetFormatPr defaultColWidth="9" defaultRowHeight="13.2"/>
  <cols>
    <col min="1" max="1" width="3.62962962962963" customWidth="1"/>
    <col min="2" max="2" width="8.12962962962963" customWidth="1"/>
    <col min="4" max="4" width="8.75" customWidth="1"/>
    <col min="5" max="5" width="10.5" customWidth="1"/>
    <col min="6" max="6" width="9.5" customWidth="1"/>
    <col min="7" max="8" width="8.75" customWidth="1"/>
    <col min="9" max="9" width="10.6296296296296" customWidth="1"/>
    <col min="10" max="11" width="8.62962962962963" customWidth="1"/>
    <col min="12" max="12" width="6.87962962962963" customWidth="1"/>
    <col min="13" max="13" width="9.75" customWidth="1"/>
    <col min="14" max="14" width="8.25" customWidth="1"/>
    <col min="15" max="16" width="2.62962962962963" customWidth="1"/>
    <col min="17" max="17" width="10.1296296296296" customWidth="1"/>
  </cols>
  <sheetData>
    <row r="1" ht="20.1" customHeight="1" spans="6:6">
      <c r="F1" s="11" t="s">
        <v>10</v>
      </c>
    </row>
    <row r="2" s="98" customFormat="1" ht="15.95" customHeight="1" spans="1:19">
      <c r="A2" s="12" t="s">
        <v>70</v>
      </c>
      <c r="B2" s="50" t="s">
        <v>71</v>
      </c>
      <c r="C2" s="50" t="s">
        <v>72</v>
      </c>
      <c r="D2" s="51" t="s">
        <v>73</v>
      </c>
      <c r="E2" s="52" t="s">
        <v>74</v>
      </c>
      <c r="F2" s="51" t="s">
        <v>75</v>
      </c>
      <c r="G2" s="50" t="s">
        <v>76</v>
      </c>
      <c r="H2" s="53" t="s">
        <v>77</v>
      </c>
      <c r="I2" s="50" t="s">
        <v>78</v>
      </c>
      <c r="J2" s="50" t="s">
        <v>79</v>
      </c>
      <c r="K2" s="61" t="s">
        <v>80</v>
      </c>
      <c r="L2" s="62" t="s">
        <v>2</v>
      </c>
      <c r="M2" s="63" t="s">
        <v>81</v>
      </c>
      <c r="N2" s="64" t="s">
        <v>82</v>
      </c>
      <c r="O2" s="45" t="s">
        <v>83</v>
      </c>
      <c r="P2" s="46" t="s">
        <v>84</v>
      </c>
      <c r="Q2" s="44" t="s">
        <v>85</v>
      </c>
      <c r="R2"/>
      <c r="S2"/>
    </row>
    <row r="3" s="98" customFormat="1" ht="15.95" customHeight="1" spans="1:17">
      <c r="A3" s="18">
        <v>5</v>
      </c>
      <c r="B3" s="71"/>
      <c r="C3" s="71"/>
      <c r="D3" s="71"/>
      <c r="E3" s="71">
        <v>5.25</v>
      </c>
      <c r="F3" s="72"/>
      <c r="G3" s="71"/>
      <c r="H3" s="71"/>
      <c r="I3" s="71"/>
      <c r="J3" s="71">
        <v>5.19</v>
      </c>
      <c r="K3" s="71"/>
      <c r="L3" s="56">
        <v>5.2</v>
      </c>
      <c r="M3" s="74">
        <f t="shared" ref="M3" si="0">AVERAGE(B3:K3)</f>
        <v>5.22</v>
      </c>
      <c r="N3" s="74">
        <f t="shared" ref="N3:N20" si="1">MAX(B3:K3)-MIN(B3:K3)</f>
        <v>0.0599999999999996</v>
      </c>
      <c r="O3" s="45">
        <v>5</v>
      </c>
      <c r="P3" s="46">
        <v>5.4</v>
      </c>
      <c r="Q3" s="80">
        <f>M3/M3*100</f>
        <v>100</v>
      </c>
    </row>
    <row r="4" s="98" customFormat="1" ht="15.95" customHeight="1" spans="1:17">
      <c r="A4" s="18">
        <v>6</v>
      </c>
      <c r="B4" s="73">
        <v>5.1925</v>
      </c>
      <c r="C4" s="73">
        <v>5.22805194805195</v>
      </c>
      <c r="D4" s="74">
        <v>5.21052631578947</v>
      </c>
      <c r="E4" s="74">
        <v>5.253</v>
      </c>
      <c r="F4" s="73">
        <v>5.28333333333333</v>
      </c>
      <c r="G4" s="73">
        <v>5.22</v>
      </c>
      <c r="H4" s="73">
        <v>5.259</v>
      </c>
      <c r="I4" s="73">
        <v>5.21</v>
      </c>
      <c r="J4" s="73">
        <v>5.22805194805195</v>
      </c>
      <c r="K4" s="73">
        <v>5.20555555555556</v>
      </c>
      <c r="L4" s="56">
        <v>5.2</v>
      </c>
      <c r="M4" s="74">
        <f t="shared" ref="M4:M8" si="2">AVERAGE(B4:K4)</f>
        <v>5.22900191007823</v>
      </c>
      <c r="N4" s="74">
        <f t="shared" si="1"/>
        <v>0.0908333333333298</v>
      </c>
      <c r="O4" s="45">
        <v>5</v>
      </c>
      <c r="P4" s="46">
        <v>5.4</v>
      </c>
      <c r="Q4" s="47">
        <f>M4/M$3*100</f>
        <v>100.17245038464</v>
      </c>
    </row>
    <row r="5" s="98" customFormat="1" ht="15.95" customHeight="1" spans="1:17">
      <c r="A5" s="18">
        <v>7</v>
      </c>
      <c r="B5" s="73">
        <v>5.1925</v>
      </c>
      <c r="C5" s="73">
        <v>5.22855555555556</v>
      </c>
      <c r="D5" s="74">
        <v>5.209</v>
      </c>
      <c r="E5" s="74">
        <v>5.251</v>
      </c>
      <c r="F5" s="73">
        <v>5.2625</v>
      </c>
      <c r="G5" s="73">
        <v>5.23891666666667</v>
      </c>
      <c r="H5" s="73">
        <v>5.271</v>
      </c>
      <c r="I5" s="73">
        <v>5.22</v>
      </c>
      <c r="J5" s="73">
        <v>5.21</v>
      </c>
      <c r="K5" s="73">
        <v>5.195</v>
      </c>
      <c r="L5" s="56">
        <v>5.2</v>
      </c>
      <c r="M5" s="74">
        <f t="shared" si="2"/>
        <v>5.22784722222222</v>
      </c>
      <c r="N5" s="74">
        <f t="shared" si="1"/>
        <v>0.0785</v>
      </c>
      <c r="O5" s="45">
        <v>5</v>
      </c>
      <c r="P5" s="46">
        <v>5.4</v>
      </c>
      <c r="Q5" s="47">
        <f t="shared" ref="Q5:Q20" si="3">M5/M$3*100</f>
        <v>100.150329927629</v>
      </c>
    </row>
    <row r="6" s="98" customFormat="1" ht="15.95" customHeight="1" spans="1:17">
      <c r="A6" s="18">
        <v>8</v>
      </c>
      <c r="B6" s="73">
        <v>5.19285714285714</v>
      </c>
      <c r="C6" s="73">
        <v>5.23438202247192</v>
      </c>
      <c r="D6" s="74">
        <v>5.20315789473684</v>
      </c>
      <c r="E6" s="74">
        <v>5.262</v>
      </c>
      <c r="F6" s="73">
        <v>5.235</v>
      </c>
      <c r="G6" s="73">
        <v>5.2325</v>
      </c>
      <c r="H6" s="73">
        <v>5.262</v>
      </c>
      <c r="I6" s="73">
        <v>5.23</v>
      </c>
      <c r="J6" s="73">
        <v>5.22</v>
      </c>
      <c r="K6" s="73">
        <v>5.195</v>
      </c>
      <c r="L6" s="56">
        <v>5.2</v>
      </c>
      <c r="M6" s="74">
        <f t="shared" si="2"/>
        <v>5.22668970600659</v>
      </c>
      <c r="N6" s="74">
        <f t="shared" si="1"/>
        <v>0.0691428571428592</v>
      </c>
      <c r="O6" s="45">
        <v>5</v>
      </c>
      <c r="P6" s="46">
        <v>5.4</v>
      </c>
      <c r="Q6" s="47">
        <f t="shared" si="3"/>
        <v>100.128155287483</v>
      </c>
    </row>
    <row r="7" s="98" customFormat="1" ht="15.95" customHeight="1" spans="1:17">
      <c r="A7" s="18">
        <v>9</v>
      </c>
      <c r="B7" s="73">
        <v>5.194</v>
      </c>
      <c r="C7" s="73">
        <v>5.23471264367816</v>
      </c>
      <c r="D7" s="74">
        <v>5.23111111111111</v>
      </c>
      <c r="E7" s="74">
        <v>5.227</v>
      </c>
      <c r="F7" s="73">
        <v>5.28</v>
      </c>
      <c r="G7" s="73">
        <v>5.23063157894737</v>
      </c>
      <c r="H7" s="73">
        <v>5.258</v>
      </c>
      <c r="I7" s="73">
        <v>5.23</v>
      </c>
      <c r="J7" s="73">
        <v>5.2</v>
      </c>
      <c r="K7" s="73">
        <v>5.2</v>
      </c>
      <c r="L7" s="56">
        <v>5.2</v>
      </c>
      <c r="M7" s="74">
        <f t="shared" si="2"/>
        <v>5.22854553337366</v>
      </c>
      <c r="N7" s="74">
        <f t="shared" si="1"/>
        <v>0.0860000000000003</v>
      </c>
      <c r="O7" s="45">
        <v>5</v>
      </c>
      <c r="P7" s="46">
        <v>5.4</v>
      </c>
      <c r="Q7" s="47">
        <f t="shared" si="3"/>
        <v>100.163707535894</v>
      </c>
    </row>
    <row r="8" s="98" customFormat="1" ht="15.95" customHeight="1" spans="1:17">
      <c r="A8" s="18">
        <v>10</v>
      </c>
      <c r="B8" s="73">
        <v>5.19772727272727</v>
      </c>
      <c r="C8" s="73">
        <v>5.2389</v>
      </c>
      <c r="D8" s="74">
        <v>5.22952380952381</v>
      </c>
      <c r="E8" s="74">
        <v>5.227</v>
      </c>
      <c r="F8" s="73">
        <v>5.26363636363636</v>
      </c>
      <c r="G8" s="73">
        <v>5.21614814814815</v>
      </c>
      <c r="H8" s="73">
        <v>5.252</v>
      </c>
      <c r="I8" s="73">
        <v>5.22</v>
      </c>
      <c r="J8" s="73">
        <v>5.2</v>
      </c>
      <c r="K8" s="73">
        <v>5.215</v>
      </c>
      <c r="L8" s="56">
        <v>5.2</v>
      </c>
      <c r="M8" s="74">
        <f t="shared" si="2"/>
        <v>5.22599355940356</v>
      </c>
      <c r="N8" s="74">
        <f t="shared" si="1"/>
        <v>0.0659090909090905</v>
      </c>
      <c r="O8" s="45">
        <v>5</v>
      </c>
      <c r="P8" s="46">
        <v>5.4</v>
      </c>
      <c r="Q8" s="47">
        <f t="shared" si="3"/>
        <v>100.114819145662</v>
      </c>
    </row>
    <row r="9" s="98" customFormat="1" ht="15.95" customHeight="1" spans="1:17">
      <c r="A9" s="18">
        <v>11</v>
      </c>
      <c r="B9" s="73">
        <v>5.2035</v>
      </c>
      <c r="C9" s="73">
        <v>5.22729411764706</v>
      </c>
      <c r="D9" s="74">
        <v>5.23</v>
      </c>
      <c r="E9" s="74">
        <v>5.219</v>
      </c>
      <c r="F9" s="73">
        <v>5.265</v>
      </c>
      <c r="G9" s="73">
        <v>5.21281818181818</v>
      </c>
      <c r="H9" s="73">
        <v>5.264</v>
      </c>
      <c r="I9" s="73">
        <v>5.21</v>
      </c>
      <c r="J9" s="73">
        <v>5.21</v>
      </c>
      <c r="K9" s="73">
        <v>5.2</v>
      </c>
      <c r="L9" s="56">
        <v>5.2</v>
      </c>
      <c r="M9" s="74">
        <f t="shared" ref="M9:M15" si="4">AVERAGE(B9:K9)</f>
        <v>5.22416122994652</v>
      </c>
      <c r="N9" s="74">
        <f t="shared" si="1"/>
        <v>0.0649999999999995</v>
      </c>
      <c r="O9" s="45">
        <v>5</v>
      </c>
      <c r="P9" s="46">
        <v>5.4</v>
      </c>
      <c r="Q9" s="47">
        <f t="shared" si="3"/>
        <v>100.079717048784</v>
      </c>
    </row>
    <row r="10" s="98" customFormat="1" ht="15.95" customHeight="1" spans="1:17">
      <c r="A10" s="18">
        <v>12</v>
      </c>
      <c r="B10" s="73">
        <v>5.200625</v>
      </c>
      <c r="C10" s="73">
        <v>5.22201923076923</v>
      </c>
      <c r="D10" s="74">
        <v>5.25058823529412</v>
      </c>
      <c r="E10" s="74">
        <v>5.225</v>
      </c>
      <c r="F10" s="73">
        <v>5.27368421052631</v>
      </c>
      <c r="G10" s="73">
        <v>5.21991304347826</v>
      </c>
      <c r="H10" s="73">
        <v>5.265</v>
      </c>
      <c r="I10" s="73">
        <v>5.22</v>
      </c>
      <c r="J10" s="73">
        <v>5.23</v>
      </c>
      <c r="K10" s="73">
        <v>5.18</v>
      </c>
      <c r="L10" s="56">
        <v>5.2</v>
      </c>
      <c r="M10" s="74">
        <f t="shared" si="4"/>
        <v>5.22868297200679</v>
      </c>
      <c r="N10" s="74">
        <f t="shared" si="1"/>
        <v>0.0936842105263107</v>
      </c>
      <c r="O10" s="45">
        <v>5</v>
      </c>
      <c r="P10" s="46">
        <v>5.4</v>
      </c>
      <c r="Q10" s="47">
        <f t="shared" si="3"/>
        <v>100.1663404599</v>
      </c>
    </row>
    <row r="11" s="98" customFormat="1" ht="15.95" customHeight="1" spans="1:17">
      <c r="A11" s="18">
        <v>1</v>
      </c>
      <c r="B11" s="73">
        <v>5.2005</v>
      </c>
      <c r="C11" s="73">
        <v>5.22843137254902</v>
      </c>
      <c r="D11" s="74">
        <v>5.25</v>
      </c>
      <c r="E11" s="74">
        <v>5.23</v>
      </c>
      <c r="F11" s="73">
        <v>5.25789473684211</v>
      </c>
      <c r="G11" s="73">
        <v>5.19264</v>
      </c>
      <c r="H11" s="73">
        <v>5.234</v>
      </c>
      <c r="I11" s="73">
        <v>5.23</v>
      </c>
      <c r="J11" s="73">
        <v>5.21</v>
      </c>
      <c r="K11" s="73">
        <v>5.20714285714286</v>
      </c>
      <c r="L11" s="56">
        <v>5.2</v>
      </c>
      <c r="M11" s="74">
        <f t="shared" si="4"/>
        <v>5.2240608966534</v>
      </c>
      <c r="N11" s="74">
        <f t="shared" si="1"/>
        <v>0.0652547368421104</v>
      </c>
      <c r="O11" s="45">
        <v>5</v>
      </c>
      <c r="P11" s="46">
        <v>5.4</v>
      </c>
      <c r="Q11" s="47">
        <f t="shared" si="3"/>
        <v>100.077794955046</v>
      </c>
    </row>
    <row r="12" s="98" customFormat="1" ht="15.95" customHeight="1" spans="1:17">
      <c r="A12" s="18">
        <v>2</v>
      </c>
      <c r="B12" s="73">
        <v>5.19611111111111</v>
      </c>
      <c r="C12" s="73">
        <v>5.23790697674419</v>
      </c>
      <c r="D12" s="74">
        <v>5.21214285714286</v>
      </c>
      <c r="E12" s="74">
        <v>5.231</v>
      </c>
      <c r="F12" s="73">
        <v>5.28823529411765</v>
      </c>
      <c r="G12" s="73">
        <v>5.18704545454545</v>
      </c>
      <c r="H12" s="73">
        <v>5.241</v>
      </c>
      <c r="I12" s="73">
        <v>5.22</v>
      </c>
      <c r="J12" s="73">
        <v>5.21</v>
      </c>
      <c r="K12" s="73">
        <v>5.2</v>
      </c>
      <c r="L12" s="56">
        <v>5.2</v>
      </c>
      <c r="M12" s="74">
        <f t="shared" si="4"/>
        <v>5.22234416936613</v>
      </c>
      <c r="N12" s="74">
        <f t="shared" si="1"/>
        <v>0.1011898395722</v>
      </c>
      <c r="O12" s="45">
        <v>5</v>
      </c>
      <c r="P12" s="46">
        <v>5.4</v>
      </c>
      <c r="Q12" s="47">
        <f t="shared" si="3"/>
        <v>100.044907459121</v>
      </c>
    </row>
    <row r="13" s="98" customFormat="1" ht="15.95" customHeight="1" spans="1:17">
      <c r="A13" s="18">
        <v>3</v>
      </c>
      <c r="B13" s="73">
        <v>5.195</v>
      </c>
      <c r="C13" s="73">
        <v>5.23430107526882</v>
      </c>
      <c r="D13" s="74">
        <v>5.236</v>
      </c>
      <c r="E13" s="74">
        <v>5.24</v>
      </c>
      <c r="F13" s="73">
        <v>5.27142857142857</v>
      </c>
      <c r="G13" s="73">
        <v>5.19704545454546</v>
      </c>
      <c r="H13" s="73">
        <v>5.258</v>
      </c>
      <c r="I13" s="73">
        <v>5.21</v>
      </c>
      <c r="J13" s="73">
        <v>5.21</v>
      </c>
      <c r="K13" s="73">
        <v>5.19333333333333</v>
      </c>
      <c r="L13" s="56">
        <v>5.2</v>
      </c>
      <c r="M13" s="74">
        <f t="shared" si="4"/>
        <v>5.22451084345762</v>
      </c>
      <c r="N13" s="74">
        <f t="shared" si="1"/>
        <v>0.0780952380952398</v>
      </c>
      <c r="O13" s="45">
        <v>5</v>
      </c>
      <c r="P13" s="46">
        <v>5.4</v>
      </c>
      <c r="Q13" s="47">
        <f t="shared" si="3"/>
        <v>100.086414625625</v>
      </c>
    </row>
    <row r="14" s="98" customFormat="1" ht="15.95" customHeight="1" spans="1:17">
      <c r="A14" s="18">
        <v>4</v>
      </c>
      <c r="B14" s="73">
        <v>5.195</v>
      </c>
      <c r="C14" s="73">
        <v>5.2409375</v>
      </c>
      <c r="D14" s="74">
        <v>5.21411764705882</v>
      </c>
      <c r="E14" s="74">
        <v>5.238</v>
      </c>
      <c r="F14" s="73">
        <v>5.25714285714286</v>
      </c>
      <c r="G14" s="73">
        <v>5.18286363636364</v>
      </c>
      <c r="H14" s="73">
        <v>5.273</v>
      </c>
      <c r="I14" s="73">
        <v>5.22</v>
      </c>
      <c r="J14" s="73">
        <v>5.21</v>
      </c>
      <c r="K14" s="73">
        <v>5.2</v>
      </c>
      <c r="L14" s="56">
        <v>5.2</v>
      </c>
      <c r="M14" s="74">
        <f t="shared" si="4"/>
        <v>5.22310616405653</v>
      </c>
      <c r="N14" s="74">
        <f t="shared" si="1"/>
        <v>0.0901363636363595</v>
      </c>
      <c r="O14" s="45">
        <v>5</v>
      </c>
      <c r="P14" s="46">
        <v>5.4</v>
      </c>
      <c r="Q14" s="47">
        <f t="shared" si="3"/>
        <v>100.059505058554</v>
      </c>
    </row>
    <row r="15" s="98" customFormat="1" ht="15.95" customHeight="1" spans="1:18">
      <c r="A15" s="18">
        <v>5</v>
      </c>
      <c r="B15" s="73">
        <v>5.198</v>
      </c>
      <c r="C15" s="73">
        <v>5.23347368421053</v>
      </c>
      <c r="D15" s="74">
        <v>5.22384615384615</v>
      </c>
      <c r="E15" s="74">
        <v>5.231</v>
      </c>
      <c r="F15" s="73">
        <v>5.26</v>
      </c>
      <c r="G15" s="73">
        <v>5.17033333333333</v>
      </c>
      <c r="H15" s="73">
        <v>5.254</v>
      </c>
      <c r="I15" s="73">
        <v>5.22</v>
      </c>
      <c r="J15" s="73">
        <v>5.21</v>
      </c>
      <c r="K15" s="73">
        <v>5.2</v>
      </c>
      <c r="L15" s="56">
        <v>5.2</v>
      </c>
      <c r="M15" s="74">
        <f t="shared" si="4"/>
        <v>5.220065317139</v>
      </c>
      <c r="N15" s="74">
        <f t="shared" si="1"/>
        <v>0.0896666666666697</v>
      </c>
      <c r="O15" s="45">
        <v>5</v>
      </c>
      <c r="P15" s="46">
        <v>5.4</v>
      </c>
      <c r="Q15" s="47">
        <f t="shared" si="3"/>
        <v>100.001251286188</v>
      </c>
      <c r="R15" s="100"/>
    </row>
    <row r="16" s="98" customFormat="1" ht="15.95" customHeight="1" spans="1:18">
      <c r="A16" s="18">
        <v>6</v>
      </c>
      <c r="B16" s="73"/>
      <c r="C16" s="73"/>
      <c r="D16" s="75"/>
      <c r="E16" s="73"/>
      <c r="F16" s="73"/>
      <c r="G16" s="73"/>
      <c r="H16" s="73"/>
      <c r="I16" s="73"/>
      <c r="J16" s="73"/>
      <c r="K16" s="73"/>
      <c r="L16" s="56">
        <v>5.2</v>
      </c>
      <c r="M16" s="74"/>
      <c r="N16" s="74">
        <f t="shared" si="1"/>
        <v>0</v>
      </c>
      <c r="O16" s="45">
        <v>5</v>
      </c>
      <c r="P16" s="46">
        <v>5.4</v>
      </c>
      <c r="Q16" s="47">
        <f t="shared" si="3"/>
        <v>0</v>
      </c>
      <c r="R16" s="100"/>
    </row>
    <row r="17" s="98" customFormat="1" ht="15.95" customHeight="1" spans="1:18">
      <c r="A17" s="18">
        <v>7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6">
        <v>5.2</v>
      </c>
      <c r="M17" s="74"/>
      <c r="N17" s="74">
        <f t="shared" si="1"/>
        <v>0</v>
      </c>
      <c r="O17" s="45">
        <v>5</v>
      </c>
      <c r="P17" s="46">
        <v>5.4</v>
      </c>
      <c r="Q17" s="47">
        <f t="shared" si="3"/>
        <v>0</v>
      </c>
      <c r="R17" s="100"/>
    </row>
    <row r="18" s="98" customFormat="1" ht="15.95" customHeight="1" spans="1:18">
      <c r="A18" s="18">
        <v>8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6">
        <v>5.2</v>
      </c>
      <c r="M18" s="74"/>
      <c r="N18" s="74">
        <f t="shared" si="1"/>
        <v>0</v>
      </c>
      <c r="O18" s="45">
        <v>5</v>
      </c>
      <c r="P18" s="46">
        <v>5.4</v>
      </c>
      <c r="Q18" s="47">
        <f t="shared" si="3"/>
        <v>0</v>
      </c>
      <c r="R18" s="100"/>
    </row>
    <row r="19" s="98" customFormat="1" ht="15.95" customHeight="1" spans="1:18">
      <c r="A19" s="18">
        <v>9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6">
        <v>5.2</v>
      </c>
      <c r="M19" s="74"/>
      <c r="N19" s="74">
        <f t="shared" si="1"/>
        <v>0</v>
      </c>
      <c r="O19" s="45">
        <v>5</v>
      </c>
      <c r="P19" s="46">
        <v>5.4</v>
      </c>
      <c r="Q19" s="47">
        <f t="shared" si="3"/>
        <v>0</v>
      </c>
      <c r="R19" s="100"/>
    </row>
    <row r="20" s="98" customFormat="1" ht="15.95" customHeight="1" spans="1:18">
      <c r="A20" s="18">
        <v>10</v>
      </c>
      <c r="B20" s="59"/>
      <c r="C20" s="60"/>
      <c r="D20" s="60"/>
      <c r="E20" s="60"/>
      <c r="F20" s="60"/>
      <c r="G20" s="60"/>
      <c r="H20" s="60"/>
      <c r="I20" s="60"/>
      <c r="J20" s="60"/>
      <c r="K20" s="60"/>
      <c r="L20" s="56">
        <v>5.2</v>
      </c>
      <c r="M20" s="74"/>
      <c r="N20" s="74">
        <f t="shared" si="1"/>
        <v>0</v>
      </c>
      <c r="O20" s="45">
        <v>5</v>
      </c>
      <c r="P20" s="46">
        <v>5.4</v>
      </c>
      <c r="Q20" s="47">
        <f t="shared" si="3"/>
        <v>0</v>
      </c>
      <c r="R20" s="100"/>
    </row>
  </sheetData>
  <pageMargins left="0.787" right="0.787" top="0.984" bottom="0.984" header="0.512" footer="0.512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0"/>
  <dimension ref="A1:X21"/>
  <sheetViews>
    <sheetView zoomScale="73" zoomScaleNormal="73" workbookViewId="0">
      <selection activeCell="Y47" sqref="Y47"/>
    </sheetView>
  </sheetViews>
  <sheetFormatPr defaultColWidth="9" defaultRowHeight="13.2"/>
  <cols>
    <col min="1" max="1" width="3.75" customWidth="1"/>
    <col min="2" max="2" width="8.5" customWidth="1"/>
    <col min="4" max="5" width="8.75" customWidth="1"/>
    <col min="6" max="6" width="9.5" customWidth="1"/>
    <col min="7" max="8" width="8.75" customWidth="1"/>
    <col min="9" max="9" width="10.6296296296296" customWidth="1"/>
    <col min="10" max="10" width="8.62962962962963" customWidth="1"/>
    <col min="11" max="11" width="9.37962962962963" customWidth="1"/>
    <col min="12" max="12" width="7.5" style="10" customWidth="1"/>
    <col min="13" max="13" width="9.75" style="10" customWidth="1"/>
    <col min="14" max="14" width="7.87962962962963" style="10" customWidth="1"/>
    <col min="15" max="16" width="2.62962962962963" style="10" customWidth="1"/>
    <col min="17" max="17" width="10.1296296296296" customWidth="1"/>
  </cols>
  <sheetData>
    <row r="1" ht="20.1" customHeight="1" spans="6:6">
      <c r="F1" s="11" t="s">
        <v>66</v>
      </c>
    </row>
    <row r="2" ht="16.2" spans="1:17">
      <c r="A2" s="12" t="s">
        <v>70</v>
      </c>
      <c r="B2" s="50" t="s">
        <v>71</v>
      </c>
      <c r="C2" s="50" t="s">
        <v>72</v>
      </c>
      <c r="D2" s="51" t="s">
        <v>73</v>
      </c>
      <c r="E2" s="52" t="s">
        <v>87</v>
      </c>
      <c r="F2" s="51" t="s">
        <v>75</v>
      </c>
      <c r="G2" s="50" t="s">
        <v>76</v>
      </c>
      <c r="H2" s="53" t="s">
        <v>77</v>
      </c>
      <c r="I2" s="50" t="s">
        <v>78</v>
      </c>
      <c r="J2" s="50" t="s">
        <v>79</v>
      </c>
      <c r="K2" s="61" t="s">
        <v>80</v>
      </c>
      <c r="L2" s="62" t="s">
        <v>2</v>
      </c>
      <c r="M2" s="63" t="s">
        <v>111</v>
      </c>
      <c r="N2" s="64" t="s">
        <v>82</v>
      </c>
      <c r="O2" s="45" t="s">
        <v>83</v>
      </c>
      <c r="P2" s="46" t="s">
        <v>84</v>
      </c>
      <c r="Q2" s="44" t="s">
        <v>85</v>
      </c>
    </row>
    <row r="3" ht="15.95" customHeight="1" spans="1:17">
      <c r="A3" s="18">
        <v>5</v>
      </c>
      <c r="B3" s="54"/>
      <c r="C3" s="54"/>
      <c r="D3" s="54"/>
      <c r="E3" s="54"/>
      <c r="F3" s="55"/>
      <c r="G3" s="54"/>
      <c r="H3" s="54"/>
      <c r="I3" s="54"/>
      <c r="J3" s="54">
        <v>85.8</v>
      </c>
      <c r="K3" s="54"/>
      <c r="L3" s="65">
        <v>89</v>
      </c>
      <c r="M3" s="57">
        <f t="shared" ref="M3:M15" si="0">AVERAGE(B3:K3)</f>
        <v>85.8</v>
      </c>
      <c r="N3" s="57">
        <f>MAX(B3:K3)-MIN(B3:K3)</f>
        <v>0</v>
      </c>
      <c r="O3" s="66">
        <v>80</v>
      </c>
      <c r="P3" s="67">
        <v>98</v>
      </c>
      <c r="Q3" s="47">
        <f>M3/M3*100</f>
        <v>100</v>
      </c>
    </row>
    <row r="4" ht="15.95" customHeight="1" spans="1:17">
      <c r="A4" s="18">
        <v>6</v>
      </c>
      <c r="B4" s="56">
        <v>89.9</v>
      </c>
      <c r="C4" s="56">
        <v>91.9886075949367</v>
      </c>
      <c r="D4" s="57">
        <v>87.5555555555556</v>
      </c>
      <c r="E4" s="58"/>
      <c r="F4" s="56">
        <v>89.5</v>
      </c>
      <c r="G4" s="56">
        <v>88.2</v>
      </c>
      <c r="H4" s="56"/>
      <c r="I4" s="56">
        <v>85.5</v>
      </c>
      <c r="J4" s="56">
        <v>91.9886075949367</v>
      </c>
      <c r="K4" s="56"/>
      <c r="L4" s="65">
        <v>89</v>
      </c>
      <c r="M4" s="57">
        <f t="shared" si="0"/>
        <v>89.2332529636327</v>
      </c>
      <c r="N4" s="57">
        <f t="shared" ref="N4:N20" si="1">MAX(B4:K4)-MIN(B4:K4)</f>
        <v>6.4886075949367</v>
      </c>
      <c r="O4" s="66">
        <v>80</v>
      </c>
      <c r="P4" s="67">
        <v>98</v>
      </c>
      <c r="Q4" s="47">
        <f>M4/M$3*100</f>
        <v>104.001460330574</v>
      </c>
    </row>
    <row r="5" ht="15.95" customHeight="1" spans="1:17">
      <c r="A5" s="18">
        <v>7</v>
      </c>
      <c r="B5" s="56">
        <v>88.35</v>
      </c>
      <c r="C5" s="56">
        <v>91.1465909090909</v>
      </c>
      <c r="D5" s="57">
        <v>87.3</v>
      </c>
      <c r="E5" s="58"/>
      <c r="F5" s="56">
        <v>91.125</v>
      </c>
      <c r="G5" s="56">
        <v>85.9208333333333</v>
      </c>
      <c r="H5" s="56"/>
      <c r="I5" s="56">
        <v>91.39</v>
      </c>
      <c r="J5" s="56">
        <v>86.17</v>
      </c>
      <c r="K5" s="56"/>
      <c r="L5" s="65">
        <v>89</v>
      </c>
      <c r="M5" s="57">
        <f t="shared" si="0"/>
        <v>88.7717748917749</v>
      </c>
      <c r="N5" s="57">
        <f t="shared" si="1"/>
        <v>5.46916666666669</v>
      </c>
      <c r="O5" s="66">
        <v>80</v>
      </c>
      <c r="P5" s="67">
        <v>98</v>
      </c>
      <c r="Q5" s="47">
        <f t="shared" ref="Q5:Q20" si="2">M5/M$3*100</f>
        <v>103.463607099971</v>
      </c>
    </row>
    <row r="6" ht="15.95" customHeight="1" spans="1:17">
      <c r="A6" s="18">
        <v>8</v>
      </c>
      <c r="B6" s="56">
        <v>89.9047619047619</v>
      </c>
      <c r="C6" s="56">
        <v>90.9714285714286</v>
      </c>
      <c r="D6" s="57">
        <v>87.7</v>
      </c>
      <c r="E6" s="58"/>
      <c r="F6" s="56">
        <v>91.3</v>
      </c>
      <c r="G6" s="56">
        <v>86.4545</v>
      </c>
      <c r="H6" s="56"/>
      <c r="I6" s="56">
        <v>91.7</v>
      </c>
      <c r="J6" s="56">
        <v>87.23</v>
      </c>
      <c r="K6" s="56"/>
      <c r="L6" s="65">
        <v>89</v>
      </c>
      <c r="M6" s="57">
        <f t="shared" si="0"/>
        <v>89.3229557823129</v>
      </c>
      <c r="N6" s="57">
        <f t="shared" si="1"/>
        <v>5.24550000000001</v>
      </c>
      <c r="O6" s="66">
        <v>80</v>
      </c>
      <c r="P6" s="67">
        <v>98</v>
      </c>
      <c r="Q6" s="47">
        <f t="shared" si="2"/>
        <v>104.106009070295</v>
      </c>
    </row>
    <row r="7" ht="15.95" customHeight="1" spans="1:17">
      <c r="A7" s="18">
        <v>9</v>
      </c>
      <c r="B7" s="56">
        <v>90.4</v>
      </c>
      <c r="C7" s="56">
        <v>88.7109756097561</v>
      </c>
      <c r="D7" s="57">
        <v>88.6833333333333</v>
      </c>
      <c r="E7" s="58"/>
      <c r="F7" s="56">
        <v>91.6</v>
      </c>
      <c r="G7" s="56">
        <v>88.3947368421053</v>
      </c>
      <c r="H7" s="56"/>
      <c r="I7" s="56">
        <v>90.8</v>
      </c>
      <c r="J7" s="56">
        <v>85.5</v>
      </c>
      <c r="K7" s="56"/>
      <c r="L7" s="65">
        <v>89</v>
      </c>
      <c r="M7" s="57">
        <f t="shared" si="0"/>
        <v>89.1555779693135</v>
      </c>
      <c r="N7" s="57">
        <f t="shared" si="1"/>
        <v>6.09999999999999</v>
      </c>
      <c r="O7" s="66">
        <v>80</v>
      </c>
      <c r="P7" s="67">
        <v>98</v>
      </c>
      <c r="Q7" s="47">
        <f t="shared" si="2"/>
        <v>103.910930034165</v>
      </c>
    </row>
    <row r="8" ht="15.95" customHeight="1" spans="1:17">
      <c r="A8" s="18">
        <v>10</v>
      </c>
      <c r="B8" s="56">
        <v>89.6818181818182</v>
      </c>
      <c r="C8" s="56">
        <v>89.8913043478261</v>
      </c>
      <c r="D8" s="57">
        <v>88.5714285714286</v>
      </c>
      <c r="E8" s="58"/>
      <c r="F8" s="56">
        <v>91.3181818181818</v>
      </c>
      <c r="G8" s="56">
        <v>89.3931851851852</v>
      </c>
      <c r="H8" s="56"/>
      <c r="I8" s="56">
        <v>91</v>
      </c>
      <c r="J8" s="56">
        <v>85.12</v>
      </c>
      <c r="K8" s="56"/>
      <c r="L8" s="65">
        <v>89</v>
      </c>
      <c r="M8" s="57">
        <f t="shared" si="0"/>
        <v>89.28227401492</v>
      </c>
      <c r="N8" s="57">
        <f t="shared" si="1"/>
        <v>6.19818181818179</v>
      </c>
      <c r="O8" s="66">
        <v>80</v>
      </c>
      <c r="P8" s="67">
        <v>98</v>
      </c>
      <c r="Q8" s="47">
        <f t="shared" si="2"/>
        <v>104.058594422984</v>
      </c>
    </row>
    <row r="9" ht="15.95" customHeight="1" spans="1:17">
      <c r="A9" s="18">
        <v>11</v>
      </c>
      <c r="B9" s="56">
        <v>90.7</v>
      </c>
      <c r="C9" s="56">
        <v>91.646511627907</v>
      </c>
      <c r="D9" s="57">
        <v>89.978947368421</v>
      </c>
      <c r="E9" s="58"/>
      <c r="F9" s="56">
        <v>89.75</v>
      </c>
      <c r="G9" s="56">
        <v>90.6441739130435</v>
      </c>
      <c r="H9" s="56"/>
      <c r="I9" s="56">
        <v>90</v>
      </c>
      <c r="J9" s="56">
        <v>87.88</v>
      </c>
      <c r="K9" s="56"/>
      <c r="L9" s="65">
        <v>89</v>
      </c>
      <c r="M9" s="57">
        <f t="shared" si="0"/>
        <v>90.0856618441959</v>
      </c>
      <c r="N9" s="57">
        <f t="shared" si="1"/>
        <v>3.76651162790701</v>
      </c>
      <c r="O9" s="66">
        <v>80</v>
      </c>
      <c r="P9" s="67">
        <v>98</v>
      </c>
      <c r="Q9" s="47">
        <f t="shared" si="2"/>
        <v>104.994943874354</v>
      </c>
    </row>
    <row r="10" ht="15.95" customHeight="1" spans="1:17">
      <c r="A10" s="18">
        <v>12</v>
      </c>
      <c r="B10" s="56">
        <v>91.125</v>
      </c>
      <c r="C10" s="56">
        <v>90.5298076923077</v>
      </c>
      <c r="D10" s="57">
        <v>90.4866666666667</v>
      </c>
      <c r="E10" s="58"/>
      <c r="F10" s="56">
        <v>89.6842105263158</v>
      </c>
      <c r="G10" s="56">
        <v>91.2391304347826</v>
      </c>
      <c r="H10" s="56"/>
      <c r="I10" s="56">
        <v>91.47</v>
      </c>
      <c r="J10" s="56">
        <v>87.06</v>
      </c>
      <c r="K10" s="56"/>
      <c r="L10" s="65">
        <v>89</v>
      </c>
      <c r="M10" s="57">
        <f t="shared" si="0"/>
        <v>90.2278307600104</v>
      </c>
      <c r="N10" s="57">
        <f t="shared" si="1"/>
        <v>4.41</v>
      </c>
      <c r="O10" s="66">
        <v>80</v>
      </c>
      <c r="P10" s="67">
        <v>98</v>
      </c>
      <c r="Q10" s="47">
        <f t="shared" si="2"/>
        <v>105.160641911434</v>
      </c>
    </row>
    <row r="11" ht="15.95" customHeight="1" spans="1:17">
      <c r="A11" s="18">
        <v>1</v>
      </c>
      <c r="B11" s="56">
        <v>92.15</v>
      </c>
      <c r="C11" s="56">
        <v>91.7368932038835</v>
      </c>
      <c r="D11" s="57">
        <v>93.1461538461539</v>
      </c>
      <c r="E11" s="58"/>
      <c r="F11" s="56">
        <v>89.4736842105263</v>
      </c>
      <c r="G11" s="56">
        <v>91.25868</v>
      </c>
      <c r="H11" s="56"/>
      <c r="I11" s="56">
        <v>90.06</v>
      </c>
      <c r="J11" s="56">
        <v>86.67</v>
      </c>
      <c r="K11" s="56"/>
      <c r="L11" s="65">
        <v>89</v>
      </c>
      <c r="M11" s="57">
        <f t="shared" si="0"/>
        <v>90.6422016086519</v>
      </c>
      <c r="N11" s="57">
        <f t="shared" si="1"/>
        <v>6.47615384615389</v>
      </c>
      <c r="O11" s="66">
        <v>80</v>
      </c>
      <c r="P11" s="67">
        <v>98</v>
      </c>
      <c r="Q11" s="47">
        <f t="shared" si="2"/>
        <v>105.643591618475</v>
      </c>
    </row>
    <row r="12" ht="15.95" customHeight="1" spans="1:17">
      <c r="A12" s="18">
        <v>2</v>
      </c>
      <c r="B12" s="56">
        <v>90.3888888888889</v>
      </c>
      <c r="C12" s="56">
        <v>92.1275</v>
      </c>
      <c r="D12" s="57">
        <v>89.8833333333333</v>
      </c>
      <c r="E12" s="58"/>
      <c r="F12" s="56">
        <v>89.7058823529412</v>
      </c>
      <c r="G12" s="56">
        <v>91.3742727272727</v>
      </c>
      <c r="H12" s="56"/>
      <c r="I12" s="56">
        <v>90.79</v>
      </c>
      <c r="J12" s="56">
        <v>88.05</v>
      </c>
      <c r="K12" s="56"/>
      <c r="L12" s="65">
        <v>89</v>
      </c>
      <c r="M12" s="57">
        <f t="shared" si="0"/>
        <v>90.3314110432051</v>
      </c>
      <c r="N12" s="57">
        <f t="shared" si="1"/>
        <v>4.0775</v>
      </c>
      <c r="O12" s="66">
        <v>80</v>
      </c>
      <c r="P12" s="67">
        <v>98</v>
      </c>
      <c r="Q12" s="47">
        <f t="shared" si="2"/>
        <v>105.28136485222</v>
      </c>
    </row>
    <row r="13" ht="15.95" customHeight="1" spans="1:17">
      <c r="A13" s="18">
        <v>3</v>
      </c>
      <c r="B13" s="56">
        <v>89.875</v>
      </c>
      <c r="C13" s="56">
        <v>91.376404494382</v>
      </c>
      <c r="D13" s="57">
        <v>89.8625</v>
      </c>
      <c r="E13" s="58"/>
      <c r="F13" s="56">
        <v>91.5238095238095</v>
      </c>
      <c r="G13" s="56">
        <v>91.4151363636364</v>
      </c>
      <c r="H13" s="56"/>
      <c r="I13" s="56">
        <v>90.35</v>
      </c>
      <c r="J13" s="56">
        <v>88.72</v>
      </c>
      <c r="K13" s="56"/>
      <c r="L13" s="65">
        <v>89</v>
      </c>
      <c r="M13" s="57">
        <f t="shared" si="0"/>
        <v>90.4461214831183</v>
      </c>
      <c r="N13" s="57">
        <f t="shared" si="1"/>
        <v>2.80380952380951</v>
      </c>
      <c r="O13" s="66">
        <v>80</v>
      </c>
      <c r="P13" s="67">
        <v>98</v>
      </c>
      <c r="Q13" s="47">
        <f t="shared" si="2"/>
        <v>105.415060003634</v>
      </c>
    </row>
    <row r="14" ht="15.95" customHeight="1" spans="1:17">
      <c r="A14" s="18">
        <v>4</v>
      </c>
      <c r="B14" s="56">
        <v>89.8636363636364</v>
      </c>
      <c r="C14" s="56">
        <v>90.4858823529412</v>
      </c>
      <c r="D14" s="57">
        <v>91.1235294117647</v>
      </c>
      <c r="E14" s="58"/>
      <c r="F14" s="56">
        <v>90.8095238095238</v>
      </c>
      <c r="G14" s="56">
        <v>92.184</v>
      </c>
      <c r="H14" s="56"/>
      <c r="I14" s="56">
        <v>90.59</v>
      </c>
      <c r="J14" s="56">
        <v>88.04</v>
      </c>
      <c r="K14" s="56"/>
      <c r="L14" s="65">
        <v>89</v>
      </c>
      <c r="M14" s="57">
        <f t="shared" si="0"/>
        <v>90.4423674196952</v>
      </c>
      <c r="N14" s="57">
        <f t="shared" si="1"/>
        <v>4.14399999999999</v>
      </c>
      <c r="O14" s="66">
        <v>80</v>
      </c>
      <c r="P14" s="67">
        <v>98</v>
      </c>
      <c r="Q14" s="47">
        <f t="shared" si="2"/>
        <v>105.410684638339</v>
      </c>
    </row>
    <row r="15" ht="15.95" customHeight="1" spans="1:18">
      <c r="A15" s="18">
        <v>5</v>
      </c>
      <c r="B15" s="56">
        <v>89.55</v>
      </c>
      <c r="C15" s="56">
        <v>90.8517647058823</v>
      </c>
      <c r="D15" s="57">
        <v>90.7294117647059</v>
      </c>
      <c r="E15" s="58"/>
      <c r="F15" s="56">
        <v>92.85</v>
      </c>
      <c r="G15" s="56">
        <v>90.3618571428571</v>
      </c>
      <c r="H15" s="56"/>
      <c r="I15" s="56">
        <v>88.71</v>
      </c>
      <c r="J15" s="56">
        <v>86.38</v>
      </c>
      <c r="K15" s="56"/>
      <c r="L15" s="65">
        <v>89</v>
      </c>
      <c r="M15" s="57">
        <f t="shared" si="0"/>
        <v>89.9190048019208</v>
      </c>
      <c r="N15" s="57">
        <f t="shared" si="1"/>
        <v>6.47</v>
      </c>
      <c r="O15" s="66">
        <v>80</v>
      </c>
      <c r="P15" s="67">
        <v>98</v>
      </c>
      <c r="Q15" s="47">
        <f t="shared" si="2"/>
        <v>104.800704897344</v>
      </c>
      <c r="R15" s="48"/>
    </row>
    <row r="16" ht="15.95" customHeight="1" spans="1:18">
      <c r="A16" s="18">
        <v>6</v>
      </c>
      <c r="B16" s="56"/>
      <c r="C16" s="56"/>
      <c r="D16" s="57"/>
      <c r="E16" s="58"/>
      <c r="F16" s="56"/>
      <c r="G16" s="56"/>
      <c r="H16" s="56"/>
      <c r="I16" s="56"/>
      <c r="J16" s="56"/>
      <c r="K16" s="56"/>
      <c r="L16" s="65">
        <v>89</v>
      </c>
      <c r="M16" s="57"/>
      <c r="N16" s="57">
        <f t="shared" si="1"/>
        <v>0</v>
      </c>
      <c r="O16" s="66">
        <v>80</v>
      </c>
      <c r="P16" s="67">
        <v>98</v>
      </c>
      <c r="Q16" s="47">
        <f t="shared" si="2"/>
        <v>0</v>
      </c>
      <c r="R16" s="48"/>
    </row>
    <row r="17" ht="15.95" customHeight="1" spans="1:18">
      <c r="A17" s="18">
        <v>7</v>
      </c>
      <c r="B17" s="56"/>
      <c r="C17" s="56"/>
      <c r="D17" s="57"/>
      <c r="E17" s="58"/>
      <c r="F17" s="56"/>
      <c r="G17" s="56"/>
      <c r="H17" s="56"/>
      <c r="I17" s="56"/>
      <c r="J17" s="56"/>
      <c r="K17" s="56"/>
      <c r="L17" s="65">
        <v>89</v>
      </c>
      <c r="M17" s="57"/>
      <c r="N17" s="57">
        <f t="shared" si="1"/>
        <v>0</v>
      </c>
      <c r="O17" s="66">
        <v>80</v>
      </c>
      <c r="P17" s="67">
        <v>98</v>
      </c>
      <c r="Q17" s="47">
        <f t="shared" si="2"/>
        <v>0</v>
      </c>
      <c r="R17" s="48"/>
    </row>
    <row r="18" ht="15.95" customHeight="1" spans="1:18">
      <c r="A18" s="18">
        <v>8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65">
        <v>89</v>
      </c>
      <c r="M18" s="57"/>
      <c r="N18" s="57">
        <f t="shared" si="1"/>
        <v>0</v>
      </c>
      <c r="O18" s="66">
        <v>80</v>
      </c>
      <c r="P18" s="67">
        <v>98</v>
      </c>
      <c r="Q18" s="47">
        <f t="shared" si="2"/>
        <v>0</v>
      </c>
      <c r="R18" s="48"/>
    </row>
    <row r="19" ht="15.95" customHeight="1" spans="1:18">
      <c r="A19" s="18">
        <v>9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65">
        <v>89</v>
      </c>
      <c r="M19" s="57"/>
      <c r="N19" s="57">
        <f t="shared" si="1"/>
        <v>0</v>
      </c>
      <c r="O19" s="66">
        <v>80</v>
      </c>
      <c r="P19" s="67">
        <v>98</v>
      </c>
      <c r="Q19" s="47">
        <f t="shared" si="2"/>
        <v>0</v>
      </c>
      <c r="R19" s="48"/>
    </row>
    <row r="20" ht="15.95" customHeight="1" spans="1:24">
      <c r="A20" s="18">
        <v>10</v>
      </c>
      <c r="B20" s="59"/>
      <c r="C20" s="60"/>
      <c r="D20" s="60"/>
      <c r="E20" s="60"/>
      <c r="F20" s="60"/>
      <c r="G20" s="60"/>
      <c r="H20" s="60"/>
      <c r="I20" s="60"/>
      <c r="J20" s="60"/>
      <c r="K20" s="60"/>
      <c r="L20" s="65">
        <v>89</v>
      </c>
      <c r="M20" s="57"/>
      <c r="N20" s="57">
        <f t="shared" si="1"/>
        <v>0</v>
      </c>
      <c r="O20" s="66">
        <v>80</v>
      </c>
      <c r="P20" s="67">
        <v>98</v>
      </c>
      <c r="Q20" s="47">
        <f t="shared" si="2"/>
        <v>0</v>
      </c>
      <c r="R20" s="48"/>
      <c r="X20" s="68"/>
    </row>
    <row r="21" ht="18.6" spans="12:12">
      <c r="L21" s="65">
        <v>89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1"/>
  <dimension ref="A1:AB21"/>
  <sheetViews>
    <sheetView zoomScale="73" zoomScaleNormal="73" workbookViewId="0">
      <selection activeCell="AA41" sqref="AA41"/>
    </sheetView>
  </sheetViews>
  <sheetFormatPr defaultColWidth="9" defaultRowHeight="13.2"/>
  <cols>
    <col min="1" max="1" width="3.75" customWidth="1"/>
    <col min="2" max="2" width="9.25" customWidth="1"/>
    <col min="3" max="3" width="9.12962962962963" customWidth="1"/>
    <col min="4" max="5" width="9.25" customWidth="1"/>
    <col min="6" max="6" width="9.37962962962963" customWidth="1"/>
    <col min="7" max="8" width="9.25" customWidth="1"/>
    <col min="9" max="10" width="10.6296296296296" customWidth="1"/>
    <col min="11" max="11" width="9.75" customWidth="1"/>
    <col min="12" max="12" width="10.6296296296296" customWidth="1"/>
    <col min="13" max="13" width="9.12962962962963" customWidth="1"/>
    <col min="14" max="14" width="7.87962962962963" customWidth="1"/>
    <col min="15" max="15" width="11.3796296296296" customWidth="1"/>
    <col min="16" max="16" width="9.37962962962963" customWidth="1"/>
    <col min="17" max="17" width="8.75" customWidth="1"/>
    <col min="18" max="21" width="3.5" style="10" customWidth="1"/>
    <col min="22" max="22" width="8.5" customWidth="1"/>
    <col min="23" max="23" width="9.87962962962963" customWidth="1"/>
    <col min="24" max="24" width="2" customWidth="1"/>
    <col min="25" max="25" width="2.12962962962963" customWidth="1"/>
  </cols>
  <sheetData>
    <row r="1" ht="20.1" customHeight="1" spans="6:6">
      <c r="F1" s="11" t="s">
        <v>112</v>
      </c>
    </row>
    <row r="2" ht="15.95" customHeight="1" spans="1:22">
      <c r="A2" s="12" t="s">
        <v>70</v>
      </c>
      <c r="B2" s="13" t="s">
        <v>71</v>
      </c>
      <c r="C2" s="13" t="s">
        <v>72</v>
      </c>
      <c r="D2" s="14" t="s">
        <v>73</v>
      </c>
      <c r="E2" s="15" t="s">
        <v>87</v>
      </c>
      <c r="F2" s="14" t="s">
        <v>75</v>
      </c>
      <c r="G2" s="16" t="s">
        <v>76</v>
      </c>
      <c r="H2" s="17" t="s">
        <v>77</v>
      </c>
      <c r="I2" s="13" t="s">
        <v>78</v>
      </c>
      <c r="J2" s="16" t="s">
        <v>79</v>
      </c>
      <c r="K2" s="30" t="s">
        <v>80</v>
      </c>
      <c r="L2" s="31" t="s">
        <v>97</v>
      </c>
      <c r="M2" s="32" t="s">
        <v>98</v>
      </c>
      <c r="N2" s="33" t="s">
        <v>82</v>
      </c>
      <c r="O2" s="34" t="s">
        <v>99</v>
      </c>
      <c r="P2" s="35" t="s">
        <v>100</v>
      </c>
      <c r="Q2" s="41" t="s">
        <v>82</v>
      </c>
      <c r="R2" s="42" t="s">
        <v>101</v>
      </c>
      <c r="S2" s="43" t="s">
        <v>102</v>
      </c>
      <c r="T2" s="43" t="s">
        <v>103</v>
      </c>
      <c r="U2" s="43" t="s">
        <v>104</v>
      </c>
      <c r="V2" s="44" t="s">
        <v>85</v>
      </c>
    </row>
    <row r="3" ht="15.95" customHeight="1" spans="1:22">
      <c r="A3" s="18">
        <v>5</v>
      </c>
      <c r="B3" s="19"/>
      <c r="C3" s="19"/>
      <c r="D3" s="19"/>
      <c r="E3" s="19">
        <v>81.5</v>
      </c>
      <c r="F3" s="19"/>
      <c r="G3" s="20"/>
      <c r="H3" s="20"/>
      <c r="I3" s="19"/>
      <c r="J3" s="20">
        <v>64.7</v>
      </c>
      <c r="K3" s="20"/>
      <c r="L3" s="36">
        <v>82</v>
      </c>
      <c r="M3" s="23">
        <f t="shared" ref="M3:M12" si="0">AVERAGE(B3,D3,E3,F3,I3)</f>
        <v>81.5</v>
      </c>
      <c r="N3" s="23">
        <f t="shared" ref="N3:N9" si="1">MAX(B3,D3,E3,F3,I3)-MIN(B3,D3,E3,F3,I3)</f>
        <v>0</v>
      </c>
      <c r="O3" s="37">
        <v>64</v>
      </c>
      <c r="P3" s="38">
        <f t="shared" ref="P3:P12" si="2">AVERAGE(C3,G3,H3,J3,K3)</f>
        <v>64.7</v>
      </c>
      <c r="Q3" s="38">
        <f t="shared" ref="Q3:Q12" si="3">MAX(C3,G3,H3,J3,K3)-MIN(C3,G3,H3,J3,K3)</f>
        <v>0</v>
      </c>
      <c r="R3" s="45">
        <v>77</v>
      </c>
      <c r="S3" s="46">
        <v>87</v>
      </c>
      <c r="T3" s="46">
        <v>59</v>
      </c>
      <c r="U3" s="46">
        <v>69</v>
      </c>
      <c r="V3" s="47">
        <f>P3/P3*100</f>
        <v>100</v>
      </c>
    </row>
    <row r="4" ht="15.95" customHeight="1" spans="1:22">
      <c r="A4" s="18">
        <v>6</v>
      </c>
      <c r="B4" s="21">
        <v>82.3</v>
      </c>
      <c r="C4" s="22">
        <v>60.9776315789473</v>
      </c>
      <c r="D4" s="23">
        <v>82.2105263157895</v>
      </c>
      <c r="E4" s="23">
        <v>80.483</v>
      </c>
      <c r="F4" s="21">
        <v>82.0555555555556</v>
      </c>
      <c r="G4" s="24">
        <v>65.6</v>
      </c>
      <c r="H4" s="24">
        <v>62.805</v>
      </c>
      <c r="I4" s="21">
        <v>81.39</v>
      </c>
      <c r="J4" s="24">
        <v>60.9776315789473</v>
      </c>
      <c r="K4" s="24">
        <v>65.0555555555556</v>
      </c>
      <c r="L4" s="36">
        <v>82</v>
      </c>
      <c r="M4" s="23">
        <f t="shared" si="0"/>
        <v>81.687816374269</v>
      </c>
      <c r="N4" s="23">
        <f t="shared" si="1"/>
        <v>1.81699999999999</v>
      </c>
      <c r="O4" s="37">
        <v>64</v>
      </c>
      <c r="P4" s="38">
        <f t="shared" si="2"/>
        <v>63.08316374269</v>
      </c>
      <c r="Q4" s="38">
        <f t="shared" si="3"/>
        <v>4.62236842105269</v>
      </c>
      <c r="R4" s="45">
        <v>77</v>
      </c>
      <c r="S4" s="46">
        <v>87</v>
      </c>
      <c r="T4" s="46">
        <v>59</v>
      </c>
      <c r="U4" s="46">
        <v>69</v>
      </c>
      <c r="V4" s="47">
        <f>P4/P$3*100</f>
        <v>97.5010258774189</v>
      </c>
    </row>
    <row r="5" ht="15.95" customHeight="1" spans="1:22">
      <c r="A5" s="18">
        <v>7</v>
      </c>
      <c r="B5" s="21">
        <v>81.8</v>
      </c>
      <c r="C5" s="22">
        <v>60.0563829787234</v>
      </c>
      <c r="D5" s="23">
        <v>82.2727272727273</v>
      </c>
      <c r="E5" s="23">
        <v>80.313</v>
      </c>
      <c r="F5" s="21">
        <v>82.125</v>
      </c>
      <c r="G5" s="24">
        <v>63.5166666666667</v>
      </c>
      <c r="H5" s="24">
        <v>62.969</v>
      </c>
      <c r="I5" s="21">
        <v>83.47</v>
      </c>
      <c r="J5" s="24">
        <v>63.5</v>
      </c>
      <c r="K5" s="24">
        <v>65.05</v>
      </c>
      <c r="L5" s="36">
        <v>82</v>
      </c>
      <c r="M5" s="23">
        <f t="shared" si="0"/>
        <v>81.9961454545455</v>
      </c>
      <c r="N5" s="23">
        <f t="shared" si="1"/>
        <v>3.157</v>
      </c>
      <c r="O5" s="37">
        <v>64</v>
      </c>
      <c r="P5" s="38">
        <f t="shared" si="2"/>
        <v>63.018409929078</v>
      </c>
      <c r="Q5" s="38">
        <f t="shared" si="3"/>
        <v>4.9936170212766</v>
      </c>
      <c r="R5" s="45">
        <v>77</v>
      </c>
      <c r="S5" s="46">
        <v>87</v>
      </c>
      <c r="T5" s="46">
        <v>59</v>
      </c>
      <c r="U5" s="46">
        <v>69</v>
      </c>
      <c r="V5" s="47">
        <f>P5/P$3*100</f>
        <v>97.4009427033663</v>
      </c>
    </row>
    <row r="6" ht="15.95" customHeight="1" spans="1:22">
      <c r="A6" s="18">
        <v>8</v>
      </c>
      <c r="B6" s="21">
        <v>82.3333333333333</v>
      </c>
      <c r="C6" s="22">
        <v>59.6593023255814</v>
      </c>
      <c r="D6" s="23">
        <v>81.7142857142857</v>
      </c>
      <c r="E6" s="23">
        <v>80.334</v>
      </c>
      <c r="F6" s="21">
        <v>82.25</v>
      </c>
      <c r="G6" s="24">
        <v>63.6153846153846</v>
      </c>
      <c r="H6" s="24">
        <v>63.141</v>
      </c>
      <c r="I6" s="21">
        <v>83.25</v>
      </c>
      <c r="J6" s="24">
        <v>63.72</v>
      </c>
      <c r="K6" s="24">
        <v>65.55</v>
      </c>
      <c r="L6" s="36">
        <v>82</v>
      </c>
      <c r="M6" s="23">
        <f t="shared" si="0"/>
        <v>81.9763238095238</v>
      </c>
      <c r="N6" s="23">
        <f t="shared" si="1"/>
        <v>2.916</v>
      </c>
      <c r="O6" s="37">
        <v>64</v>
      </c>
      <c r="P6" s="38">
        <f t="shared" si="2"/>
        <v>63.1371373881932</v>
      </c>
      <c r="Q6" s="38">
        <f t="shared" si="3"/>
        <v>5.8906976744186</v>
      </c>
      <c r="R6" s="45">
        <v>77</v>
      </c>
      <c r="S6" s="46">
        <v>87</v>
      </c>
      <c r="T6" s="46">
        <v>59</v>
      </c>
      <c r="U6" s="46">
        <v>69</v>
      </c>
      <c r="V6" s="47">
        <f t="shared" ref="V6:V20" si="4">P6/P$3*100</f>
        <v>97.5844472769601</v>
      </c>
    </row>
    <row r="7" ht="15.95" customHeight="1" spans="1:22">
      <c r="A7" s="18">
        <v>9</v>
      </c>
      <c r="B7" s="21">
        <v>81.75</v>
      </c>
      <c r="C7" s="22">
        <v>59.3642857142857</v>
      </c>
      <c r="D7" s="23">
        <v>81.7222222222222</v>
      </c>
      <c r="E7" s="23">
        <v>80.052</v>
      </c>
      <c r="F7" s="21">
        <v>80.65</v>
      </c>
      <c r="G7" s="24">
        <v>64.34</v>
      </c>
      <c r="H7" s="24">
        <v>64.029</v>
      </c>
      <c r="I7" s="21">
        <v>82.98</v>
      </c>
      <c r="J7" s="24">
        <v>62.67</v>
      </c>
      <c r="K7" s="24">
        <v>65.2</v>
      </c>
      <c r="L7" s="36">
        <v>82</v>
      </c>
      <c r="M7" s="23">
        <f t="shared" si="0"/>
        <v>81.4308444444444</v>
      </c>
      <c r="N7" s="23">
        <f t="shared" si="1"/>
        <v>2.928</v>
      </c>
      <c r="O7" s="37">
        <v>64</v>
      </c>
      <c r="P7" s="38">
        <f t="shared" si="2"/>
        <v>63.1206571428571</v>
      </c>
      <c r="Q7" s="38">
        <f t="shared" si="3"/>
        <v>5.8357142857143</v>
      </c>
      <c r="R7" s="45">
        <v>77</v>
      </c>
      <c r="S7" s="46">
        <v>87</v>
      </c>
      <c r="T7" s="46">
        <v>59</v>
      </c>
      <c r="U7" s="46">
        <v>69</v>
      </c>
      <c r="V7" s="47">
        <f t="shared" si="4"/>
        <v>97.5589754912784</v>
      </c>
    </row>
    <row r="8" ht="15.95" customHeight="1" spans="1:22">
      <c r="A8" s="18">
        <v>10</v>
      </c>
      <c r="B8" s="21">
        <v>82.0454545454545</v>
      </c>
      <c r="C8" s="22">
        <v>59.7105263157895</v>
      </c>
      <c r="D8" s="23">
        <v>82</v>
      </c>
      <c r="E8" s="23">
        <v>79.796</v>
      </c>
      <c r="F8" s="21">
        <v>82.0454545454545</v>
      </c>
      <c r="G8" s="24">
        <v>64.6814814814815</v>
      </c>
      <c r="H8" s="24">
        <v>64.59</v>
      </c>
      <c r="I8" s="21">
        <v>82.56</v>
      </c>
      <c r="J8" s="24">
        <v>62.54</v>
      </c>
      <c r="K8" s="24">
        <v>63.0555555555556</v>
      </c>
      <c r="L8" s="36">
        <v>82</v>
      </c>
      <c r="M8" s="23">
        <f t="shared" si="0"/>
        <v>81.6893818181818</v>
      </c>
      <c r="N8" s="23">
        <f t="shared" si="1"/>
        <v>2.764</v>
      </c>
      <c r="O8" s="37">
        <v>64</v>
      </c>
      <c r="P8" s="38">
        <f t="shared" si="2"/>
        <v>62.9155126705653</v>
      </c>
      <c r="Q8" s="38">
        <f t="shared" si="3"/>
        <v>4.970955165692</v>
      </c>
      <c r="R8" s="45">
        <v>77</v>
      </c>
      <c r="S8" s="46">
        <v>87</v>
      </c>
      <c r="T8" s="46">
        <v>59</v>
      </c>
      <c r="U8" s="46">
        <v>69</v>
      </c>
      <c r="V8" s="47">
        <f t="shared" si="4"/>
        <v>97.2419052095291</v>
      </c>
    </row>
    <row r="9" ht="15.95" customHeight="1" spans="1:22">
      <c r="A9" s="18">
        <v>11</v>
      </c>
      <c r="B9" s="21">
        <v>82.1</v>
      </c>
      <c r="C9" s="22">
        <v>60.6292682926829</v>
      </c>
      <c r="D9" s="23">
        <v>81.7</v>
      </c>
      <c r="E9" s="23">
        <v>82.406</v>
      </c>
      <c r="F9" s="21">
        <v>81.75</v>
      </c>
      <c r="G9" s="24">
        <v>64.9991304347826</v>
      </c>
      <c r="H9" s="24">
        <v>65.068</v>
      </c>
      <c r="I9" s="21">
        <v>83.29</v>
      </c>
      <c r="J9" s="24">
        <v>64.17</v>
      </c>
      <c r="K9" s="24">
        <v>63.9</v>
      </c>
      <c r="L9" s="36">
        <v>82</v>
      </c>
      <c r="M9" s="23">
        <f t="shared" si="0"/>
        <v>82.2492</v>
      </c>
      <c r="N9" s="23">
        <f t="shared" si="1"/>
        <v>1.59</v>
      </c>
      <c r="O9" s="37">
        <v>64</v>
      </c>
      <c r="P9" s="38">
        <f t="shared" si="2"/>
        <v>63.7532797454931</v>
      </c>
      <c r="Q9" s="38">
        <f t="shared" si="3"/>
        <v>4.4387317073171</v>
      </c>
      <c r="R9" s="45">
        <v>77</v>
      </c>
      <c r="S9" s="46">
        <v>87</v>
      </c>
      <c r="T9" s="46">
        <v>59</v>
      </c>
      <c r="U9" s="46">
        <v>69</v>
      </c>
      <c r="V9" s="47">
        <f t="shared" si="4"/>
        <v>98.5367538570218</v>
      </c>
    </row>
    <row r="10" ht="15.95" customHeight="1" spans="1:22">
      <c r="A10" s="18">
        <v>12</v>
      </c>
      <c r="B10" s="21">
        <v>82.5625</v>
      </c>
      <c r="C10" s="22">
        <v>61.4860215053763</v>
      </c>
      <c r="D10" s="23">
        <v>81.75</v>
      </c>
      <c r="E10" s="23">
        <v>84.362</v>
      </c>
      <c r="F10" s="21">
        <v>82.1052631578947</v>
      </c>
      <c r="G10" s="24">
        <v>65.1534782608696</v>
      </c>
      <c r="H10" s="24">
        <v>65.296</v>
      </c>
      <c r="I10" s="21">
        <v>82.43</v>
      </c>
      <c r="J10" s="24">
        <v>64.74</v>
      </c>
      <c r="K10" s="24">
        <v>63.2</v>
      </c>
      <c r="L10" s="36">
        <v>82</v>
      </c>
      <c r="M10" s="23">
        <f t="shared" si="0"/>
        <v>82.6419526315789</v>
      </c>
      <c r="N10" s="23">
        <f t="shared" ref="N10:N20" si="5">MAX(B10,D10,E10,F10,I10)-MIN(B10,D10,E10,F10,I10)</f>
        <v>2.61199999999999</v>
      </c>
      <c r="O10" s="37">
        <v>64</v>
      </c>
      <c r="P10" s="38">
        <f t="shared" si="2"/>
        <v>63.9750999532492</v>
      </c>
      <c r="Q10" s="38">
        <f t="shared" si="3"/>
        <v>3.80997849462371</v>
      </c>
      <c r="R10" s="45">
        <v>77</v>
      </c>
      <c r="S10" s="46">
        <v>87</v>
      </c>
      <c r="T10" s="46">
        <v>59</v>
      </c>
      <c r="U10" s="46">
        <v>69</v>
      </c>
      <c r="V10" s="47">
        <f t="shared" si="4"/>
        <v>98.8795980730281</v>
      </c>
    </row>
    <row r="11" ht="15.95" customHeight="1" spans="1:22">
      <c r="A11" s="18">
        <v>1</v>
      </c>
      <c r="B11" s="21">
        <v>81.65</v>
      </c>
      <c r="C11" s="22">
        <v>61.6120481927711</v>
      </c>
      <c r="D11" s="23">
        <v>81.4117647058823</v>
      </c>
      <c r="E11" s="23">
        <v>84.589</v>
      </c>
      <c r="F11" s="21">
        <v>81.7368421052632</v>
      </c>
      <c r="G11" s="24">
        <v>64.4616</v>
      </c>
      <c r="H11" s="24">
        <v>65.123</v>
      </c>
      <c r="I11" s="21">
        <v>83.34</v>
      </c>
      <c r="J11" s="24">
        <v>64.16</v>
      </c>
      <c r="K11" s="24">
        <v>63.5</v>
      </c>
      <c r="L11" s="36">
        <v>82</v>
      </c>
      <c r="M11" s="23">
        <f t="shared" si="0"/>
        <v>82.5455213622291</v>
      </c>
      <c r="N11" s="23">
        <f t="shared" si="5"/>
        <v>3.17723529411769</v>
      </c>
      <c r="O11" s="37">
        <v>64</v>
      </c>
      <c r="P11" s="38">
        <f t="shared" si="2"/>
        <v>63.7713296385542</v>
      </c>
      <c r="Q11" s="38">
        <f t="shared" si="3"/>
        <v>3.51095180722891</v>
      </c>
      <c r="R11" s="45">
        <v>77</v>
      </c>
      <c r="S11" s="46">
        <v>87</v>
      </c>
      <c r="T11" s="46">
        <v>59</v>
      </c>
      <c r="U11" s="46">
        <v>69</v>
      </c>
      <c r="V11" s="47">
        <f t="shared" si="4"/>
        <v>98.564651682464</v>
      </c>
    </row>
    <row r="12" ht="15.95" customHeight="1" spans="1:22">
      <c r="A12" s="18">
        <v>2</v>
      </c>
      <c r="B12" s="21">
        <v>81.8888888888889</v>
      </c>
      <c r="C12" s="22">
        <v>61.9375</v>
      </c>
      <c r="D12" s="23">
        <v>81.1578947368421</v>
      </c>
      <c r="E12" s="23">
        <v>84.487</v>
      </c>
      <c r="F12" s="21">
        <v>81.8235294117647</v>
      </c>
      <c r="G12" s="24">
        <v>63.197619047619</v>
      </c>
      <c r="H12" s="24">
        <v>64.361</v>
      </c>
      <c r="I12" s="21">
        <v>83.52</v>
      </c>
      <c r="J12" s="24">
        <v>62.37</v>
      </c>
      <c r="K12" s="24">
        <v>63.2666666666667</v>
      </c>
      <c r="L12" s="36">
        <v>82</v>
      </c>
      <c r="M12" s="23">
        <f t="shared" si="0"/>
        <v>82.5754626074991</v>
      </c>
      <c r="N12" s="23">
        <f t="shared" si="5"/>
        <v>3.3291052631579</v>
      </c>
      <c r="O12" s="37">
        <v>64</v>
      </c>
      <c r="P12" s="38">
        <f t="shared" si="2"/>
        <v>63.0265571428571</v>
      </c>
      <c r="Q12" s="38">
        <f t="shared" si="3"/>
        <v>2.4235</v>
      </c>
      <c r="R12" s="45">
        <v>77</v>
      </c>
      <c r="S12" s="46">
        <v>87</v>
      </c>
      <c r="T12" s="46">
        <v>59</v>
      </c>
      <c r="U12" s="46">
        <v>69</v>
      </c>
      <c r="V12" s="47">
        <f t="shared" si="4"/>
        <v>97.413534996688</v>
      </c>
    </row>
    <row r="13" ht="15.95" customHeight="1" spans="1:28">
      <c r="A13" s="25">
        <v>3</v>
      </c>
      <c r="B13" s="21">
        <v>82.375</v>
      </c>
      <c r="C13" s="21">
        <v>83.2571428571429</v>
      </c>
      <c r="D13" s="23">
        <v>82.05</v>
      </c>
      <c r="E13" s="23">
        <v>84.296</v>
      </c>
      <c r="F13" s="21">
        <v>82.2380952380952</v>
      </c>
      <c r="G13" s="22">
        <v>65.2681818181818</v>
      </c>
      <c r="H13" s="22">
        <v>63.22</v>
      </c>
      <c r="I13" s="21">
        <v>83.03</v>
      </c>
      <c r="J13" s="22">
        <v>62.07</v>
      </c>
      <c r="K13" s="22">
        <v>62.5333333333333</v>
      </c>
      <c r="L13" s="36">
        <v>82</v>
      </c>
      <c r="M13" s="23">
        <f>AVERAGE(C13,B13,D13,E13,F13,I13)</f>
        <v>82.874373015873</v>
      </c>
      <c r="N13" s="23">
        <f>MAX(B13,C13,D13,E13,F13,I13)-MIN(B13,C13,D13,E13,F13,I13)</f>
        <v>2.24600000000001</v>
      </c>
      <c r="O13" s="37">
        <v>64</v>
      </c>
      <c r="P13" s="38">
        <f>AVERAGE(G13,H13,J13,K13)</f>
        <v>63.2728787878788</v>
      </c>
      <c r="Q13" s="38">
        <f>MAX(G13,H13,J13,K13)-MIN(G13,H13,J13,K13)</f>
        <v>3.1981818181818</v>
      </c>
      <c r="R13" s="45">
        <v>77</v>
      </c>
      <c r="S13" s="46">
        <v>87</v>
      </c>
      <c r="T13" s="46">
        <v>59</v>
      </c>
      <c r="U13" s="46">
        <v>69</v>
      </c>
      <c r="V13" s="47">
        <f t="shared" si="4"/>
        <v>97.7942485129502</v>
      </c>
      <c r="AB13" s="49"/>
    </row>
    <row r="14" ht="15.95" customHeight="1" spans="1:22">
      <c r="A14" s="18">
        <v>4</v>
      </c>
      <c r="B14" s="21">
        <v>82</v>
      </c>
      <c r="C14" s="21">
        <v>82.772619047619</v>
      </c>
      <c r="D14" s="23">
        <v>83.2105263157895</v>
      </c>
      <c r="E14" s="23">
        <v>84.154</v>
      </c>
      <c r="F14" s="21">
        <v>82.4761904761905</v>
      </c>
      <c r="G14" s="22">
        <v>64.924</v>
      </c>
      <c r="H14" s="22">
        <v>65.286</v>
      </c>
      <c r="I14" s="21">
        <v>82.67</v>
      </c>
      <c r="J14" s="22">
        <v>62.07</v>
      </c>
      <c r="K14" s="22">
        <v>64</v>
      </c>
      <c r="L14" s="36">
        <v>82</v>
      </c>
      <c r="M14" s="23">
        <f>AVERAGE(C14,B14,D14,E14,F14,I14)</f>
        <v>82.8805559732665</v>
      </c>
      <c r="N14" s="23">
        <f>MAX(B14,C14,D14,E14,F14,I14)-MIN(B14,C14,D14,E14,F14,I14)</f>
        <v>2.154</v>
      </c>
      <c r="O14" s="37">
        <v>64</v>
      </c>
      <c r="P14" s="38">
        <f>AVERAGE(G14,H14,J14,K14)</f>
        <v>64.07</v>
      </c>
      <c r="Q14" s="38">
        <f>MAX(G14,H14,J14,K14)-MIN(G14,H14,J14,K14)</f>
        <v>3.216</v>
      </c>
      <c r="R14" s="45">
        <v>77</v>
      </c>
      <c r="S14" s="46">
        <v>87</v>
      </c>
      <c r="T14" s="46">
        <v>59</v>
      </c>
      <c r="U14" s="46">
        <v>69</v>
      </c>
      <c r="V14" s="47">
        <f t="shared" si="4"/>
        <v>99.0262751159196</v>
      </c>
    </row>
    <row r="15" ht="15.95" customHeight="1" spans="1:23">
      <c r="A15" s="18">
        <v>5</v>
      </c>
      <c r="B15" s="21">
        <v>81.65</v>
      </c>
      <c r="C15" s="21">
        <v>82.4860465116279</v>
      </c>
      <c r="D15" s="23">
        <v>82.75</v>
      </c>
      <c r="E15" s="23">
        <v>83.72</v>
      </c>
      <c r="F15" s="21">
        <v>82.15</v>
      </c>
      <c r="G15" s="22">
        <v>64.6504761904762</v>
      </c>
      <c r="H15" s="22">
        <v>64.965</v>
      </c>
      <c r="I15" s="21">
        <v>82.9</v>
      </c>
      <c r="J15" s="22">
        <v>64</v>
      </c>
      <c r="K15" s="22">
        <v>63.9411764705882</v>
      </c>
      <c r="L15" s="36">
        <v>82</v>
      </c>
      <c r="M15" s="23">
        <f>AVERAGE(C15,B15,D15,E15,F15,I15)</f>
        <v>82.6093410852713</v>
      </c>
      <c r="N15" s="23">
        <f>MAX(B15,C15,D15,E15,F15,I15)-MIN(B15,C15,D15,E15,F15,I15)</f>
        <v>2.06999999999999</v>
      </c>
      <c r="O15" s="37">
        <v>64</v>
      </c>
      <c r="P15" s="38">
        <f>AVERAGE(G15,H15,J15,K15)</f>
        <v>64.3891631652661</v>
      </c>
      <c r="Q15" s="38">
        <f>MAX(G15,H15,J15,K15)-MIN(G15,H15,J15,K15)</f>
        <v>1.0238235294118</v>
      </c>
      <c r="R15" s="45">
        <v>77</v>
      </c>
      <c r="S15" s="46">
        <v>87</v>
      </c>
      <c r="T15" s="46">
        <v>59</v>
      </c>
      <c r="U15" s="46">
        <v>69</v>
      </c>
      <c r="V15" s="47">
        <f t="shared" si="4"/>
        <v>99.5195721256045</v>
      </c>
      <c r="W15" s="48"/>
    </row>
    <row r="16" ht="15.95" customHeight="1" spans="1:23">
      <c r="A16" s="18">
        <v>6</v>
      </c>
      <c r="B16" s="21"/>
      <c r="C16" s="21"/>
      <c r="D16" s="23"/>
      <c r="E16" s="23"/>
      <c r="F16" s="21"/>
      <c r="G16" s="24"/>
      <c r="H16" s="24"/>
      <c r="I16" s="21"/>
      <c r="J16" s="24"/>
      <c r="K16" s="24"/>
      <c r="L16" s="36">
        <v>82</v>
      </c>
      <c r="M16" s="23"/>
      <c r="N16" s="23">
        <f t="shared" si="5"/>
        <v>0</v>
      </c>
      <c r="O16" s="37">
        <v>64</v>
      </c>
      <c r="P16" s="38"/>
      <c r="Q16" s="38">
        <f t="shared" ref="Q16:Q20" si="6">MAX(G16,H16,J16,K16)-MIN(G16,H16,J16,K16)</f>
        <v>0</v>
      </c>
      <c r="R16" s="45">
        <v>77</v>
      </c>
      <c r="S16" s="46">
        <v>87</v>
      </c>
      <c r="T16" s="46">
        <v>59</v>
      </c>
      <c r="U16" s="46">
        <v>69</v>
      </c>
      <c r="V16" s="47">
        <f t="shared" si="4"/>
        <v>0</v>
      </c>
      <c r="W16" s="48"/>
    </row>
    <row r="17" ht="15.95" customHeight="1" spans="1:23">
      <c r="A17" s="18">
        <v>7</v>
      </c>
      <c r="B17" s="21"/>
      <c r="C17" s="21"/>
      <c r="D17" s="23"/>
      <c r="E17" s="23"/>
      <c r="F17" s="21"/>
      <c r="G17" s="24"/>
      <c r="H17" s="24"/>
      <c r="I17" s="21"/>
      <c r="J17" s="24"/>
      <c r="K17" s="24"/>
      <c r="L17" s="36">
        <v>82</v>
      </c>
      <c r="M17" s="23"/>
      <c r="N17" s="23">
        <f t="shared" si="5"/>
        <v>0</v>
      </c>
      <c r="O17" s="37">
        <v>64</v>
      </c>
      <c r="P17" s="38"/>
      <c r="Q17" s="38">
        <f t="shared" si="6"/>
        <v>0</v>
      </c>
      <c r="R17" s="45">
        <v>77</v>
      </c>
      <c r="S17" s="46">
        <v>87</v>
      </c>
      <c r="T17" s="46">
        <v>59</v>
      </c>
      <c r="U17" s="46">
        <v>69</v>
      </c>
      <c r="V17" s="47">
        <f t="shared" si="4"/>
        <v>0</v>
      </c>
      <c r="W17" s="48"/>
    </row>
    <row r="18" ht="15.95" customHeight="1" spans="1:23">
      <c r="A18" s="18">
        <v>8</v>
      </c>
      <c r="B18" s="26"/>
      <c r="C18" s="26"/>
      <c r="D18" s="26"/>
      <c r="E18" s="23"/>
      <c r="F18" s="26"/>
      <c r="G18" s="27"/>
      <c r="H18" s="27"/>
      <c r="I18" s="26"/>
      <c r="J18" s="27"/>
      <c r="K18" s="27"/>
      <c r="L18" s="36">
        <v>82</v>
      </c>
      <c r="M18" s="23"/>
      <c r="N18" s="23">
        <f t="shared" si="5"/>
        <v>0</v>
      </c>
      <c r="O18" s="37">
        <v>64</v>
      </c>
      <c r="P18" s="38"/>
      <c r="Q18" s="38">
        <f t="shared" si="6"/>
        <v>0</v>
      </c>
      <c r="R18" s="45">
        <v>77</v>
      </c>
      <c r="S18" s="46">
        <v>87</v>
      </c>
      <c r="T18" s="46">
        <v>59</v>
      </c>
      <c r="U18" s="46">
        <v>69</v>
      </c>
      <c r="V18" s="47">
        <f t="shared" si="4"/>
        <v>0</v>
      </c>
      <c r="W18" s="48"/>
    </row>
    <row r="19" ht="15.95" customHeight="1" spans="1:23">
      <c r="A19" s="18">
        <v>9</v>
      </c>
      <c r="B19" s="26"/>
      <c r="C19" s="26"/>
      <c r="D19" s="26"/>
      <c r="E19" s="23"/>
      <c r="F19" s="26"/>
      <c r="G19" s="27"/>
      <c r="H19" s="27"/>
      <c r="I19" s="26"/>
      <c r="J19" s="27"/>
      <c r="K19" s="27"/>
      <c r="L19" s="36">
        <v>82</v>
      </c>
      <c r="M19" s="23"/>
      <c r="N19" s="23">
        <f t="shared" si="5"/>
        <v>0</v>
      </c>
      <c r="O19" s="37">
        <v>64</v>
      </c>
      <c r="P19" s="38"/>
      <c r="Q19" s="38">
        <f t="shared" si="6"/>
        <v>0</v>
      </c>
      <c r="R19" s="45">
        <v>77</v>
      </c>
      <c r="S19" s="46">
        <v>87</v>
      </c>
      <c r="T19" s="46">
        <v>59</v>
      </c>
      <c r="U19" s="46">
        <v>69</v>
      </c>
      <c r="V19" s="47">
        <f t="shared" si="4"/>
        <v>0</v>
      </c>
      <c r="W19" s="48"/>
    </row>
    <row r="20" ht="15.95" customHeight="1" spans="1:23">
      <c r="A20" s="18">
        <v>10</v>
      </c>
      <c r="B20" s="26"/>
      <c r="C20" s="28"/>
      <c r="D20" s="28"/>
      <c r="E20" s="23"/>
      <c r="F20" s="28"/>
      <c r="G20" s="29"/>
      <c r="H20" s="29"/>
      <c r="I20" s="28"/>
      <c r="J20" s="29"/>
      <c r="K20" s="29"/>
      <c r="L20" s="39">
        <v>82</v>
      </c>
      <c r="M20" s="23"/>
      <c r="N20" s="23">
        <f t="shared" si="5"/>
        <v>0</v>
      </c>
      <c r="O20" s="37">
        <v>64</v>
      </c>
      <c r="P20" s="38"/>
      <c r="Q20" s="38">
        <f t="shared" si="6"/>
        <v>0</v>
      </c>
      <c r="R20" s="45">
        <v>77</v>
      </c>
      <c r="S20" s="46">
        <v>87</v>
      </c>
      <c r="T20" s="46">
        <v>59</v>
      </c>
      <c r="U20" s="46">
        <v>69</v>
      </c>
      <c r="V20" s="47">
        <f t="shared" si="4"/>
        <v>0</v>
      </c>
      <c r="W20" s="48"/>
    </row>
    <row r="21" spans="12:13">
      <c r="L21" s="40"/>
      <c r="M21" s="40"/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2"/>
  <dimension ref="A1:AE19"/>
  <sheetViews>
    <sheetView zoomScale="76" zoomScaleNormal="76" workbookViewId="0">
      <selection activeCell="AD33" sqref="AD33"/>
    </sheetView>
  </sheetViews>
  <sheetFormatPr defaultColWidth="9" defaultRowHeight="13.2"/>
  <cols>
    <col min="1" max="1" width="6.62962962962963" customWidth="1"/>
    <col min="2" max="2" width="9.5" customWidth="1"/>
    <col min="3" max="31" width="10" customWidth="1"/>
  </cols>
  <sheetData>
    <row r="1" ht="16.2" spans="1:31">
      <c r="A1" s="2" t="s">
        <v>70</v>
      </c>
      <c r="B1" s="3" t="s">
        <v>6</v>
      </c>
      <c r="C1" s="3" t="s">
        <v>10</v>
      </c>
      <c r="D1" s="3" t="s">
        <v>86</v>
      </c>
      <c r="E1" s="3" t="s">
        <v>15</v>
      </c>
      <c r="F1" s="3" t="s">
        <v>18</v>
      </c>
      <c r="G1" s="3" t="s">
        <v>20</v>
      </c>
      <c r="H1" s="3" t="s">
        <v>22</v>
      </c>
      <c r="I1" s="3" t="s">
        <v>96</v>
      </c>
      <c r="J1" s="3" t="s">
        <v>29</v>
      </c>
      <c r="K1" s="3" t="s">
        <v>105</v>
      </c>
      <c r="L1" s="3" t="s">
        <v>106</v>
      </c>
      <c r="M1" s="3" t="s">
        <v>35</v>
      </c>
      <c r="N1" s="3" t="s">
        <v>37</v>
      </c>
      <c r="O1" s="3" t="s">
        <v>38</v>
      </c>
      <c r="P1" s="3" t="s">
        <v>40</v>
      </c>
      <c r="Q1" s="9" t="s">
        <v>41</v>
      </c>
      <c r="R1" s="3" t="s">
        <v>44</v>
      </c>
      <c r="S1" s="3" t="s">
        <v>47</v>
      </c>
      <c r="T1" s="3" t="s">
        <v>48</v>
      </c>
      <c r="U1" s="3" t="s">
        <v>113</v>
      </c>
      <c r="V1" s="3" t="s">
        <v>114</v>
      </c>
      <c r="W1" s="3" t="s">
        <v>52</v>
      </c>
      <c r="X1" s="3" t="s">
        <v>108</v>
      </c>
      <c r="Y1" s="3" t="s">
        <v>56</v>
      </c>
      <c r="Z1" s="3" t="s">
        <v>59</v>
      </c>
      <c r="AA1" s="3" t="s">
        <v>61</v>
      </c>
      <c r="AB1" s="3" t="s">
        <v>62</v>
      </c>
      <c r="AC1" s="3" t="s">
        <v>64</v>
      </c>
      <c r="AD1" s="3" t="s">
        <v>66</v>
      </c>
      <c r="AE1" s="3" t="s">
        <v>112</v>
      </c>
    </row>
    <row r="2" s="1" customFormat="1" ht="16.2" spans="1:31">
      <c r="A2" s="4" t="s">
        <v>115</v>
      </c>
      <c r="B2" s="5">
        <v>100</v>
      </c>
      <c r="C2" s="5">
        <v>100</v>
      </c>
      <c r="D2" s="5">
        <v>100</v>
      </c>
      <c r="E2" s="5">
        <v>100</v>
      </c>
      <c r="F2" s="5">
        <v>100</v>
      </c>
      <c r="G2" s="5">
        <v>100</v>
      </c>
      <c r="H2" s="5">
        <v>100</v>
      </c>
      <c r="I2" s="5">
        <v>100</v>
      </c>
      <c r="J2" s="5">
        <v>100</v>
      </c>
      <c r="K2" s="5">
        <v>100</v>
      </c>
      <c r="L2" s="5">
        <v>100</v>
      </c>
      <c r="M2" s="5">
        <v>100</v>
      </c>
      <c r="N2" s="5">
        <v>100</v>
      </c>
      <c r="O2" s="5">
        <v>100</v>
      </c>
      <c r="P2" s="5">
        <v>100</v>
      </c>
      <c r="Q2" s="7">
        <v>100</v>
      </c>
      <c r="R2" s="5">
        <v>100</v>
      </c>
      <c r="S2" s="5">
        <v>100</v>
      </c>
      <c r="T2" s="5">
        <v>100</v>
      </c>
      <c r="U2" s="5">
        <v>100</v>
      </c>
      <c r="V2" s="5">
        <v>100</v>
      </c>
      <c r="W2" s="5">
        <v>100</v>
      </c>
      <c r="X2" s="5">
        <v>100</v>
      </c>
      <c r="Y2" s="5">
        <v>100</v>
      </c>
      <c r="Z2" s="5">
        <v>100</v>
      </c>
      <c r="AA2" s="5">
        <v>100</v>
      </c>
      <c r="AB2" s="5">
        <v>100</v>
      </c>
      <c r="AC2" s="5">
        <v>100</v>
      </c>
      <c r="AD2" s="5">
        <v>100</v>
      </c>
      <c r="AE2" s="5">
        <v>100</v>
      </c>
    </row>
    <row r="3" s="1" customFormat="1" ht="16.2" spans="1:31">
      <c r="A3" s="231" t="s">
        <v>116</v>
      </c>
      <c r="B3" s="7">
        <f ca="1">INDIRECT(B$1&amp;"!Q4")</f>
        <v>99.4639387571656</v>
      </c>
      <c r="C3" s="7">
        <f ca="1">INDIRECT(C$1&amp;"!Q4")</f>
        <v>100.17245038464</v>
      </c>
      <c r="D3" s="7">
        <f ca="1">INDIRECT(D$1&amp;"!V4")</f>
        <v>100.149235627497</v>
      </c>
      <c r="E3" s="7">
        <f ca="1" t="shared" ref="E3:H3" si="0">INDIRECT(E$1&amp;"!Q4")</f>
        <v>100.014924675367</v>
      </c>
      <c r="F3" s="7">
        <f ca="1" t="shared" si="0"/>
        <v>99.5496833869878</v>
      </c>
      <c r="G3" s="7">
        <f ca="1" t="shared" si="0"/>
        <v>99.0652630856477</v>
      </c>
      <c r="H3" s="7">
        <f ca="1" t="shared" si="0"/>
        <v>101.501784617053</v>
      </c>
      <c r="I3" s="7">
        <f ca="1">INDIRECT(I$1&amp;"!V4")</f>
        <v>100.191166750335</v>
      </c>
      <c r="J3" s="7">
        <f ca="1" t="shared" ref="J3:Z3" si="1">INDIRECT(J$1&amp;"!Q4")</f>
        <v>100.100187640492</v>
      </c>
      <c r="K3" s="7">
        <f ca="1" t="shared" si="1"/>
        <v>99.083812432926</v>
      </c>
      <c r="L3" s="7">
        <f ca="1" t="shared" si="1"/>
        <v>97.4738695896332</v>
      </c>
      <c r="M3" s="7">
        <f ca="1" t="shared" si="1"/>
        <v>100.106933393286</v>
      </c>
      <c r="N3" s="7">
        <f ca="1" t="shared" si="1"/>
        <v>99.0359126574606</v>
      </c>
      <c r="O3" s="7">
        <f ca="1" t="shared" si="1"/>
        <v>99.1994456068816</v>
      </c>
      <c r="P3" s="7">
        <f ca="1" t="shared" si="1"/>
        <v>99.3605839996818</v>
      </c>
      <c r="Q3" s="7">
        <f ca="1" t="shared" si="1"/>
        <v>99.6016091171671</v>
      </c>
      <c r="R3" s="7">
        <f ca="1" t="shared" si="1"/>
        <v>99.4189703481994</v>
      </c>
      <c r="S3" s="7">
        <f ca="1" t="shared" si="1"/>
        <v>100.14111323413</v>
      </c>
      <c r="T3" s="7">
        <f ca="1" t="shared" si="1"/>
        <v>100.412237030229</v>
      </c>
      <c r="U3" s="7">
        <f ca="1" t="shared" si="1"/>
        <v>100.09100273066</v>
      </c>
      <c r="V3" s="7">
        <f ca="1" t="shared" si="1"/>
        <v>99.6589448559671</v>
      </c>
      <c r="W3" s="7">
        <f ca="1" t="shared" si="1"/>
        <v>99.4675671479585</v>
      </c>
      <c r="X3" s="7">
        <f ca="1" t="shared" si="1"/>
        <v>99.7106253650984</v>
      </c>
      <c r="Y3" s="7">
        <f ca="1" t="shared" si="1"/>
        <v>100.171255717013</v>
      </c>
      <c r="Z3" s="7">
        <f ca="1" t="shared" si="1"/>
        <v>96.1388436959517</v>
      </c>
      <c r="AA3" s="7">
        <f ca="1" t="shared" ref="AA3:AD3" si="2">INDIRECT(AA$1&amp;"!Q4")</f>
        <v>98.3464222909134</v>
      </c>
      <c r="AB3" s="7">
        <f ca="1" t="shared" si="2"/>
        <v>99.5709428741916</v>
      </c>
      <c r="AC3" s="7">
        <f ca="1" t="shared" si="2"/>
        <v>103.427599539753</v>
      </c>
      <c r="AD3" s="7">
        <f ca="1" t="shared" si="2"/>
        <v>104.001460330574</v>
      </c>
      <c r="AE3" s="7">
        <f ca="1">INDIRECT(AE$1&amp;"!V4")</f>
        <v>97.5010258774189</v>
      </c>
    </row>
    <row r="4" s="1" customFormat="1" ht="16.2" spans="1:31">
      <c r="A4" s="231" t="s">
        <v>117</v>
      </c>
      <c r="B4" s="7">
        <f ca="1">INDIRECT(B$1&amp;"!Q5")</f>
        <v>99.5530860577628</v>
      </c>
      <c r="C4" s="7">
        <f ca="1">INDIRECT(C$1&amp;"!Q5")</f>
        <v>100.150329927629</v>
      </c>
      <c r="D4" s="7">
        <f ca="1">INDIRECT(D$1&amp;"!V5")</f>
        <v>99.6875978190241</v>
      </c>
      <c r="E4" s="7">
        <f ca="1">INDIRECT(E$1&amp;"!Q5")</f>
        <v>99.9955388703347</v>
      </c>
      <c r="F4" s="7">
        <f ca="1">INDIRECT(F$1&amp;"!Q5")</f>
        <v>99.2341156515226</v>
      </c>
      <c r="G4" s="7">
        <f ca="1">INDIRECT(G$1&amp;"!Q5")</f>
        <v>99.4641104732863</v>
      </c>
      <c r="H4" s="7">
        <f ca="1">INDIRECT(H$1&amp;"!Q5")</f>
        <v>101.267956837908</v>
      </c>
      <c r="I4" s="7">
        <f ca="1">INDIRECT(I$1&amp;"!V5")</f>
        <v>99.9969754883862</v>
      </c>
      <c r="J4" s="7">
        <f ca="1" t="shared" ref="J4:AD4" si="3">INDIRECT(J$1&amp;"!Q5")</f>
        <v>100.07238398139</v>
      </c>
      <c r="K4" s="7">
        <f ca="1" t="shared" si="3"/>
        <v>99.3271207199531</v>
      </c>
      <c r="L4" s="7">
        <f ca="1" t="shared" si="3"/>
        <v>97.6891531567255</v>
      </c>
      <c r="M4" s="7">
        <f ca="1" t="shared" si="3"/>
        <v>100.462482651924</v>
      </c>
      <c r="N4" s="7">
        <f ca="1" t="shared" si="3"/>
        <v>99.0768664924163</v>
      </c>
      <c r="O4" s="7">
        <f ca="1" t="shared" si="3"/>
        <v>99.1730611809527</v>
      </c>
      <c r="P4" s="7">
        <f ca="1" t="shared" si="3"/>
        <v>99.4341257102092</v>
      </c>
      <c r="Q4" s="7">
        <f ca="1" t="shared" si="3"/>
        <v>99.534759368122</v>
      </c>
      <c r="R4" s="7">
        <f ca="1" t="shared" si="3"/>
        <v>99.5626445147555</v>
      </c>
      <c r="S4" s="7">
        <f ca="1" t="shared" si="3"/>
        <v>99.9799045555525</v>
      </c>
      <c r="T4" s="7">
        <f ca="1" t="shared" si="3"/>
        <v>100.197211848831</v>
      </c>
      <c r="U4" s="7">
        <f ca="1" t="shared" si="3"/>
        <v>99.6851427853673</v>
      </c>
      <c r="V4" s="7">
        <f ca="1" t="shared" si="3"/>
        <v>99.9788957203615</v>
      </c>
      <c r="W4" s="7">
        <f ca="1" t="shared" si="3"/>
        <v>99.0475755093474</v>
      </c>
      <c r="X4" s="7">
        <f ca="1" t="shared" si="3"/>
        <v>99.7074897521438</v>
      </c>
      <c r="Y4" s="7">
        <f ca="1" t="shared" si="3"/>
        <v>99.6457529687618</v>
      </c>
      <c r="Z4" s="7">
        <f ca="1" t="shared" si="3"/>
        <v>97.4281144619456</v>
      </c>
      <c r="AA4" s="7">
        <f ca="1" t="shared" si="3"/>
        <v>98.322712199741</v>
      </c>
      <c r="AB4" s="7">
        <f ca="1" t="shared" si="3"/>
        <v>99.9783057543407</v>
      </c>
      <c r="AC4" s="7">
        <f ca="1" t="shared" si="3"/>
        <v>102.403159159566</v>
      </c>
      <c r="AD4" s="7">
        <f ca="1" t="shared" si="3"/>
        <v>103.463607099971</v>
      </c>
      <c r="AE4" s="7">
        <f ca="1">INDIRECT(AE$1&amp;"!V5")</f>
        <v>97.4009427033663</v>
      </c>
    </row>
    <row r="5" s="1" customFormat="1" ht="16.2" spans="1:31">
      <c r="A5" s="231" t="s">
        <v>118</v>
      </c>
      <c r="B5" s="7">
        <f ca="1">INDIRECT(B$1&amp;"!Q6")</f>
        <v>99.5147623923828</v>
      </c>
      <c r="C5" s="7">
        <f ca="1">INDIRECT(C$1&amp;"!Q6")</f>
        <v>100.128155287483</v>
      </c>
      <c r="D5" s="7">
        <f ca="1">INDIRECT(D$1&amp;"!V6")</f>
        <v>99.9440495924132</v>
      </c>
      <c r="E5" s="7">
        <f ca="1" t="shared" ref="E5:H5" si="4">INDIRECT(E$1&amp;"!Q6")</f>
        <v>99.833696718597</v>
      </c>
      <c r="F5" s="7">
        <f ca="1" t="shared" si="4"/>
        <v>99.0353438514195</v>
      </c>
      <c r="G5" s="7">
        <f ca="1" t="shared" si="4"/>
        <v>99.4720398731874</v>
      </c>
      <c r="H5" s="7">
        <f ca="1" t="shared" si="4"/>
        <v>101.012483223806</v>
      </c>
      <c r="I5" s="7">
        <f ca="1">INDIRECT(I$1&amp;"!V6")</f>
        <v>100.369344209162</v>
      </c>
      <c r="J5" s="7">
        <f ca="1" t="shared" ref="J5:AD5" si="5">INDIRECT(J$1&amp;"!Q6")</f>
        <v>100.047256350761</v>
      </c>
      <c r="K5" s="7">
        <f ca="1" t="shared" si="5"/>
        <v>99.5010364925728</v>
      </c>
      <c r="L5" s="7">
        <f ca="1" t="shared" si="5"/>
        <v>97.3841248631241</v>
      </c>
      <c r="M5" s="7">
        <f ca="1" t="shared" si="5"/>
        <v>99.9989568254874</v>
      </c>
      <c r="N5" s="7">
        <f ca="1" t="shared" si="5"/>
        <v>99.0034500095352</v>
      </c>
      <c r="O5" s="7">
        <f ca="1" t="shared" si="5"/>
        <v>98.9901766878561</v>
      </c>
      <c r="P5" s="7">
        <f ca="1" t="shared" si="5"/>
        <v>99.4803560919657</v>
      </c>
      <c r="Q5" s="7">
        <f ca="1" t="shared" si="5"/>
        <v>99.4411735354011</v>
      </c>
      <c r="R5" s="7">
        <f ca="1" t="shared" si="5"/>
        <v>99.5911991342309</v>
      </c>
      <c r="S5" s="7">
        <f ca="1" t="shared" si="5"/>
        <v>99.7450802618845</v>
      </c>
      <c r="T5" s="7">
        <f ca="1" t="shared" si="5"/>
        <v>99.8759497483617</v>
      </c>
      <c r="U5" s="7">
        <f ca="1" t="shared" si="5"/>
        <v>99.6732818776938</v>
      </c>
      <c r="V5" s="7">
        <f ca="1" t="shared" si="5"/>
        <v>99.9638282162282</v>
      </c>
      <c r="W5" s="7">
        <f ca="1" t="shared" si="5"/>
        <v>98.9916084756511</v>
      </c>
      <c r="X5" s="7">
        <f ca="1" t="shared" si="5"/>
        <v>99.5752727719891</v>
      </c>
      <c r="Y5" s="7">
        <f ca="1" t="shared" si="5"/>
        <v>99.488075634579</v>
      </c>
      <c r="Z5" s="7">
        <f ca="1" t="shared" si="5"/>
        <v>97.5951724674352</v>
      </c>
      <c r="AA5" s="7">
        <f ca="1" t="shared" si="5"/>
        <v>98.1138553967985</v>
      </c>
      <c r="AB5" s="7">
        <f ca="1" t="shared" si="5"/>
        <v>99.5267128593118</v>
      </c>
      <c r="AC5" s="7">
        <f ca="1" t="shared" si="5"/>
        <v>102.149041043407</v>
      </c>
      <c r="AD5" s="7">
        <f ca="1" t="shared" si="5"/>
        <v>104.106009070295</v>
      </c>
      <c r="AE5" s="7">
        <f ca="1">INDIRECT(AE$1&amp;"!V6")</f>
        <v>97.5844472769601</v>
      </c>
    </row>
    <row r="6" s="1" customFormat="1" ht="16.2" spans="1:31">
      <c r="A6" s="231" t="s">
        <v>119</v>
      </c>
      <c r="B6" s="7">
        <f ca="1">INDIRECT(B$1&amp;"!Q7")</f>
        <v>99.4747765215649</v>
      </c>
      <c r="C6" s="7">
        <f ca="1">INDIRECT(C$1&amp;"!Q7")</f>
        <v>100.163707535894</v>
      </c>
      <c r="D6" s="7">
        <f ca="1">INDIRECT(D$1&amp;"!V7")</f>
        <v>99.5082655553314</v>
      </c>
      <c r="E6" s="7">
        <f ca="1">INDIRECT(E$1&amp;"!Q7")</f>
        <v>100.037660098534</v>
      </c>
      <c r="F6" s="7">
        <f ca="1">INDIRECT(F$1&amp;"!Q7")</f>
        <v>99.177875108333</v>
      </c>
      <c r="G6" s="7">
        <f ca="1">INDIRECT(G$1&amp;"!Q7")</f>
        <v>99.3387578280889</v>
      </c>
      <c r="H6" s="7">
        <f ca="1">INDIRECT(H$1&amp;"!Q7")</f>
        <v>101.067824734249</v>
      </c>
      <c r="I6" s="7">
        <f ca="1">INDIRECT(I$1&amp;"!V7")</f>
        <v>100.34996371904</v>
      </c>
      <c r="J6" s="7">
        <f ca="1" t="shared" ref="J6:AD6" si="6">INDIRECT(J$1&amp;"!Q7")</f>
        <v>100.211037586588</v>
      </c>
      <c r="K6" s="7">
        <f ca="1" t="shared" si="6"/>
        <v>99.3835084295629</v>
      </c>
      <c r="L6" s="7">
        <f ca="1" t="shared" si="6"/>
        <v>97.1433702337559</v>
      </c>
      <c r="M6" s="7">
        <f ca="1" t="shared" si="6"/>
        <v>99.4871000170003</v>
      </c>
      <c r="N6" s="7">
        <f ca="1" t="shared" si="6"/>
        <v>98.8588807241349</v>
      </c>
      <c r="O6" s="7">
        <f ca="1" t="shared" si="6"/>
        <v>98.8970612693814</v>
      </c>
      <c r="P6" s="7">
        <f ca="1" t="shared" si="6"/>
        <v>99.2325732762241</v>
      </c>
      <c r="Q6" s="7">
        <f ca="1" t="shared" si="6"/>
        <v>99.6819184643264</v>
      </c>
      <c r="R6" s="7">
        <f ca="1" t="shared" si="6"/>
        <v>99.3360875771042</v>
      </c>
      <c r="S6" s="7">
        <f ca="1" t="shared" si="6"/>
        <v>100.277489189362</v>
      </c>
      <c r="T6" s="7">
        <f ca="1" t="shared" si="6"/>
        <v>100.00310355857</v>
      </c>
      <c r="U6" s="7">
        <f ca="1" t="shared" si="6"/>
        <v>99.6568271107476</v>
      </c>
      <c r="V6" s="7">
        <f ca="1" t="shared" si="6"/>
        <v>100.051745773525</v>
      </c>
      <c r="W6" s="7">
        <f ca="1" t="shared" si="6"/>
        <v>99.1746078633939</v>
      </c>
      <c r="X6" s="7">
        <f ca="1" t="shared" si="6"/>
        <v>99.6199591946895</v>
      </c>
      <c r="Y6" s="7">
        <f ca="1" t="shared" si="6"/>
        <v>99.4892082321591</v>
      </c>
      <c r="Z6" s="7">
        <f ca="1" t="shared" si="6"/>
        <v>96.9102057721859</v>
      </c>
      <c r="AA6" s="7">
        <f ca="1" t="shared" si="6"/>
        <v>98.13010577275</v>
      </c>
      <c r="AB6" s="7">
        <f ca="1" t="shared" si="6"/>
        <v>99.713092933775</v>
      </c>
      <c r="AC6" s="7">
        <f ca="1" t="shared" si="6"/>
        <v>102.010466946165</v>
      </c>
      <c r="AD6" s="7">
        <f ca="1" t="shared" si="6"/>
        <v>103.910930034165</v>
      </c>
      <c r="AE6" s="7">
        <f ca="1">INDIRECT(AE$1&amp;"!V7")</f>
        <v>97.5589754912784</v>
      </c>
    </row>
    <row r="7" s="1" customFormat="1" ht="16.2" spans="1:31">
      <c r="A7" s="231" t="s">
        <v>120</v>
      </c>
      <c r="B7" s="7">
        <f ca="1">INDIRECT(B$1&amp;"!Q8")</f>
        <v>99.541678624687</v>
      </c>
      <c r="C7" s="7">
        <f ca="1">INDIRECT(C$1&amp;"!Q8")</f>
        <v>100.114819145662</v>
      </c>
      <c r="D7" s="7">
        <f ca="1">INDIRECT(D$1&amp;"!V8")</f>
        <v>99.7040659192061</v>
      </c>
      <c r="E7" s="7">
        <f ca="1">INDIRECT(E$1&amp;"!Q8")</f>
        <v>100.550031329398</v>
      </c>
      <c r="F7" s="7">
        <f ca="1">INDIRECT(F$1&amp;"!Q8")</f>
        <v>99.3214093121725</v>
      </c>
      <c r="G7" s="7">
        <f ca="1">INDIRECT(G$1&amp;"!Q8")</f>
        <v>99.1849711830616</v>
      </c>
      <c r="H7" s="7">
        <f ca="1">INDIRECT(H$1&amp;"!Q8")</f>
        <v>100.710621341566</v>
      </c>
      <c r="I7" s="7">
        <f ca="1">INDIRECT(I$1&amp;"!V8")</f>
        <v>100.037232255592</v>
      </c>
      <c r="J7" s="7">
        <f ca="1" t="shared" ref="J7:AD7" si="7">INDIRECT(J$1&amp;"!Q8")</f>
        <v>100.191603966766</v>
      </c>
      <c r="K7" s="7">
        <f ca="1" t="shared" si="7"/>
        <v>99.2335300721633</v>
      </c>
      <c r="L7" s="7">
        <f ca="1" t="shared" si="7"/>
        <v>97.4519850970155</v>
      </c>
      <c r="M7" s="7">
        <f ca="1" t="shared" si="7"/>
        <v>99.3142625196129</v>
      </c>
      <c r="N7" s="7">
        <f ca="1" t="shared" si="7"/>
        <v>99.0764372483</v>
      </c>
      <c r="O7" s="7">
        <f ca="1" t="shared" si="7"/>
        <v>99.4588828897376</v>
      </c>
      <c r="P7" s="7">
        <f ca="1" t="shared" si="7"/>
        <v>99.0592385201428</v>
      </c>
      <c r="Q7" s="7">
        <f ca="1" t="shared" si="7"/>
        <v>99.7491302293068</v>
      </c>
      <c r="R7" s="7">
        <f ca="1" t="shared" si="7"/>
        <v>99.3429902628322</v>
      </c>
      <c r="S7" s="7">
        <f ca="1" t="shared" si="7"/>
        <v>99.9584924871283</v>
      </c>
      <c r="T7" s="7">
        <f ca="1" t="shared" si="7"/>
        <v>100.065177141034</v>
      </c>
      <c r="U7" s="7">
        <f ca="1" t="shared" si="7"/>
        <v>99.8921956708605</v>
      </c>
      <c r="V7" s="7">
        <f ca="1" t="shared" si="7"/>
        <v>100.127055587179</v>
      </c>
      <c r="W7" s="7">
        <f ca="1" t="shared" si="7"/>
        <v>99.6817309412247</v>
      </c>
      <c r="X7" s="7">
        <f ca="1" t="shared" si="7"/>
        <v>99.8877039433355</v>
      </c>
      <c r="Y7" s="7">
        <f ca="1" t="shared" si="7"/>
        <v>99.3712840165009</v>
      </c>
      <c r="Z7" s="7">
        <f ca="1" t="shared" si="7"/>
        <v>97.4829599549927</v>
      </c>
      <c r="AA7" s="7">
        <f ca="1" t="shared" si="7"/>
        <v>98.0949266443954</v>
      </c>
      <c r="AB7" s="7">
        <f ca="1" t="shared" si="7"/>
        <v>100.168135801692</v>
      </c>
      <c r="AC7" s="7">
        <f ca="1" t="shared" si="7"/>
        <v>102.146780563751</v>
      </c>
      <c r="AD7" s="7">
        <f ca="1" t="shared" si="7"/>
        <v>104.058594422984</v>
      </c>
      <c r="AE7" s="7">
        <f ca="1">INDIRECT(AE$1&amp;"!V8")</f>
        <v>97.2419052095291</v>
      </c>
    </row>
    <row r="8" s="1" customFormat="1" ht="16.2" spans="1:31">
      <c r="A8" s="231" t="s">
        <v>121</v>
      </c>
      <c r="B8" s="7">
        <f ca="1">INDIRECT(B$1&amp;"!Q9")</f>
        <v>99.4805910158442</v>
      </c>
      <c r="C8" s="7">
        <f ca="1">INDIRECT(C$1&amp;"!Q9")</f>
        <v>100.079717048784</v>
      </c>
      <c r="D8" s="7">
        <f ca="1">INDIRECT(D$1&amp;"!V9")</f>
        <v>99.7691906275027</v>
      </c>
      <c r="E8" s="7">
        <f ca="1" t="shared" ref="E8:H8" si="8">INDIRECT(E$1&amp;"!Q9")</f>
        <v>100.623240553852</v>
      </c>
      <c r="F8" s="7">
        <f ca="1" t="shared" si="8"/>
        <v>99.4888343044264</v>
      </c>
      <c r="G8" s="7">
        <f ca="1" t="shared" si="8"/>
        <v>99.2061708944991</v>
      </c>
      <c r="H8" s="7">
        <f ca="1" t="shared" si="8"/>
        <v>100.727787534804</v>
      </c>
      <c r="I8" s="7">
        <f ca="1">INDIRECT(I$1&amp;"!V9")</f>
        <v>99.7813323386764</v>
      </c>
      <c r="J8" s="7">
        <f ca="1" t="shared" ref="J8:AD8" si="9">INDIRECT(J$1&amp;"!Q9")</f>
        <v>100.161269727867</v>
      </c>
      <c r="K8" s="7">
        <f ca="1" t="shared" si="9"/>
        <v>99.6635885563809</v>
      </c>
      <c r="L8" s="7">
        <f ca="1" t="shared" si="9"/>
        <v>97.1918647417864</v>
      </c>
      <c r="M8" s="7">
        <f ca="1" t="shared" si="9"/>
        <v>99.3934776209539</v>
      </c>
      <c r="N8" s="7">
        <f ca="1" t="shared" si="9"/>
        <v>99.3758737953564</v>
      </c>
      <c r="O8" s="7">
        <f ca="1" t="shared" si="9"/>
        <v>99.0732192831958</v>
      </c>
      <c r="P8" s="7">
        <f ca="1" t="shared" si="9"/>
        <v>99.0203452255706</v>
      </c>
      <c r="Q8" s="7">
        <f ca="1" t="shared" si="9"/>
        <v>99.7624908246003</v>
      </c>
      <c r="R8" s="7">
        <f ca="1" t="shared" si="9"/>
        <v>99.1447314987718</v>
      </c>
      <c r="S8" s="7">
        <f ca="1" t="shared" si="9"/>
        <v>100.039960603948</v>
      </c>
      <c r="T8" s="7">
        <f ca="1" t="shared" si="9"/>
        <v>100.022030598321</v>
      </c>
      <c r="U8" s="7">
        <f ca="1" t="shared" si="9"/>
        <v>100.218724401059</v>
      </c>
      <c r="V8" s="7">
        <f ca="1" t="shared" si="9"/>
        <v>100.106005873379</v>
      </c>
      <c r="W8" s="7">
        <f ca="1" t="shared" si="9"/>
        <v>99.8399880176022</v>
      </c>
      <c r="X8" s="7">
        <f ca="1" t="shared" si="9"/>
        <v>99.8245207618636</v>
      </c>
      <c r="Y8" s="7">
        <f ca="1" t="shared" si="9"/>
        <v>99.627931284931</v>
      </c>
      <c r="Z8" s="7">
        <f ca="1" t="shared" si="9"/>
        <v>97.416037890593</v>
      </c>
      <c r="AA8" s="7">
        <f ca="1" t="shared" si="9"/>
        <v>98.0065029405452</v>
      </c>
      <c r="AB8" s="7">
        <f ca="1" t="shared" si="9"/>
        <v>100.219693648185</v>
      </c>
      <c r="AC8" s="7">
        <f ca="1" t="shared" si="9"/>
        <v>102.570973037489</v>
      </c>
      <c r="AD8" s="7">
        <f ca="1" t="shared" si="9"/>
        <v>104.994943874354</v>
      </c>
      <c r="AE8" s="7">
        <f ca="1">INDIRECT(AE$1&amp;"!V9")</f>
        <v>98.5367538570218</v>
      </c>
    </row>
    <row r="9" s="1" customFormat="1" ht="16.2" spans="1:31">
      <c r="A9" s="231" t="s">
        <v>122</v>
      </c>
      <c r="B9" s="7">
        <f ca="1">INDIRECT(B$1&amp;"!Q10")</f>
        <v>99.5633381599708</v>
      </c>
      <c r="C9" s="7">
        <f ca="1">INDIRECT(C$1&amp;"!Q10")</f>
        <v>100.1663404599</v>
      </c>
      <c r="D9" s="7">
        <f ca="1">INDIRECT(D$1&amp;"!V10")</f>
        <v>99.8684627771585</v>
      </c>
      <c r="E9" s="7">
        <f ca="1" t="shared" ref="E9:H9" si="10">INDIRECT(E$1&amp;"!Q10")</f>
        <v>100.305481857773</v>
      </c>
      <c r="F9" s="7">
        <f ca="1" t="shared" si="10"/>
        <v>99.4263538159259</v>
      </c>
      <c r="G9" s="7">
        <f ca="1" t="shared" si="10"/>
        <v>99.3098106186901</v>
      </c>
      <c r="H9" s="7">
        <f ca="1" t="shared" si="10"/>
        <v>100.816451810476</v>
      </c>
      <c r="I9" s="7">
        <f ca="1">INDIRECT(I$1&amp;"!V10")</f>
        <v>100.189799848749</v>
      </c>
      <c r="J9" s="7">
        <f ca="1" t="shared" ref="J9:AD9" si="11">INDIRECT(J$1&amp;"!Q10")</f>
        <v>100.284905803144</v>
      </c>
      <c r="K9" s="7">
        <f ca="1" t="shared" si="11"/>
        <v>99.9055303715617</v>
      </c>
      <c r="L9" s="7">
        <f ca="1" t="shared" si="11"/>
        <v>97.0604966819655</v>
      </c>
      <c r="M9" s="7">
        <f ca="1" t="shared" si="11"/>
        <v>99.2314807340527</v>
      </c>
      <c r="N9" s="7">
        <f ca="1" t="shared" si="11"/>
        <v>99.4446502628511</v>
      </c>
      <c r="O9" s="7">
        <f ca="1" t="shared" si="11"/>
        <v>99.4355612289078</v>
      </c>
      <c r="P9" s="7">
        <f ca="1" t="shared" si="11"/>
        <v>99.0906560420678</v>
      </c>
      <c r="Q9" s="7">
        <f ca="1" t="shared" si="11"/>
        <v>99.5459635569387</v>
      </c>
      <c r="R9" s="7">
        <f ca="1" t="shared" si="11"/>
        <v>99.3238464299785</v>
      </c>
      <c r="S9" s="7">
        <f ca="1" t="shared" si="11"/>
        <v>100.144252325991</v>
      </c>
      <c r="T9" s="7">
        <f ca="1" t="shared" si="11"/>
        <v>99.937308707743</v>
      </c>
      <c r="U9" s="7">
        <f ca="1" t="shared" si="11"/>
        <v>100.17278444336</v>
      </c>
      <c r="V9" s="7">
        <f ca="1" t="shared" si="11"/>
        <v>100.015375116871</v>
      </c>
      <c r="W9" s="7">
        <f ca="1" t="shared" si="11"/>
        <v>100.107637882057</v>
      </c>
      <c r="X9" s="7">
        <f ca="1" t="shared" si="11"/>
        <v>99.7469185825929</v>
      </c>
      <c r="Y9" s="7">
        <f ca="1" t="shared" si="11"/>
        <v>99.5864810399492</v>
      </c>
      <c r="Z9" s="7">
        <f ca="1" t="shared" si="11"/>
        <v>97.7196584069663</v>
      </c>
      <c r="AA9" s="7">
        <f ca="1" t="shared" si="11"/>
        <v>97.9759186124367</v>
      </c>
      <c r="AB9" s="7">
        <f ca="1" t="shared" si="11"/>
        <v>100.236136234929</v>
      </c>
      <c r="AC9" s="7">
        <f ca="1" t="shared" si="11"/>
        <v>102.009043568206</v>
      </c>
      <c r="AD9" s="7">
        <f ca="1" t="shared" si="11"/>
        <v>105.160641911434</v>
      </c>
      <c r="AE9" s="7">
        <f ca="1">INDIRECT(AE$1&amp;"!V10")</f>
        <v>98.8795980730281</v>
      </c>
    </row>
    <row r="10" s="1" customFormat="1" ht="16.2" spans="1:31">
      <c r="A10" s="4" t="s">
        <v>123</v>
      </c>
      <c r="B10" s="7">
        <f ca="1">INDIRECT(B$1&amp;"!Q11")</f>
        <v>99.4486292024506</v>
      </c>
      <c r="C10" s="7">
        <f ca="1">INDIRECT(C$1&amp;"!Q11")</f>
        <v>100.077794955046</v>
      </c>
      <c r="D10" s="7">
        <f ca="1">INDIRECT(D$1&amp;"!V11")</f>
        <v>99.759127698315</v>
      </c>
      <c r="E10" s="7">
        <f ca="1" t="shared" ref="E10:H10" si="12">INDIRECT(E$1&amp;"!Q11")</f>
        <v>99.8479815126841</v>
      </c>
      <c r="F10" s="7">
        <f ca="1" t="shared" si="12"/>
        <v>99.2581632345427</v>
      </c>
      <c r="G10" s="7">
        <f ca="1" t="shared" si="12"/>
        <v>99.2054578118234</v>
      </c>
      <c r="H10" s="7">
        <f ca="1" t="shared" si="12"/>
        <v>100.949033386201</v>
      </c>
      <c r="I10" s="7">
        <f ca="1">INDIRECT(I$1&amp;"!V11")</f>
        <v>100.100644937587</v>
      </c>
      <c r="J10" s="7">
        <f ca="1" t="shared" ref="J10:AD10" si="13">INDIRECT(J$1&amp;"!Q11")</f>
        <v>100.234340308423</v>
      </c>
      <c r="K10" s="7">
        <f ca="1" t="shared" si="13"/>
        <v>99.8986902521275</v>
      </c>
      <c r="L10" s="7">
        <f ca="1" t="shared" si="13"/>
        <v>97.1183132708619</v>
      </c>
      <c r="M10" s="7">
        <f ca="1" t="shared" si="13"/>
        <v>100.062363594995</v>
      </c>
      <c r="N10" s="7">
        <f ca="1" t="shared" si="13"/>
        <v>99.1432743713115</v>
      </c>
      <c r="O10" s="7">
        <f ca="1" t="shared" si="13"/>
        <v>99.5277472884788</v>
      </c>
      <c r="P10" s="7">
        <f ca="1" t="shared" si="13"/>
        <v>99.2091630680199</v>
      </c>
      <c r="Q10" s="7">
        <f ca="1" t="shared" si="13"/>
        <v>99.486417466752</v>
      </c>
      <c r="R10" s="7">
        <f ca="1" t="shared" si="13"/>
        <v>99.0746434706835</v>
      </c>
      <c r="S10" s="7">
        <f ca="1" t="shared" si="13"/>
        <v>100.080907493812</v>
      </c>
      <c r="T10" s="7">
        <f ca="1" t="shared" si="13"/>
        <v>99.8611351254297</v>
      </c>
      <c r="U10" s="7">
        <f ca="1" t="shared" si="13"/>
        <v>100.050630851414</v>
      </c>
      <c r="V10" s="7">
        <f ca="1" t="shared" si="13"/>
        <v>99.9080338487729</v>
      </c>
      <c r="W10" s="7">
        <f ca="1" t="shared" si="13"/>
        <v>99.9658549027435</v>
      </c>
      <c r="X10" s="7">
        <f ca="1" t="shared" si="13"/>
        <v>99.5194401812909</v>
      </c>
      <c r="Y10" s="7">
        <f ca="1" t="shared" si="13"/>
        <v>99.332379905971</v>
      </c>
      <c r="Z10" s="7">
        <f ca="1" t="shared" si="13"/>
        <v>97.3573466595986</v>
      </c>
      <c r="AA10" s="7">
        <f ca="1" t="shared" si="13"/>
        <v>98.0083519762733</v>
      </c>
      <c r="AB10" s="7">
        <f ca="1" t="shared" si="13"/>
        <v>100.297407191651</v>
      </c>
      <c r="AC10" s="7">
        <f ca="1" t="shared" si="13"/>
        <v>102.183930526546</v>
      </c>
      <c r="AD10" s="7">
        <f ca="1" t="shared" si="13"/>
        <v>105.643591618475</v>
      </c>
      <c r="AE10" s="7">
        <f ca="1">INDIRECT(AE$1&amp;"!V11")</f>
        <v>98.564651682464</v>
      </c>
    </row>
    <row r="11" s="1" customFormat="1" ht="16.2" spans="1:31">
      <c r="A11" s="231" t="s">
        <v>124</v>
      </c>
      <c r="B11" s="7">
        <f ca="1">INDIRECT(B$1&amp;"!Q12")</f>
        <v>99.3813116003555</v>
      </c>
      <c r="C11" s="7">
        <f ca="1">INDIRECT(C$1&amp;"!Q12")</f>
        <v>100.044907459121</v>
      </c>
      <c r="D11" s="7">
        <f ca="1">INDIRECT(D$1&amp;"!V12")</f>
        <v>100.31856413818</v>
      </c>
      <c r="E11" s="7">
        <f ca="1" t="shared" ref="E11:H11" si="14">INDIRECT(E$1&amp;"!Q12")</f>
        <v>99.6098713034113</v>
      </c>
      <c r="F11" s="7">
        <f ca="1" t="shared" si="14"/>
        <v>99.2305158103735</v>
      </c>
      <c r="G11" s="7">
        <f ca="1" t="shared" si="14"/>
        <v>99.362674878212</v>
      </c>
      <c r="H11" s="7">
        <f ca="1" t="shared" si="14"/>
        <v>101.059567869825</v>
      </c>
      <c r="I11" s="7">
        <f ca="1">INDIRECT(I$1&amp;"!V12")</f>
        <v>99.8482392638737</v>
      </c>
      <c r="J11" s="7">
        <f ca="1" t="shared" ref="J11:AD11" si="15">INDIRECT(J$1&amp;"!Q12")</f>
        <v>100.149080320438</v>
      </c>
      <c r="K11" s="7">
        <f ca="1" t="shared" si="15"/>
        <v>99.9725441267991</v>
      </c>
      <c r="L11" s="7">
        <f ca="1" t="shared" si="15"/>
        <v>97.5871215779938</v>
      </c>
      <c r="M11" s="7">
        <f ca="1" t="shared" si="15"/>
        <v>99.9856357393538</v>
      </c>
      <c r="N11" s="7">
        <f ca="1" t="shared" si="15"/>
        <v>99.3704426645563</v>
      </c>
      <c r="O11" s="7">
        <f ca="1" t="shared" si="15"/>
        <v>99.4150356129849</v>
      </c>
      <c r="P11" s="7">
        <f ca="1" t="shared" si="15"/>
        <v>99.3025205031508</v>
      </c>
      <c r="Q11" s="7">
        <f ca="1" t="shared" si="15"/>
        <v>99.5980857047955</v>
      </c>
      <c r="R11" s="7">
        <f ca="1" t="shared" si="15"/>
        <v>99.1618271845983</v>
      </c>
      <c r="S11" s="7">
        <f ca="1" t="shared" si="15"/>
        <v>100.171239894887</v>
      </c>
      <c r="T11" s="7">
        <f ca="1" t="shared" si="15"/>
        <v>100.025104519849</v>
      </c>
      <c r="U11" s="7">
        <f ca="1" t="shared" si="15"/>
        <v>100.365014348012</v>
      </c>
      <c r="V11" s="7">
        <f ca="1" t="shared" si="15"/>
        <v>99.8728286789463</v>
      </c>
      <c r="W11" s="7">
        <f ca="1" t="shared" si="15"/>
        <v>99.8456415174729</v>
      </c>
      <c r="X11" s="7">
        <f ca="1" t="shared" si="15"/>
        <v>99.7177034243049</v>
      </c>
      <c r="Y11" s="7">
        <f ca="1" t="shared" si="15"/>
        <v>99.5452142728206</v>
      </c>
      <c r="Z11" s="7">
        <f ca="1" t="shared" si="15"/>
        <v>97.5604535064298</v>
      </c>
      <c r="AA11" s="7">
        <f ca="1" t="shared" si="15"/>
        <v>98.1728758774037</v>
      </c>
      <c r="AB11" s="7">
        <f ca="1" t="shared" si="15"/>
        <v>99.8910929133561</v>
      </c>
      <c r="AC11" s="7">
        <f ca="1" t="shared" si="15"/>
        <v>102.498470339791</v>
      </c>
      <c r="AD11" s="7">
        <f ca="1" t="shared" si="15"/>
        <v>105.28136485222</v>
      </c>
      <c r="AE11" s="7">
        <f ca="1">INDIRECT(AE$1&amp;"!V12")</f>
        <v>97.413534996688</v>
      </c>
    </row>
    <row r="12" s="1" customFormat="1" ht="16.2" spans="1:31">
      <c r="A12" s="231" t="s">
        <v>125</v>
      </c>
      <c r="B12" s="7">
        <f ca="1">INDIRECT(B$1&amp;"!Q13")</f>
        <v>99.4334585740659</v>
      </c>
      <c r="C12" s="7">
        <f ca="1">INDIRECT(C$1&amp;"!Q13")</f>
        <v>100.086414625625</v>
      </c>
      <c r="D12" s="7">
        <f ca="1">INDIRECT(D$1&amp;"!V13")</f>
        <v>100.097721173083</v>
      </c>
      <c r="E12" s="7">
        <f ca="1" t="shared" ref="E12:H12" si="16">INDIRECT(E$1&amp;"!Q13")</f>
        <v>99.8425586179363</v>
      </c>
      <c r="F12" s="7">
        <f ca="1" t="shared" si="16"/>
        <v>99.1960273981934</v>
      </c>
      <c r="G12" s="7">
        <f ca="1" t="shared" si="16"/>
        <v>99.3543380039653</v>
      </c>
      <c r="H12" s="7">
        <f ca="1" t="shared" si="16"/>
        <v>101.024409755543</v>
      </c>
      <c r="I12" s="7">
        <f ca="1">INDIRECT(I$1&amp;"!V13")</f>
        <v>99.4800988399621</v>
      </c>
      <c r="J12" s="7">
        <f ca="1" t="shared" ref="J12:AD12" si="17">INDIRECT(J$1&amp;"!Q13")</f>
        <v>100.148360296435</v>
      </c>
      <c r="K12" s="7">
        <f ca="1" t="shared" si="17"/>
        <v>99.9364720575865</v>
      </c>
      <c r="L12" s="7">
        <f ca="1" t="shared" si="17"/>
        <v>97.5798066875653</v>
      </c>
      <c r="M12" s="7">
        <f ca="1" t="shared" si="17"/>
        <v>99.4431425422693</v>
      </c>
      <c r="N12" s="7">
        <f ca="1" t="shared" si="17"/>
        <v>99.4514135857963</v>
      </c>
      <c r="O12" s="7">
        <f ca="1" t="shared" si="17"/>
        <v>99.3182998198372</v>
      </c>
      <c r="P12" s="7">
        <f ca="1" t="shared" si="17"/>
        <v>99.1100560937931</v>
      </c>
      <c r="Q12" s="7">
        <f ca="1" t="shared" si="17"/>
        <v>99.6480098659028</v>
      </c>
      <c r="R12" s="7">
        <f ca="1" t="shared" si="17"/>
        <v>99.1485347052883</v>
      </c>
      <c r="S12" s="7">
        <f ca="1" t="shared" si="17"/>
        <v>100.363651703516</v>
      </c>
      <c r="T12" s="7">
        <f ca="1" t="shared" si="17"/>
        <v>100.082073091684</v>
      </c>
      <c r="U12" s="7">
        <f ca="1" t="shared" si="17"/>
        <v>100.278738201486</v>
      </c>
      <c r="V12" s="7">
        <f ca="1" t="shared" si="17"/>
        <v>99.7677390997352</v>
      </c>
      <c r="W12" s="7">
        <f ca="1" t="shared" si="17"/>
        <v>99.7593618810692</v>
      </c>
      <c r="X12" s="7">
        <f ca="1" t="shared" si="17"/>
        <v>99.8007874327975</v>
      </c>
      <c r="Y12" s="7">
        <f ca="1" t="shared" si="17"/>
        <v>99.3850460640087</v>
      </c>
      <c r="Z12" s="7">
        <f ca="1" t="shared" si="17"/>
        <v>97.3646877030723</v>
      </c>
      <c r="AA12" s="7">
        <f ca="1" t="shared" si="17"/>
        <v>98.2213024803437</v>
      </c>
      <c r="AB12" s="7">
        <f ca="1" t="shared" si="17"/>
        <v>99.4421249224189</v>
      </c>
      <c r="AC12" s="7">
        <f ca="1" t="shared" si="17"/>
        <v>101.936402716502</v>
      </c>
      <c r="AD12" s="7">
        <f ca="1" t="shared" si="17"/>
        <v>105.415060003634</v>
      </c>
      <c r="AE12" s="7">
        <f ca="1">INDIRECT(AE$1&amp;"!V13")</f>
        <v>97.7942485129502</v>
      </c>
    </row>
    <row r="13" s="1" customFormat="1" ht="16.2" spans="1:31">
      <c r="A13" s="231" t="s">
        <v>126</v>
      </c>
      <c r="B13" s="7">
        <f ca="1">INDIRECT(B$1&amp;"!Q14")</f>
        <v>99.4744091646134</v>
      </c>
      <c r="C13" s="7">
        <f ca="1">INDIRECT(C$1&amp;"!Q14")</f>
        <v>100.059505058554</v>
      </c>
      <c r="D13" s="7">
        <f ca="1">INDIRECT(D$1&amp;"!V14")</f>
        <v>100.674963209517</v>
      </c>
      <c r="E13" s="7">
        <f ca="1" t="shared" ref="E13:H13" si="18">INDIRECT(E$1&amp;"!Q14")</f>
        <v>100.422191406634</v>
      </c>
      <c r="F13" s="7">
        <f ca="1" t="shared" si="18"/>
        <v>99.309224255695</v>
      </c>
      <c r="G13" s="7">
        <f ca="1" t="shared" si="18"/>
        <v>99.2066144418472</v>
      </c>
      <c r="H13" s="7">
        <f ca="1" t="shared" si="18"/>
        <v>100.770623902644</v>
      </c>
      <c r="I13" s="7">
        <f ca="1">INDIRECT(I$1&amp;"!V14")</f>
        <v>99.6016710069444</v>
      </c>
      <c r="J13" s="7">
        <f ca="1" t="shared" ref="J13:AD13" si="19">INDIRECT(J$1&amp;"!Q14")</f>
        <v>100.185164465714</v>
      </c>
      <c r="K13" s="7">
        <f ca="1" t="shared" si="19"/>
        <v>99.8546718829746</v>
      </c>
      <c r="L13" s="7">
        <f ca="1" t="shared" si="19"/>
        <v>96.750576459764</v>
      </c>
      <c r="M13" s="7">
        <f ca="1" t="shared" si="19"/>
        <v>100.382060832991</v>
      </c>
      <c r="N13" s="7">
        <f ca="1" t="shared" si="19"/>
        <v>99.2189121951811</v>
      </c>
      <c r="O13" s="7">
        <f ca="1" t="shared" si="19"/>
        <v>99.3993973070941</v>
      </c>
      <c r="P13" s="7">
        <f ca="1" t="shared" si="19"/>
        <v>99.15346042389</v>
      </c>
      <c r="Q13" s="7">
        <f ca="1" t="shared" si="19"/>
        <v>99.6215881743228</v>
      </c>
      <c r="R13" s="7">
        <f ca="1" t="shared" si="19"/>
        <v>99.1786508463832</v>
      </c>
      <c r="S13" s="7">
        <f ca="1" t="shared" si="19"/>
        <v>100.06922682538</v>
      </c>
      <c r="T13" s="7">
        <f ca="1" t="shared" si="19"/>
        <v>100.234010111018</v>
      </c>
      <c r="U13" s="7">
        <f ca="1" t="shared" si="19"/>
        <v>99.9876799272363</v>
      </c>
      <c r="V13" s="7">
        <f ca="1" t="shared" si="19"/>
        <v>99.8236633718134</v>
      </c>
      <c r="W13" s="7">
        <f ca="1" t="shared" si="19"/>
        <v>99.7906419306513</v>
      </c>
      <c r="X13" s="7">
        <f ca="1" t="shared" si="19"/>
        <v>99.9349954924698</v>
      </c>
      <c r="Y13" s="7">
        <f ca="1" t="shared" si="19"/>
        <v>99.2384966382525</v>
      </c>
      <c r="Z13" s="7">
        <f ca="1" t="shared" si="19"/>
        <v>97.7257307777381</v>
      </c>
      <c r="AA13" s="7">
        <f ca="1" t="shared" si="19"/>
        <v>98.2221236757822</v>
      </c>
      <c r="AB13" s="7">
        <f ca="1" t="shared" si="19"/>
        <v>99.8839393541796</v>
      </c>
      <c r="AC13" s="7">
        <f ca="1" t="shared" si="19"/>
        <v>100.558176296706</v>
      </c>
      <c r="AD13" s="7">
        <f ca="1" t="shared" si="19"/>
        <v>105.410684638339</v>
      </c>
      <c r="AE13" s="7">
        <f ca="1">INDIRECT(AE$1&amp;"!V14")</f>
        <v>99.0262751159196</v>
      </c>
    </row>
    <row r="14" s="1" customFormat="1" ht="16.2" spans="1:31">
      <c r="A14" s="231" t="s">
        <v>127</v>
      </c>
      <c r="B14" s="7">
        <f ca="1">INDIRECT(B$1&amp;"!Q15")</f>
        <v>99.4171019915894</v>
      </c>
      <c r="C14" s="7">
        <f ca="1">INDIRECT(C$1&amp;"!Q15")</f>
        <v>100.001251286188</v>
      </c>
      <c r="D14" s="7">
        <f ca="1">INDIRECT(D$1&amp;"!V15")</f>
        <v>100.185796057554</v>
      </c>
      <c r="E14" s="7">
        <f ca="1">INDIRECT(E$1&amp;"!Q15")</f>
        <v>100.003386119918</v>
      </c>
      <c r="F14" s="7">
        <f ca="1">INDIRECT(F$1&amp;"!Q15")</f>
        <v>99.1953455579373</v>
      </c>
      <c r="G14" s="7">
        <f ca="1">INDIRECT(G$1&amp;"!Q15")</f>
        <v>99.1006155158541</v>
      </c>
      <c r="H14" s="7">
        <f ca="1">INDIRECT(H$1&amp;"!Q15")</f>
        <v>101.29597935726</v>
      </c>
      <c r="I14" s="7">
        <f ca="1">INDIRECT(I$1&amp;"!V15")</f>
        <v>99.0231434370623</v>
      </c>
      <c r="J14" s="7">
        <f ca="1" t="shared" ref="J14:AD14" si="20">INDIRECT(J$1&amp;"!Q15")</f>
        <v>100.190483821067</v>
      </c>
      <c r="K14" s="7">
        <f ca="1" t="shared" si="20"/>
        <v>99.9553013811487</v>
      </c>
      <c r="L14" s="7">
        <f ca="1" t="shared" si="20"/>
        <v>96.709646760012</v>
      </c>
      <c r="M14" s="7">
        <f ca="1" t="shared" si="20"/>
        <v>100.283489910475</v>
      </c>
      <c r="N14" s="7">
        <f ca="1" t="shared" si="20"/>
        <v>98.9912280909438</v>
      </c>
      <c r="O14" s="7">
        <f ca="1" t="shared" si="20"/>
        <v>99.5420942610052</v>
      </c>
      <c r="P14" s="7">
        <f ca="1" t="shared" si="20"/>
        <v>99.0242378235901</v>
      </c>
      <c r="Q14" s="7">
        <f ca="1" t="shared" si="20"/>
        <v>99.4858056815118</v>
      </c>
      <c r="R14" s="7">
        <f ca="1" t="shared" si="20"/>
        <v>99.0497239909982</v>
      </c>
      <c r="S14" s="7">
        <f ca="1" t="shared" si="20"/>
        <v>99.9997624312571</v>
      </c>
      <c r="T14" s="7">
        <f ca="1" t="shared" si="20"/>
        <v>100.067961580393</v>
      </c>
      <c r="U14" s="7">
        <f ca="1" t="shared" si="20"/>
        <v>99.9705881463559</v>
      </c>
      <c r="V14" s="7">
        <f ca="1" t="shared" si="20"/>
        <v>99.9029687943262</v>
      </c>
      <c r="W14" s="7">
        <f ca="1" t="shared" si="20"/>
        <v>99.3517409636389</v>
      </c>
      <c r="X14" s="7">
        <f ca="1" t="shared" si="20"/>
        <v>99.8948041710464</v>
      </c>
      <c r="Y14" s="7">
        <f ca="1" t="shared" si="20"/>
        <v>99.2134533597535</v>
      </c>
      <c r="Z14" s="7">
        <f ca="1" t="shared" si="20"/>
        <v>97.1801817214111</v>
      </c>
      <c r="AA14" s="7">
        <f ca="1" t="shared" si="20"/>
        <v>98.2443941237642</v>
      </c>
      <c r="AB14" s="7">
        <f ca="1" t="shared" si="20"/>
        <v>99.7188384923066</v>
      </c>
      <c r="AC14" s="7">
        <f ca="1" t="shared" si="20"/>
        <v>100.532857781286</v>
      </c>
      <c r="AD14" s="7">
        <f ca="1" t="shared" si="20"/>
        <v>104.800704897344</v>
      </c>
      <c r="AE14" s="7">
        <f ca="1">INDIRECT(AE$1&amp;"!V15")</f>
        <v>99.5195721256045</v>
      </c>
    </row>
    <row r="15" s="1" customFormat="1" ht="16.2" spans="1:31">
      <c r="A15" s="231" t="s">
        <v>116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</row>
    <row r="16" s="1" customFormat="1" ht="16.2" spans="1:31">
      <c r="A16" s="231" t="s">
        <v>117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</row>
    <row r="17" s="1" customFormat="1" ht="16.2" spans="1:31">
      <c r="A17" s="231" t="s">
        <v>118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</row>
    <row r="18" s="1" customFormat="1" ht="16.2" spans="1:31">
      <c r="A18" s="231" t="s">
        <v>119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ht="16.2" spans="1:31">
      <c r="A19" s="231" t="s">
        <v>120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0" defaultRowHeight="13.2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W20"/>
  <sheetViews>
    <sheetView tabSelected="1" zoomScale="73" zoomScaleNormal="73" workbookViewId="0">
      <selection activeCell="AE13" sqref="AE13"/>
    </sheetView>
  </sheetViews>
  <sheetFormatPr defaultColWidth="9" defaultRowHeight="13.2"/>
  <cols>
    <col min="1" max="1" width="3.75" customWidth="1"/>
    <col min="2" max="2" width="10.3796296296296" customWidth="1"/>
    <col min="3" max="3" width="10.5" customWidth="1"/>
    <col min="4" max="4" width="10.25" customWidth="1"/>
    <col min="5" max="5" width="10.5" customWidth="1"/>
    <col min="6" max="6" width="10.75" customWidth="1"/>
    <col min="7" max="7" width="10.25" customWidth="1"/>
    <col min="8" max="8" width="10.1296296296296" customWidth="1"/>
    <col min="9" max="9" width="10.6296296296296" customWidth="1"/>
    <col min="10" max="10" width="10" customWidth="1"/>
    <col min="11" max="11" width="9.75" customWidth="1"/>
    <col min="12" max="12" width="10.6296296296296" customWidth="1"/>
    <col min="13" max="13" width="10.25" customWidth="1"/>
    <col min="14" max="14" width="6.37962962962963" customWidth="1"/>
    <col min="15" max="15" width="11.3796296296296" customWidth="1"/>
    <col min="16" max="16" width="10.75" customWidth="1"/>
    <col min="17" max="17" width="6.5" customWidth="1"/>
    <col min="18" max="21" width="3.62962962962963" style="10" customWidth="1"/>
    <col min="22" max="22" width="8.5" customWidth="1"/>
    <col min="23" max="23" width="9.87962962962963" customWidth="1"/>
    <col min="24" max="24" width="2" customWidth="1"/>
    <col min="25" max="25" width="2.12962962962963" customWidth="1"/>
  </cols>
  <sheetData>
    <row r="1" ht="20.1" customHeight="1" spans="6:6">
      <c r="F1" s="11" t="s">
        <v>86</v>
      </c>
    </row>
    <row r="2" ht="16.2" spans="1:22">
      <c r="A2" s="12" t="s">
        <v>70</v>
      </c>
      <c r="B2" s="13" t="s">
        <v>71</v>
      </c>
      <c r="C2" s="124" t="s">
        <v>72</v>
      </c>
      <c r="D2" s="14" t="s">
        <v>73</v>
      </c>
      <c r="E2" s="125" t="s">
        <v>87</v>
      </c>
      <c r="F2" s="14" t="s">
        <v>75</v>
      </c>
      <c r="G2" s="124" t="s">
        <v>76</v>
      </c>
      <c r="H2" s="126" t="s">
        <v>77</v>
      </c>
      <c r="I2" s="13" t="s">
        <v>78</v>
      </c>
      <c r="J2" s="13" t="s">
        <v>79</v>
      </c>
      <c r="K2" s="133" t="s">
        <v>80</v>
      </c>
      <c r="L2" s="134" t="s">
        <v>88</v>
      </c>
      <c r="M2" s="135" t="s">
        <v>89</v>
      </c>
      <c r="N2" s="115" t="s">
        <v>82</v>
      </c>
      <c r="O2" s="136" t="s">
        <v>90</v>
      </c>
      <c r="P2" s="136" t="s">
        <v>91</v>
      </c>
      <c r="Q2" s="138" t="s">
        <v>82</v>
      </c>
      <c r="R2" s="43" t="s">
        <v>92</v>
      </c>
      <c r="S2" s="43" t="s">
        <v>92</v>
      </c>
      <c r="T2" s="43" t="s">
        <v>93</v>
      </c>
      <c r="U2" s="43" t="s">
        <v>94</v>
      </c>
      <c r="V2" s="44" t="s">
        <v>85</v>
      </c>
    </row>
    <row r="3" ht="15.95" customHeight="1" spans="1:22">
      <c r="A3" s="18">
        <v>5</v>
      </c>
      <c r="B3" s="19"/>
      <c r="C3" s="127"/>
      <c r="D3" s="19"/>
      <c r="E3" s="127">
        <v>103.5</v>
      </c>
      <c r="F3" s="128"/>
      <c r="G3" s="127"/>
      <c r="H3" s="128"/>
      <c r="I3" s="19"/>
      <c r="J3" s="19">
        <v>105.7</v>
      </c>
      <c r="K3" s="19"/>
      <c r="L3" s="117">
        <v>106</v>
      </c>
      <c r="M3" s="23">
        <f t="shared" ref="M3:M15" si="0">AVERAGE(B3,D3,F3,H3,I3,J3,K3)</f>
        <v>105.7</v>
      </c>
      <c r="N3" s="23">
        <f>MAX(B3,D3,F3,H3,I3,J3,K3)-MIN(B3,D3,F3,H3,I3,J3,K3)</f>
        <v>0</v>
      </c>
      <c r="O3" s="137">
        <v>104</v>
      </c>
      <c r="P3" s="130">
        <f t="shared" ref="P3:P15" si="1">AVERAGE(C3,E3,G3)</f>
        <v>103.5</v>
      </c>
      <c r="Q3" s="130">
        <f>MAX(C3,E3,G3)-MIN(C3,E3,G3)</f>
        <v>0</v>
      </c>
      <c r="R3" s="45">
        <v>103</v>
      </c>
      <c r="S3" s="139">
        <v>109</v>
      </c>
      <c r="T3" s="46">
        <v>101</v>
      </c>
      <c r="U3" s="46">
        <v>107</v>
      </c>
      <c r="V3" s="47">
        <f>P3/P3*100</f>
        <v>100</v>
      </c>
    </row>
    <row r="4" ht="15.95" customHeight="1" spans="1:22">
      <c r="A4" s="18">
        <v>6</v>
      </c>
      <c r="B4" s="21">
        <v>105.965</v>
      </c>
      <c r="C4" s="129">
        <v>103.323376623377</v>
      </c>
      <c r="D4" s="23">
        <v>105.55</v>
      </c>
      <c r="E4" s="130">
        <v>103.34</v>
      </c>
      <c r="F4" s="21">
        <v>106</v>
      </c>
      <c r="G4" s="129">
        <v>104.3</v>
      </c>
      <c r="H4" s="21">
        <v>106.132</v>
      </c>
      <c r="I4" s="21">
        <v>105.97</v>
      </c>
      <c r="J4" s="21">
        <v>103.323376623377</v>
      </c>
      <c r="K4" s="21">
        <v>106</v>
      </c>
      <c r="L4" s="117">
        <v>106</v>
      </c>
      <c r="M4" s="23">
        <f t="shared" si="0"/>
        <v>105.562910946197</v>
      </c>
      <c r="N4" s="23">
        <f>MAX(B4,D4,F4,H4,I4,J4,K4)-MIN(B4,D4,F4,H4,I4,J4,K4)</f>
        <v>2.808623376623</v>
      </c>
      <c r="O4" s="137">
        <v>104</v>
      </c>
      <c r="P4" s="130">
        <f t="shared" si="1"/>
        <v>103.654458874459</v>
      </c>
      <c r="Q4" s="130">
        <f>MAX(C4,E4,G4)-MIN(C4,E4,G4)</f>
        <v>0.976623376622996</v>
      </c>
      <c r="R4" s="45">
        <v>103</v>
      </c>
      <c r="S4" s="139">
        <v>109</v>
      </c>
      <c r="T4" s="46">
        <v>101</v>
      </c>
      <c r="U4" s="46">
        <v>107</v>
      </c>
      <c r="V4" s="47">
        <f>P4/P$3*100</f>
        <v>100.149235627497</v>
      </c>
    </row>
    <row r="5" ht="15.95" customHeight="1" spans="1:22">
      <c r="A5" s="18">
        <v>7</v>
      </c>
      <c r="B5" s="21">
        <v>106.03</v>
      </c>
      <c r="C5" s="129">
        <v>103.563157894737</v>
      </c>
      <c r="D5" s="23">
        <v>105.55</v>
      </c>
      <c r="E5" s="130">
        <v>102.596</v>
      </c>
      <c r="F5" s="21">
        <v>105.6875</v>
      </c>
      <c r="G5" s="129">
        <v>103.370833333333</v>
      </c>
      <c r="H5" s="21">
        <v>105.378</v>
      </c>
      <c r="I5" s="21">
        <v>106.06</v>
      </c>
      <c r="J5" s="21">
        <v>105.47</v>
      </c>
      <c r="K5" s="21">
        <v>105.9</v>
      </c>
      <c r="L5" s="117">
        <v>106</v>
      </c>
      <c r="M5" s="23">
        <f t="shared" si="0"/>
        <v>105.725071428571</v>
      </c>
      <c r="N5" s="23">
        <f t="shared" ref="N5:N20" si="2">MAX(B5,D5,F5,H5,I5,J5,K5)-MIN(B5,D5,F5,H5,I5,J5,K5)</f>
        <v>0.682000000000002</v>
      </c>
      <c r="O5" s="137">
        <v>104</v>
      </c>
      <c r="P5" s="130">
        <f t="shared" si="1"/>
        <v>103.17666374269</v>
      </c>
      <c r="Q5" s="130">
        <f>MAX(C5,E5,G5)-MIN(C5,E5,G5)</f>
        <v>0.967157894736999</v>
      </c>
      <c r="R5" s="45">
        <v>103</v>
      </c>
      <c r="S5" s="139">
        <v>109</v>
      </c>
      <c r="T5" s="46">
        <v>101</v>
      </c>
      <c r="U5" s="46">
        <v>107</v>
      </c>
      <c r="V5" s="47">
        <f t="shared" ref="V5:V20" si="3">P5/P$3*100</f>
        <v>99.6875978190241</v>
      </c>
    </row>
    <row r="6" ht="15.95" customHeight="1" spans="1:22">
      <c r="A6" s="18">
        <v>8</v>
      </c>
      <c r="B6" s="21">
        <v>106.019047619048</v>
      </c>
      <c r="C6" s="129">
        <v>103.326966292135</v>
      </c>
      <c r="D6" s="23">
        <v>105.355555555556</v>
      </c>
      <c r="E6" s="130">
        <v>103.167</v>
      </c>
      <c r="F6" s="21">
        <v>105.65</v>
      </c>
      <c r="G6" s="129">
        <v>103.832307692308</v>
      </c>
      <c r="H6" s="21">
        <v>105.635</v>
      </c>
      <c r="I6" s="21">
        <v>105.95</v>
      </c>
      <c r="J6" s="21">
        <v>105.53</v>
      </c>
      <c r="K6" s="21">
        <v>105.9</v>
      </c>
      <c r="L6" s="117">
        <v>106</v>
      </c>
      <c r="M6" s="23">
        <f t="shared" si="0"/>
        <v>105.719943310658</v>
      </c>
      <c r="N6" s="23">
        <f t="shared" si="2"/>
        <v>0.663492063492001</v>
      </c>
      <c r="O6" s="137">
        <v>104</v>
      </c>
      <c r="P6" s="130">
        <f t="shared" si="1"/>
        <v>103.442091328148</v>
      </c>
      <c r="Q6" s="130">
        <f>MAX(C6,E6,G6)-MIN(C6,E6,G6)</f>
        <v>0.665307692308005</v>
      </c>
      <c r="R6" s="45">
        <v>103</v>
      </c>
      <c r="S6" s="139">
        <v>109</v>
      </c>
      <c r="T6" s="46">
        <v>101</v>
      </c>
      <c r="U6" s="46">
        <v>107</v>
      </c>
      <c r="V6" s="47">
        <f t="shared" si="3"/>
        <v>99.9440495924132</v>
      </c>
    </row>
    <row r="7" ht="15.95" customHeight="1" spans="1:22">
      <c r="A7" s="18">
        <v>9</v>
      </c>
      <c r="B7" s="21">
        <v>105.91</v>
      </c>
      <c r="C7" s="129">
        <v>102.991954022988</v>
      </c>
      <c r="D7" s="23">
        <v>105.472222222222</v>
      </c>
      <c r="E7" s="130">
        <v>101.817</v>
      </c>
      <c r="F7" s="21">
        <v>106.05</v>
      </c>
      <c r="G7" s="129">
        <v>104.164210526316</v>
      </c>
      <c r="H7" s="21">
        <v>106.276</v>
      </c>
      <c r="I7" s="21">
        <v>105.98</v>
      </c>
      <c r="J7" s="21">
        <v>105.2</v>
      </c>
      <c r="K7" s="21">
        <v>105.95</v>
      </c>
      <c r="L7" s="117">
        <v>106</v>
      </c>
      <c r="M7" s="23">
        <f t="shared" si="0"/>
        <v>105.834031746032</v>
      </c>
      <c r="N7" s="23">
        <f t="shared" si="2"/>
        <v>1.07599999999999</v>
      </c>
      <c r="O7" s="137">
        <v>104</v>
      </c>
      <c r="P7" s="130">
        <f t="shared" si="1"/>
        <v>102.991054849768</v>
      </c>
      <c r="Q7" s="130">
        <f t="shared" ref="Q7:Q20" si="4">MAX(C7,E7,G7)-MIN(C7,E7,G7)</f>
        <v>2.347210526316</v>
      </c>
      <c r="R7" s="45">
        <v>103</v>
      </c>
      <c r="S7" s="139">
        <v>109</v>
      </c>
      <c r="T7" s="46">
        <v>101</v>
      </c>
      <c r="U7" s="46">
        <v>107</v>
      </c>
      <c r="V7" s="47">
        <f t="shared" si="3"/>
        <v>99.5082655553314</v>
      </c>
    </row>
    <row r="8" ht="15.95" customHeight="1" spans="1:22">
      <c r="A8" s="18">
        <v>10</v>
      </c>
      <c r="B8" s="21">
        <v>106.022727272727</v>
      </c>
      <c r="C8" s="129">
        <v>103.250495049505</v>
      </c>
      <c r="D8" s="23">
        <v>105.789473684211</v>
      </c>
      <c r="E8" s="130">
        <v>102.951</v>
      </c>
      <c r="F8" s="21">
        <v>106.181818181818</v>
      </c>
      <c r="G8" s="129">
        <v>103.37962962963</v>
      </c>
      <c r="H8" s="21">
        <v>105.968</v>
      </c>
      <c r="I8" s="21">
        <v>106.08</v>
      </c>
      <c r="J8" s="21">
        <v>105.16</v>
      </c>
      <c r="K8" s="21">
        <v>106.15</v>
      </c>
      <c r="L8" s="117">
        <v>106</v>
      </c>
      <c r="M8" s="23">
        <f t="shared" si="0"/>
        <v>105.907431305537</v>
      </c>
      <c r="N8" s="23">
        <f t="shared" si="2"/>
        <v>1.02181818181801</v>
      </c>
      <c r="O8" s="137">
        <v>104</v>
      </c>
      <c r="P8" s="130">
        <f t="shared" si="1"/>
        <v>103.193708226378</v>
      </c>
      <c r="Q8" s="130">
        <f t="shared" si="4"/>
        <v>0.428629629630009</v>
      </c>
      <c r="R8" s="45">
        <v>103</v>
      </c>
      <c r="S8" s="139">
        <v>109</v>
      </c>
      <c r="T8" s="46">
        <v>101</v>
      </c>
      <c r="U8" s="46">
        <v>107</v>
      </c>
      <c r="V8" s="47">
        <f t="shared" si="3"/>
        <v>99.7040659192061</v>
      </c>
    </row>
    <row r="9" ht="15.95" customHeight="1" spans="1:22">
      <c r="A9" s="18">
        <v>11</v>
      </c>
      <c r="B9" s="21">
        <v>105.98</v>
      </c>
      <c r="C9" s="129">
        <v>104.125882352941</v>
      </c>
      <c r="D9" s="23">
        <v>106.016666666667</v>
      </c>
      <c r="E9" s="130">
        <v>102.547</v>
      </c>
      <c r="F9" s="21">
        <v>106</v>
      </c>
      <c r="G9" s="129">
        <v>103.110454545455</v>
      </c>
      <c r="H9" s="21">
        <v>105.4</v>
      </c>
      <c r="I9" s="21">
        <v>106.02</v>
      </c>
      <c r="J9" s="21">
        <v>105.07</v>
      </c>
      <c r="K9" s="21">
        <v>105.95</v>
      </c>
      <c r="L9" s="117">
        <v>106</v>
      </c>
      <c r="M9" s="23">
        <f t="shared" si="0"/>
        <v>105.776666666667</v>
      </c>
      <c r="N9" s="23">
        <f t="shared" si="2"/>
        <v>0.950000000000003</v>
      </c>
      <c r="O9" s="137">
        <v>104</v>
      </c>
      <c r="P9" s="130">
        <f t="shared" si="1"/>
        <v>103.261112299465</v>
      </c>
      <c r="Q9" s="130">
        <f t="shared" si="4"/>
        <v>1.57888235294101</v>
      </c>
      <c r="R9" s="45">
        <v>103</v>
      </c>
      <c r="S9" s="139">
        <v>109</v>
      </c>
      <c r="T9" s="46">
        <v>101</v>
      </c>
      <c r="U9" s="46">
        <v>107</v>
      </c>
      <c r="V9" s="47">
        <f t="shared" si="3"/>
        <v>99.7691906275027</v>
      </c>
    </row>
    <row r="10" ht="15.95" customHeight="1" spans="1:22">
      <c r="A10" s="18">
        <v>12</v>
      </c>
      <c r="B10" s="21">
        <v>106.0375</v>
      </c>
      <c r="C10" s="129">
        <v>104.710576923077</v>
      </c>
      <c r="D10" s="23">
        <v>106.1125</v>
      </c>
      <c r="E10" s="130">
        <v>102.791</v>
      </c>
      <c r="F10" s="21">
        <v>105.947368421053</v>
      </c>
      <c r="G10" s="129">
        <v>102.59</v>
      </c>
      <c r="H10" s="21">
        <v>105.622</v>
      </c>
      <c r="I10" s="21">
        <v>106.02</v>
      </c>
      <c r="J10" s="21">
        <v>105.88</v>
      </c>
      <c r="K10" s="21">
        <v>105.55</v>
      </c>
      <c r="L10" s="117">
        <v>106</v>
      </c>
      <c r="M10" s="23">
        <f t="shared" si="0"/>
        <v>105.881338345865</v>
      </c>
      <c r="N10" s="23">
        <f t="shared" si="2"/>
        <v>0.5625</v>
      </c>
      <c r="O10" s="137">
        <v>104</v>
      </c>
      <c r="P10" s="130">
        <f t="shared" si="1"/>
        <v>103.363858974359</v>
      </c>
      <c r="Q10" s="130">
        <f t="shared" si="4"/>
        <v>2.120576923077</v>
      </c>
      <c r="R10" s="45">
        <v>103</v>
      </c>
      <c r="S10" s="139">
        <v>109</v>
      </c>
      <c r="T10" s="46">
        <v>101</v>
      </c>
      <c r="U10" s="46">
        <v>107</v>
      </c>
      <c r="V10" s="47">
        <f t="shared" si="3"/>
        <v>99.8684627771585</v>
      </c>
    </row>
    <row r="11" ht="15.95" customHeight="1" spans="1:22">
      <c r="A11" s="18">
        <v>1</v>
      </c>
      <c r="B11" s="21">
        <v>106.035</v>
      </c>
      <c r="C11" s="129">
        <v>104.217647058824</v>
      </c>
      <c r="D11" s="23">
        <v>105.793333333333</v>
      </c>
      <c r="E11" s="130">
        <v>101.94</v>
      </c>
      <c r="F11" s="21">
        <v>105.947368421053</v>
      </c>
      <c r="G11" s="129">
        <v>103.594444444444</v>
      </c>
      <c r="H11" s="21">
        <v>105.925</v>
      </c>
      <c r="I11" s="21">
        <v>106</v>
      </c>
      <c r="J11" s="21">
        <v>105.49</v>
      </c>
      <c r="K11" s="21">
        <v>106</v>
      </c>
      <c r="L11" s="117">
        <v>106</v>
      </c>
      <c r="M11" s="23">
        <f t="shared" si="0"/>
        <v>105.884385964912</v>
      </c>
      <c r="N11" s="23">
        <f t="shared" si="2"/>
        <v>0.545000000000002</v>
      </c>
      <c r="O11" s="137">
        <v>104</v>
      </c>
      <c r="P11" s="130">
        <f t="shared" si="1"/>
        <v>103.250697167756</v>
      </c>
      <c r="Q11" s="130">
        <f t="shared" si="4"/>
        <v>2.277647058824</v>
      </c>
      <c r="R11" s="45">
        <v>103</v>
      </c>
      <c r="S11" s="139">
        <v>109</v>
      </c>
      <c r="T11" s="46">
        <v>101</v>
      </c>
      <c r="U11" s="46">
        <v>107</v>
      </c>
      <c r="V11" s="47">
        <f t="shared" si="3"/>
        <v>99.759127698315</v>
      </c>
    </row>
    <row r="12" ht="15.95" customHeight="1" spans="1:22">
      <c r="A12" s="18">
        <v>2</v>
      </c>
      <c r="B12" s="21">
        <v>106.005555555556</v>
      </c>
      <c r="C12" s="129">
        <v>103.88023255814</v>
      </c>
      <c r="D12" s="23">
        <v>105.470588235294</v>
      </c>
      <c r="E12" s="130">
        <v>103.638</v>
      </c>
      <c r="F12" s="21">
        <v>105.882352941176</v>
      </c>
      <c r="G12" s="129">
        <v>103.970909090909</v>
      </c>
      <c r="H12" s="21">
        <v>105.912</v>
      </c>
      <c r="I12" s="21">
        <v>106.02</v>
      </c>
      <c r="J12" s="21">
        <v>105.04</v>
      </c>
      <c r="K12" s="21">
        <v>105.866666666667</v>
      </c>
      <c r="L12" s="117">
        <v>106</v>
      </c>
      <c r="M12" s="23">
        <f t="shared" si="0"/>
        <v>105.742451914099</v>
      </c>
      <c r="N12" s="23">
        <f t="shared" si="2"/>
        <v>0.97999999999999</v>
      </c>
      <c r="O12" s="137">
        <v>104</v>
      </c>
      <c r="P12" s="130">
        <f t="shared" si="1"/>
        <v>103.829713883016</v>
      </c>
      <c r="Q12" s="130">
        <f t="shared" si="4"/>
        <v>0.332909090908998</v>
      </c>
      <c r="R12" s="45">
        <v>103</v>
      </c>
      <c r="S12" s="139">
        <v>109</v>
      </c>
      <c r="T12" s="46">
        <v>101</v>
      </c>
      <c r="U12" s="46">
        <v>107</v>
      </c>
      <c r="V12" s="47">
        <f t="shared" si="3"/>
        <v>100.31856413818</v>
      </c>
    </row>
    <row r="13" ht="15.95" customHeight="1" spans="1:22">
      <c r="A13" s="18">
        <v>3</v>
      </c>
      <c r="B13" s="21">
        <v>106.0875</v>
      </c>
      <c r="C13" s="129">
        <v>104.133333333333</v>
      </c>
      <c r="D13" s="23">
        <v>105.526666666667</v>
      </c>
      <c r="E13" s="130">
        <v>103.436</v>
      </c>
      <c r="F13" s="21">
        <v>105.952380952381</v>
      </c>
      <c r="G13" s="129">
        <v>103.234090909091</v>
      </c>
      <c r="H13" s="21">
        <v>105.379</v>
      </c>
      <c r="I13" s="21">
        <v>105.96</v>
      </c>
      <c r="J13" s="21">
        <v>105.21</v>
      </c>
      <c r="K13" s="21">
        <v>106</v>
      </c>
      <c r="L13" s="117">
        <v>106</v>
      </c>
      <c r="M13" s="23">
        <f t="shared" si="0"/>
        <v>105.730792517007</v>
      </c>
      <c r="N13" s="23">
        <f t="shared" si="2"/>
        <v>0.877500000000012</v>
      </c>
      <c r="O13" s="137">
        <v>104</v>
      </c>
      <c r="P13" s="130">
        <f t="shared" si="1"/>
        <v>103.601141414141</v>
      </c>
      <c r="Q13" s="130">
        <f t="shared" si="4"/>
        <v>0.899242424242004</v>
      </c>
      <c r="R13" s="45">
        <v>103</v>
      </c>
      <c r="S13" s="139">
        <v>109</v>
      </c>
      <c r="T13" s="46">
        <v>101</v>
      </c>
      <c r="U13" s="46">
        <v>107</v>
      </c>
      <c r="V13" s="47">
        <f t="shared" si="3"/>
        <v>100.097721173083</v>
      </c>
    </row>
    <row r="14" ht="15.95" customHeight="1" spans="1:22">
      <c r="A14" s="18">
        <v>4</v>
      </c>
      <c r="B14" s="21">
        <v>105.977272727273</v>
      </c>
      <c r="C14" s="129">
        <v>103.491578947368</v>
      </c>
      <c r="D14" s="23">
        <v>105.033333333333</v>
      </c>
      <c r="E14" s="130">
        <v>105.136</v>
      </c>
      <c r="F14" s="21">
        <v>105.809523809524</v>
      </c>
      <c r="G14" s="129">
        <v>103.968181818182</v>
      </c>
      <c r="H14" s="21">
        <v>105.631</v>
      </c>
      <c r="I14" s="21">
        <v>105.97</v>
      </c>
      <c r="J14" s="21">
        <v>105.38</v>
      </c>
      <c r="K14" s="21">
        <v>106.166666666667</v>
      </c>
      <c r="L14" s="117">
        <v>106</v>
      </c>
      <c r="M14" s="23">
        <f t="shared" si="0"/>
        <v>105.709685219542</v>
      </c>
      <c r="N14" s="23">
        <f t="shared" si="2"/>
        <v>1.13333333333399</v>
      </c>
      <c r="O14" s="137">
        <v>104</v>
      </c>
      <c r="P14" s="130">
        <f t="shared" si="1"/>
        <v>104.19858692185</v>
      </c>
      <c r="Q14" s="130">
        <f t="shared" si="4"/>
        <v>1.644421052632</v>
      </c>
      <c r="R14" s="45">
        <v>103</v>
      </c>
      <c r="S14" s="139">
        <v>109</v>
      </c>
      <c r="T14" s="46">
        <v>101</v>
      </c>
      <c r="U14" s="46">
        <v>107</v>
      </c>
      <c r="V14" s="47">
        <f t="shared" si="3"/>
        <v>100.674963209517</v>
      </c>
    </row>
    <row r="15" ht="15.95" customHeight="1" spans="1:23">
      <c r="A15" s="18">
        <v>5</v>
      </c>
      <c r="B15" s="21">
        <v>106.045</v>
      </c>
      <c r="C15" s="129">
        <v>102.918367346939</v>
      </c>
      <c r="D15" s="23">
        <v>105.566666666667</v>
      </c>
      <c r="E15" s="130">
        <v>104.655</v>
      </c>
      <c r="F15" s="21">
        <v>105.95</v>
      </c>
      <c r="G15" s="129">
        <v>103.503529411765</v>
      </c>
      <c r="H15" s="21">
        <v>105.87</v>
      </c>
      <c r="I15" s="21">
        <v>106</v>
      </c>
      <c r="J15" s="21">
        <v>105.2</v>
      </c>
      <c r="K15" s="21">
        <v>106.294117647059</v>
      </c>
      <c r="L15" s="117">
        <v>106</v>
      </c>
      <c r="M15" s="23">
        <f t="shared" si="0"/>
        <v>105.846540616247</v>
      </c>
      <c r="N15" s="23">
        <f>MAX(B15,D15,F15,H15,I15,J15,K15)-MIN(B15,D15,F15,H15,I15,J15,K15)</f>
        <v>1.09411764705899</v>
      </c>
      <c r="O15" s="137">
        <v>104</v>
      </c>
      <c r="P15" s="130">
        <f t="shared" si="1"/>
        <v>103.692298919568</v>
      </c>
      <c r="Q15" s="130">
        <f t="shared" si="4"/>
        <v>1.73663265306101</v>
      </c>
      <c r="R15" s="45">
        <v>103</v>
      </c>
      <c r="S15" s="139">
        <v>109</v>
      </c>
      <c r="T15" s="46">
        <v>101</v>
      </c>
      <c r="U15" s="46">
        <v>107</v>
      </c>
      <c r="V15" s="47">
        <f t="shared" si="3"/>
        <v>100.185796057554</v>
      </c>
      <c r="W15" s="48"/>
    </row>
    <row r="16" ht="15.95" customHeight="1" spans="1:23">
      <c r="A16" s="18">
        <v>6</v>
      </c>
      <c r="B16" s="21"/>
      <c r="C16" s="129"/>
      <c r="D16" s="23"/>
      <c r="E16" s="130"/>
      <c r="F16" s="21"/>
      <c r="G16" s="129"/>
      <c r="H16" s="21"/>
      <c r="I16" s="21"/>
      <c r="J16" s="21"/>
      <c r="K16" s="21"/>
      <c r="L16" s="117">
        <v>106</v>
      </c>
      <c r="M16" s="23"/>
      <c r="N16" s="23">
        <f t="shared" si="2"/>
        <v>0</v>
      </c>
      <c r="O16" s="137">
        <v>104</v>
      </c>
      <c r="P16" s="130"/>
      <c r="Q16" s="130">
        <f t="shared" si="4"/>
        <v>0</v>
      </c>
      <c r="R16" s="45">
        <v>103</v>
      </c>
      <c r="S16" s="139">
        <v>109</v>
      </c>
      <c r="T16" s="46">
        <v>101</v>
      </c>
      <c r="U16" s="46">
        <v>107</v>
      </c>
      <c r="V16" s="47">
        <f t="shared" si="3"/>
        <v>0</v>
      </c>
      <c r="W16" s="48"/>
    </row>
    <row r="17" ht="15.95" customHeight="1" spans="1:23">
      <c r="A17" s="18">
        <v>7</v>
      </c>
      <c r="B17" s="21"/>
      <c r="C17" s="129"/>
      <c r="D17" s="23"/>
      <c r="E17" s="130"/>
      <c r="F17" s="21"/>
      <c r="G17" s="129"/>
      <c r="H17" s="21"/>
      <c r="I17" s="21"/>
      <c r="J17" s="21"/>
      <c r="K17" s="21"/>
      <c r="L17" s="117">
        <v>106</v>
      </c>
      <c r="M17" s="23"/>
      <c r="N17" s="23">
        <f t="shared" si="2"/>
        <v>0</v>
      </c>
      <c r="O17" s="137">
        <v>104</v>
      </c>
      <c r="P17" s="130"/>
      <c r="Q17" s="130">
        <f t="shared" si="4"/>
        <v>0</v>
      </c>
      <c r="R17" s="45">
        <v>103</v>
      </c>
      <c r="S17" s="139">
        <v>109</v>
      </c>
      <c r="T17" s="46">
        <v>101</v>
      </c>
      <c r="U17" s="46">
        <v>107</v>
      </c>
      <c r="V17" s="47">
        <f t="shared" si="3"/>
        <v>0</v>
      </c>
      <c r="W17" s="48"/>
    </row>
    <row r="18" ht="15.95" customHeight="1" spans="1:23">
      <c r="A18" s="18">
        <v>8</v>
      </c>
      <c r="B18" s="26"/>
      <c r="C18" s="131"/>
      <c r="D18" s="26"/>
      <c r="E18" s="131"/>
      <c r="F18" s="26"/>
      <c r="G18" s="131"/>
      <c r="H18" s="26"/>
      <c r="I18" s="26"/>
      <c r="J18" s="26"/>
      <c r="K18" s="26"/>
      <c r="L18" s="117">
        <v>106</v>
      </c>
      <c r="M18" s="23"/>
      <c r="N18" s="23">
        <f t="shared" si="2"/>
        <v>0</v>
      </c>
      <c r="O18" s="137">
        <v>104</v>
      </c>
      <c r="P18" s="130"/>
      <c r="Q18" s="130">
        <f t="shared" si="4"/>
        <v>0</v>
      </c>
      <c r="R18" s="45">
        <v>103</v>
      </c>
      <c r="S18" s="139">
        <v>109</v>
      </c>
      <c r="T18" s="46">
        <v>101</v>
      </c>
      <c r="U18" s="46">
        <v>107</v>
      </c>
      <c r="V18" s="47">
        <f t="shared" si="3"/>
        <v>0</v>
      </c>
      <c r="W18" s="48"/>
    </row>
    <row r="19" ht="15.95" customHeight="1" spans="1:23">
      <c r="A19" s="18">
        <v>9</v>
      </c>
      <c r="B19" s="26"/>
      <c r="C19" s="131"/>
      <c r="D19" s="26"/>
      <c r="E19" s="131"/>
      <c r="F19" s="26"/>
      <c r="G19" s="131"/>
      <c r="H19" s="26"/>
      <c r="I19" s="26"/>
      <c r="J19" s="26"/>
      <c r="K19" s="26"/>
      <c r="L19" s="117">
        <v>106</v>
      </c>
      <c r="M19" s="23"/>
      <c r="N19" s="23">
        <f t="shared" si="2"/>
        <v>0</v>
      </c>
      <c r="O19" s="137">
        <v>104</v>
      </c>
      <c r="P19" s="130"/>
      <c r="Q19" s="130">
        <f t="shared" si="4"/>
        <v>0</v>
      </c>
      <c r="R19" s="45">
        <v>103</v>
      </c>
      <c r="S19" s="139">
        <v>109</v>
      </c>
      <c r="T19" s="46">
        <v>101</v>
      </c>
      <c r="U19" s="46">
        <v>107</v>
      </c>
      <c r="V19" s="47">
        <f t="shared" si="3"/>
        <v>0</v>
      </c>
      <c r="W19" s="48"/>
    </row>
    <row r="20" ht="15.95" customHeight="1" spans="1:23">
      <c r="A20" s="18">
        <v>10</v>
      </c>
      <c r="B20" s="26"/>
      <c r="C20" s="132"/>
      <c r="D20" s="28"/>
      <c r="E20" s="132"/>
      <c r="F20" s="28"/>
      <c r="G20" s="132"/>
      <c r="H20" s="28"/>
      <c r="I20" s="28"/>
      <c r="J20" s="28"/>
      <c r="K20" s="28"/>
      <c r="L20" s="117">
        <v>106</v>
      </c>
      <c r="M20" s="23"/>
      <c r="N20" s="23">
        <f t="shared" si="2"/>
        <v>0</v>
      </c>
      <c r="O20" s="137">
        <v>104</v>
      </c>
      <c r="P20" s="130"/>
      <c r="Q20" s="130">
        <f t="shared" si="4"/>
        <v>0</v>
      </c>
      <c r="R20" s="45">
        <v>103</v>
      </c>
      <c r="S20" s="139">
        <v>109</v>
      </c>
      <c r="T20" s="46">
        <v>101</v>
      </c>
      <c r="U20" s="46">
        <v>107</v>
      </c>
      <c r="V20" s="47">
        <f t="shared" si="3"/>
        <v>0</v>
      </c>
      <c r="W20" s="48"/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R31"/>
  <sheetViews>
    <sheetView zoomScale="73" zoomScaleNormal="73" workbookViewId="0">
      <selection activeCell="X27" sqref="X27"/>
    </sheetView>
  </sheetViews>
  <sheetFormatPr defaultColWidth="9" defaultRowHeight="13.2"/>
  <cols>
    <col min="1" max="1" width="3.75" customWidth="1"/>
    <col min="2" max="2" width="10.25" customWidth="1"/>
    <col min="3" max="3" width="12" customWidth="1"/>
    <col min="4" max="4" width="11" customWidth="1"/>
    <col min="5" max="5" width="10.5" customWidth="1"/>
    <col min="6" max="6" width="9.5" customWidth="1"/>
    <col min="7" max="8" width="10.25" customWidth="1"/>
    <col min="9" max="9" width="10.6296296296296" customWidth="1"/>
    <col min="10" max="10" width="9.75" customWidth="1"/>
    <col min="11" max="11" width="10.5" customWidth="1"/>
    <col min="12" max="12" width="8.37962962962963" style="10" customWidth="1"/>
    <col min="13" max="13" width="11.1296296296296" style="10" customWidth="1"/>
    <col min="14" max="14" width="9" style="10" customWidth="1"/>
    <col min="15" max="16" width="2.62962962962963" style="10" customWidth="1"/>
    <col min="17" max="17" width="10.1296296296296" customWidth="1"/>
  </cols>
  <sheetData>
    <row r="1" ht="20.1" customHeight="1" spans="6:6">
      <c r="F1" s="11" t="s">
        <v>15</v>
      </c>
    </row>
    <row r="2" ht="15.95" customHeight="1" spans="1:17">
      <c r="A2" s="12" t="s">
        <v>70</v>
      </c>
      <c r="B2" s="50" t="s">
        <v>71</v>
      </c>
      <c r="C2" s="50" t="s">
        <v>72</v>
      </c>
      <c r="D2" s="51" t="s">
        <v>73</v>
      </c>
      <c r="E2" s="52" t="s">
        <v>87</v>
      </c>
      <c r="F2" s="51" t="s">
        <v>75</v>
      </c>
      <c r="G2" s="50" t="s">
        <v>76</v>
      </c>
      <c r="H2" s="53" t="s">
        <v>77</v>
      </c>
      <c r="I2" s="50" t="s">
        <v>78</v>
      </c>
      <c r="J2" s="50" t="s">
        <v>79</v>
      </c>
      <c r="K2" s="61" t="s">
        <v>80</v>
      </c>
      <c r="L2" s="62" t="s">
        <v>2</v>
      </c>
      <c r="M2" s="77" t="s">
        <v>81</v>
      </c>
      <c r="N2" s="64" t="s">
        <v>82</v>
      </c>
      <c r="O2" s="45" t="s">
        <v>83</v>
      </c>
      <c r="P2" s="46" t="s">
        <v>84</v>
      </c>
      <c r="Q2" s="44" t="s">
        <v>85</v>
      </c>
    </row>
    <row r="3" ht="15.95" customHeight="1" spans="1:17">
      <c r="A3" s="18">
        <v>5</v>
      </c>
      <c r="B3" s="71"/>
      <c r="C3" s="71"/>
      <c r="D3" s="71"/>
      <c r="E3" s="71">
        <v>10.86</v>
      </c>
      <c r="F3" s="72"/>
      <c r="G3" s="71"/>
      <c r="H3" s="71"/>
      <c r="I3" s="71"/>
      <c r="J3" s="71">
        <v>10.73</v>
      </c>
      <c r="K3" s="71"/>
      <c r="L3" s="56">
        <v>10.8</v>
      </c>
      <c r="M3" s="74">
        <f t="shared" ref="M3:M15" si="0">AVERAGE(B3:K3)</f>
        <v>10.795</v>
      </c>
      <c r="N3" s="74">
        <f>MAX(B3:K3)-MIN(B3:K3)</f>
        <v>0.129999999999999</v>
      </c>
      <c r="O3" s="78">
        <v>10.3</v>
      </c>
      <c r="P3" s="79">
        <v>11.3</v>
      </c>
      <c r="Q3" s="47">
        <f>M3/M3*100</f>
        <v>100</v>
      </c>
    </row>
    <row r="4" ht="15.95" customHeight="1" spans="1:17">
      <c r="A4" s="18">
        <v>6</v>
      </c>
      <c r="B4" s="73">
        <v>10.715</v>
      </c>
      <c r="C4" s="73">
        <v>10.7284415584416</v>
      </c>
      <c r="D4" s="74">
        <v>10.8578947368421</v>
      </c>
      <c r="E4" s="74">
        <v>10.761</v>
      </c>
      <c r="F4" s="73">
        <v>10.7944444444444</v>
      </c>
      <c r="G4" s="73">
        <v>10.9</v>
      </c>
      <c r="H4" s="73">
        <v>10.672</v>
      </c>
      <c r="I4" s="73">
        <v>10.72</v>
      </c>
      <c r="J4" s="73">
        <v>10.7284415584416</v>
      </c>
      <c r="K4" s="73">
        <v>11.0888888888889</v>
      </c>
      <c r="L4" s="56">
        <v>10.8</v>
      </c>
      <c r="M4" s="74">
        <f t="shared" si="0"/>
        <v>10.7966111187059</v>
      </c>
      <c r="N4" s="74">
        <f t="shared" ref="N4:N20" si="1">MAX(B4:K4)-MIN(B4:K4)</f>
        <v>0.416888888888899</v>
      </c>
      <c r="O4" s="78">
        <v>10.3</v>
      </c>
      <c r="P4" s="79">
        <v>11.3</v>
      </c>
      <c r="Q4" s="47">
        <f>M4/M$3*100</f>
        <v>100.014924675367</v>
      </c>
    </row>
    <row r="5" ht="15.95" customHeight="1" spans="1:17">
      <c r="A5" s="18">
        <v>7</v>
      </c>
      <c r="B5" s="73">
        <v>10.735</v>
      </c>
      <c r="C5" s="73">
        <v>10.7496842105263</v>
      </c>
      <c r="D5" s="74">
        <v>10.85</v>
      </c>
      <c r="E5" s="74">
        <v>10.695</v>
      </c>
      <c r="F5" s="73">
        <v>10.8125</v>
      </c>
      <c r="G5" s="73">
        <v>10.81</v>
      </c>
      <c r="H5" s="73">
        <v>10.713</v>
      </c>
      <c r="I5" s="73">
        <v>10.76</v>
      </c>
      <c r="J5" s="73">
        <v>10.75</v>
      </c>
      <c r="K5" s="73">
        <v>11.07</v>
      </c>
      <c r="L5" s="56">
        <v>10.8</v>
      </c>
      <c r="M5" s="74">
        <f t="shared" si="0"/>
        <v>10.7945184210526</v>
      </c>
      <c r="N5" s="74">
        <f t="shared" si="1"/>
        <v>0.375</v>
      </c>
      <c r="O5" s="78">
        <v>10.3</v>
      </c>
      <c r="P5" s="79">
        <v>11.3</v>
      </c>
      <c r="Q5" s="47">
        <f t="shared" ref="Q5:Q20" si="2">M5/M$3*100</f>
        <v>99.9955388703347</v>
      </c>
    </row>
    <row r="6" ht="15.95" customHeight="1" spans="1:17">
      <c r="A6" s="18">
        <v>8</v>
      </c>
      <c r="B6" s="73">
        <v>10.7238095238095</v>
      </c>
      <c r="C6" s="73">
        <v>10.8242045454545</v>
      </c>
      <c r="D6" s="74">
        <v>10.77</v>
      </c>
      <c r="E6" s="74">
        <v>10.761</v>
      </c>
      <c r="F6" s="73">
        <v>10.765</v>
      </c>
      <c r="G6" s="73">
        <v>10.8034615384615</v>
      </c>
      <c r="H6" s="73">
        <v>10.678</v>
      </c>
      <c r="I6" s="73">
        <v>10.74</v>
      </c>
      <c r="J6" s="73">
        <v>10.78</v>
      </c>
      <c r="K6" s="73">
        <v>10.925</v>
      </c>
      <c r="L6" s="56">
        <v>10.8</v>
      </c>
      <c r="M6" s="74">
        <f t="shared" si="0"/>
        <v>10.7770475607725</v>
      </c>
      <c r="N6" s="74">
        <f t="shared" si="1"/>
        <v>0.247</v>
      </c>
      <c r="O6" s="78">
        <v>10.3</v>
      </c>
      <c r="P6" s="79">
        <v>11.3</v>
      </c>
      <c r="Q6" s="47">
        <f t="shared" si="2"/>
        <v>99.833696718597</v>
      </c>
    </row>
    <row r="7" ht="15.95" customHeight="1" spans="1:17">
      <c r="A7" s="18">
        <v>9</v>
      </c>
      <c r="B7" s="73">
        <v>10.715</v>
      </c>
      <c r="C7" s="73">
        <v>10.9082</v>
      </c>
      <c r="D7" s="74">
        <v>10.8176470588235</v>
      </c>
      <c r="E7" s="74">
        <v>10.941</v>
      </c>
      <c r="F7" s="73">
        <v>10.79</v>
      </c>
      <c r="G7" s="73">
        <v>10.8194736842105</v>
      </c>
      <c r="H7" s="73">
        <v>10.661</v>
      </c>
      <c r="I7" s="73">
        <v>10.79</v>
      </c>
      <c r="J7" s="73">
        <v>10.79</v>
      </c>
      <c r="K7" s="73">
        <v>10.7583333333333</v>
      </c>
      <c r="L7" s="56">
        <v>10.8</v>
      </c>
      <c r="M7" s="74">
        <f t="shared" si="0"/>
        <v>10.7990654076367</v>
      </c>
      <c r="N7" s="74">
        <f t="shared" si="1"/>
        <v>0.280000000000001</v>
      </c>
      <c r="O7" s="78">
        <v>10.3</v>
      </c>
      <c r="P7" s="79">
        <v>11.3</v>
      </c>
      <c r="Q7" s="47">
        <f t="shared" si="2"/>
        <v>100.037660098534</v>
      </c>
    </row>
    <row r="8" ht="15.95" customHeight="1" spans="1:17">
      <c r="A8" s="18">
        <v>10</v>
      </c>
      <c r="B8" s="73">
        <v>10.7363636363636</v>
      </c>
      <c r="C8" s="73">
        <v>10.7720652173913</v>
      </c>
      <c r="D8" s="74">
        <v>10.855</v>
      </c>
      <c r="E8" s="74">
        <v>10.935</v>
      </c>
      <c r="F8" s="73">
        <v>10.8045454545455</v>
      </c>
      <c r="G8" s="73">
        <v>10.8781481481481</v>
      </c>
      <c r="H8" s="73">
        <v>11.029</v>
      </c>
      <c r="I8" s="73">
        <v>10.79</v>
      </c>
      <c r="J8" s="73">
        <v>10.88</v>
      </c>
      <c r="K8" s="73">
        <v>10.8636363636364</v>
      </c>
      <c r="L8" s="56">
        <v>10.8</v>
      </c>
      <c r="M8" s="74">
        <f t="shared" si="0"/>
        <v>10.8543758820085</v>
      </c>
      <c r="N8" s="74">
        <f t="shared" si="1"/>
        <v>0.292636363636399</v>
      </c>
      <c r="O8" s="78">
        <v>10.3</v>
      </c>
      <c r="P8" s="79">
        <v>11.3</v>
      </c>
      <c r="Q8" s="47">
        <f t="shared" si="2"/>
        <v>100.550031329398</v>
      </c>
    </row>
    <row r="9" ht="15.95" customHeight="1" spans="1:17">
      <c r="A9" s="18">
        <v>11</v>
      </c>
      <c r="B9" s="73">
        <v>10.75</v>
      </c>
      <c r="C9" s="73">
        <v>10.8167469879518</v>
      </c>
      <c r="D9" s="74">
        <v>10.7947368421053</v>
      </c>
      <c r="E9" s="74">
        <v>10.961</v>
      </c>
      <c r="F9" s="73">
        <v>10.85</v>
      </c>
      <c r="G9" s="73">
        <v>10.9413043478261</v>
      </c>
      <c r="H9" s="73">
        <v>10.929</v>
      </c>
      <c r="I9" s="73">
        <v>10.77</v>
      </c>
      <c r="J9" s="73">
        <v>10.88</v>
      </c>
      <c r="K9" s="73">
        <v>10.93</v>
      </c>
      <c r="L9" s="56">
        <v>10.8</v>
      </c>
      <c r="M9" s="74">
        <f t="shared" si="0"/>
        <v>10.8622788177883</v>
      </c>
      <c r="N9" s="74">
        <f t="shared" si="1"/>
        <v>0.211</v>
      </c>
      <c r="O9" s="78">
        <v>10.3</v>
      </c>
      <c r="P9" s="79">
        <v>11.3</v>
      </c>
      <c r="Q9" s="47">
        <f t="shared" si="2"/>
        <v>100.623240553852</v>
      </c>
    </row>
    <row r="10" ht="15.95" customHeight="1" spans="1:17">
      <c r="A10" s="18">
        <v>12</v>
      </c>
      <c r="B10" s="73">
        <v>10.8</v>
      </c>
      <c r="C10" s="73">
        <v>10.8160824742268</v>
      </c>
      <c r="D10" s="74">
        <v>10.7571428571429</v>
      </c>
      <c r="E10" s="74">
        <v>10.982</v>
      </c>
      <c r="F10" s="73">
        <v>10.7473684210526</v>
      </c>
      <c r="G10" s="73">
        <v>10.9621739130435</v>
      </c>
      <c r="H10" s="73">
        <v>10.885</v>
      </c>
      <c r="I10" s="73">
        <v>10.78</v>
      </c>
      <c r="J10" s="73">
        <v>10.62</v>
      </c>
      <c r="K10" s="73">
        <v>10.93</v>
      </c>
      <c r="L10" s="56">
        <v>10.8</v>
      </c>
      <c r="M10" s="74">
        <f t="shared" si="0"/>
        <v>10.8279767665466</v>
      </c>
      <c r="N10" s="74">
        <f t="shared" si="1"/>
        <v>0.362</v>
      </c>
      <c r="O10" s="78">
        <v>10.3</v>
      </c>
      <c r="P10" s="79">
        <v>11.3</v>
      </c>
      <c r="Q10" s="47">
        <f t="shared" si="2"/>
        <v>100.305481857773</v>
      </c>
    </row>
    <row r="11" ht="15.95" customHeight="1" spans="1:17">
      <c r="A11" s="18">
        <v>1</v>
      </c>
      <c r="B11" s="73">
        <v>10.78</v>
      </c>
      <c r="C11" s="73">
        <v>10.7856701030928</v>
      </c>
      <c r="D11" s="74">
        <v>10.73125</v>
      </c>
      <c r="E11" s="74">
        <v>10.925</v>
      </c>
      <c r="F11" s="73">
        <v>10.7789473684211</v>
      </c>
      <c r="G11" s="73">
        <v>10.8676</v>
      </c>
      <c r="H11" s="73">
        <v>10.846</v>
      </c>
      <c r="I11" s="73">
        <v>10.82</v>
      </c>
      <c r="J11" s="73">
        <v>10.63</v>
      </c>
      <c r="K11" s="73">
        <v>10.6214285714286</v>
      </c>
      <c r="L11" s="56">
        <v>10.8</v>
      </c>
      <c r="M11" s="74">
        <f t="shared" si="0"/>
        <v>10.7785896042942</v>
      </c>
      <c r="N11" s="74">
        <f t="shared" si="1"/>
        <v>0.3035714285714</v>
      </c>
      <c r="O11" s="78">
        <v>10.3</v>
      </c>
      <c r="P11" s="79">
        <v>11.3</v>
      </c>
      <c r="Q11" s="47">
        <f t="shared" si="2"/>
        <v>99.8479815126841</v>
      </c>
    </row>
    <row r="12" ht="15.95" customHeight="1" spans="1:17">
      <c r="A12" s="18">
        <v>2</v>
      </c>
      <c r="B12" s="73">
        <v>10.7444444444444</v>
      </c>
      <c r="C12" s="73">
        <v>10.7701282051282</v>
      </c>
      <c r="D12" s="74">
        <v>10.65</v>
      </c>
      <c r="E12" s="74">
        <v>10.915</v>
      </c>
      <c r="F12" s="73">
        <v>10.8176470588235</v>
      </c>
      <c r="G12" s="73">
        <v>10.8386363636364</v>
      </c>
      <c r="H12" s="73">
        <v>10.733</v>
      </c>
      <c r="I12" s="73">
        <v>10.8</v>
      </c>
      <c r="J12" s="73">
        <v>10.58</v>
      </c>
      <c r="K12" s="73">
        <v>10.68</v>
      </c>
      <c r="L12" s="56">
        <v>10.8</v>
      </c>
      <c r="M12" s="74">
        <f t="shared" si="0"/>
        <v>10.7528856072032</v>
      </c>
      <c r="N12" s="74">
        <f t="shared" si="1"/>
        <v>0.334999999999999</v>
      </c>
      <c r="O12" s="78">
        <v>10.3</v>
      </c>
      <c r="P12" s="79">
        <v>11.3</v>
      </c>
      <c r="Q12" s="47">
        <f t="shared" si="2"/>
        <v>99.6098713034113</v>
      </c>
    </row>
    <row r="13" ht="15.95" customHeight="1" spans="1:17">
      <c r="A13" s="18">
        <v>3</v>
      </c>
      <c r="B13" s="73">
        <v>10.7625</v>
      </c>
      <c r="C13" s="73">
        <v>10.8933009708738</v>
      </c>
      <c r="D13" s="74">
        <v>10.6578947368421</v>
      </c>
      <c r="E13" s="74">
        <v>10.801</v>
      </c>
      <c r="F13" s="73">
        <v>10.8142857142857</v>
      </c>
      <c r="G13" s="73">
        <v>10.9277272727273</v>
      </c>
      <c r="H13" s="73">
        <v>10.73</v>
      </c>
      <c r="I13" s="73">
        <v>10.79</v>
      </c>
      <c r="J13" s="73">
        <v>10.75</v>
      </c>
      <c r="K13" s="73">
        <v>10.6533333333333</v>
      </c>
      <c r="L13" s="56">
        <v>10.8</v>
      </c>
      <c r="M13" s="74">
        <f t="shared" si="0"/>
        <v>10.7780042028062</v>
      </c>
      <c r="N13" s="74">
        <f t="shared" si="1"/>
        <v>0.274393939393999</v>
      </c>
      <c r="O13" s="78">
        <v>10.3</v>
      </c>
      <c r="P13" s="79">
        <v>11.3</v>
      </c>
      <c r="Q13" s="47">
        <f t="shared" si="2"/>
        <v>99.8425586179363</v>
      </c>
    </row>
    <row r="14" ht="15.95" customHeight="1" spans="1:17">
      <c r="A14" s="18">
        <v>4</v>
      </c>
      <c r="B14" s="73">
        <v>10.7818181818182</v>
      </c>
      <c r="C14" s="73">
        <v>10.8845882352941</v>
      </c>
      <c r="D14" s="74">
        <v>10.7444444444444</v>
      </c>
      <c r="E14" s="74">
        <v>10.871</v>
      </c>
      <c r="F14" s="73">
        <v>10.7619047619048</v>
      </c>
      <c r="G14" s="73">
        <v>11.052</v>
      </c>
      <c r="H14" s="73">
        <v>10.76</v>
      </c>
      <c r="I14" s="73">
        <v>10.82</v>
      </c>
      <c r="J14" s="73">
        <v>10.78</v>
      </c>
      <c r="K14" s="73">
        <v>10.95</v>
      </c>
      <c r="L14" s="56">
        <v>10.8</v>
      </c>
      <c r="M14" s="74">
        <f t="shared" si="0"/>
        <v>10.8405755623461</v>
      </c>
      <c r="N14" s="74">
        <f t="shared" si="1"/>
        <v>0.3075555555556</v>
      </c>
      <c r="O14" s="78">
        <v>10.3</v>
      </c>
      <c r="P14" s="79">
        <v>11.3</v>
      </c>
      <c r="Q14" s="47">
        <f t="shared" si="2"/>
        <v>100.422191406634</v>
      </c>
    </row>
    <row r="15" ht="15.95" customHeight="1" spans="1:18">
      <c r="A15" s="18">
        <v>5</v>
      </c>
      <c r="B15" s="73">
        <v>10.735</v>
      </c>
      <c r="C15" s="73">
        <v>10.8665517241379</v>
      </c>
      <c r="D15" s="74">
        <v>10.6684210526316</v>
      </c>
      <c r="E15" s="74">
        <v>10.853</v>
      </c>
      <c r="F15" s="73">
        <v>10.75</v>
      </c>
      <c r="G15" s="73">
        <v>10.9085714285714</v>
      </c>
      <c r="H15" s="73">
        <v>10.841</v>
      </c>
      <c r="I15" s="73">
        <v>10.8</v>
      </c>
      <c r="J15" s="73">
        <v>10.62</v>
      </c>
      <c r="K15" s="73">
        <v>10.9111111111111</v>
      </c>
      <c r="L15" s="56">
        <v>10.8</v>
      </c>
      <c r="M15" s="74">
        <f t="shared" si="0"/>
        <v>10.7953655316452</v>
      </c>
      <c r="N15" s="74">
        <f t="shared" si="1"/>
        <v>0.291111111111102</v>
      </c>
      <c r="O15" s="78">
        <v>10.3</v>
      </c>
      <c r="P15" s="79">
        <v>11.3</v>
      </c>
      <c r="Q15" s="47">
        <f t="shared" si="2"/>
        <v>100.003386119918</v>
      </c>
      <c r="R15" s="48"/>
    </row>
    <row r="16" ht="15.95" customHeight="1" spans="1:18">
      <c r="A16" s="18">
        <v>6</v>
      </c>
      <c r="B16" s="73"/>
      <c r="C16" s="73"/>
      <c r="D16" s="75"/>
      <c r="E16" s="74"/>
      <c r="F16" s="73"/>
      <c r="G16" s="73"/>
      <c r="H16" s="73"/>
      <c r="I16" s="73"/>
      <c r="J16" s="73"/>
      <c r="K16" s="73"/>
      <c r="L16" s="56">
        <v>10.8</v>
      </c>
      <c r="M16" s="74"/>
      <c r="N16" s="74">
        <f t="shared" si="1"/>
        <v>0</v>
      </c>
      <c r="O16" s="78">
        <v>10.3</v>
      </c>
      <c r="P16" s="79">
        <v>11.3</v>
      </c>
      <c r="Q16" s="47">
        <f t="shared" si="2"/>
        <v>0</v>
      </c>
      <c r="R16" s="48"/>
    </row>
    <row r="17" ht="15.95" customHeight="1" spans="1:18">
      <c r="A17" s="18">
        <v>7</v>
      </c>
      <c r="B17" s="73"/>
      <c r="C17" s="73"/>
      <c r="D17" s="75"/>
      <c r="E17" s="74"/>
      <c r="F17" s="73"/>
      <c r="G17" s="73"/>
      <c r="H17" s="73"/>
      <c r="I17" s="73"/>
      <c r="J17" s="73"/>
      <c r="K17" s="73"/>
      <c r="L17" s="56">
        <v>10.8</v>
      </c>
      <c r="M17" s="74"/>
      <c r="N17" s="74">
        <f t="shared" si="1"/>
        <v>0</v>
      </c>
      <c r="O17" s="78">
        <v>10.3</v>
      </c>
      <c r="P17" s="79">
        <v>11.3</v>
      </c>
      <c r="Q17" s="47">
        <f t="shared" si="2"/>
        <v>0</v>
      </c>
      <c r="R17" s="48"/>
    </row>
    <row r="18" ht="15.95" customHeight="1" spans="1:18">
      <c r="A18" s="18">
        <v>8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6">
        <v>10.8</v>
      </c>
      <c r="M18" s="74"/>
      <c r="N18" s="74">
        <f t="shared" si="1"/>
        <v>0</v>
      </c>
      <c r="O18" s="78">
        <v>10.3</v>
      </c>
      <c r="P18" s="79">
        <v>11.3</v>
      </c>
      <c r="Q18" s="47">
        <f t="shared" si="2"/>
        <v>0</v>
      </c>
      <c r="R18" s="48"/>
    </row>
    <row r="19" ht="15.95" customHeight="1" spans="1:18">
      <c r="A19" s="18">
        <v>9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6">
        <v>10.8</v>
      </c>
      <c r="M19" s="74"/>
      <c r="N19" s="74">
        <f t="shared" si="1"/>
        <v>0</v>
      </c>
      <c r="O19" s="78">
        <v>10.3</v>
      </c>
      <c r="P19" s="79">
        <v>11.3</v>
      </c>
      <c r="Q19" s="47">
        <f t="shared" si="2"/>
        <v>0</v>
      </c>
      <c r="R19" s="48"/>
    </row>
    <row r="20" ht="15.95" customHeight="1" spans="1:18">
      <c r="A20" s="18">
        <v>10</v>
      </c>
      <c r="B20" s="59"/>
      <c r="C20" s="60"/>
      <c r="D20" s="60"/>
      <c r="E20" s="60"/>
      <c r="F20" s="60"/>
      <c r="G20" s="60"/>
      <c r="H20" s="60"/>
      <c r="I20" s="60"/>
      <c r="J20" s="60"/>
      <c r="K20" s="60"/>
      <c r="L20" s="56">
        <v>10.8</v>
      </c>
      <c r="M20" s="74"/>
      <c r="N20" s="74">
        <f t="shared" si="1"/>
        <v>0</v>
      </c>
      <c r="O20" s="78">
        <v>10.3</v>
      </c>
      <c r="P20" s="79">
        <v>11.3</v>
      </c>
      <c r="Q20" s="47">
        <f t="shared" si="2"/>
        <v>0</v>
      </c>
      <c r="R20" s="48"/>
    </row>
    <row r="31" spans="7:7">
      <c r="G31" t="s">
        <v>95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T20"/>
  <sheetViews>
    <sheetView zoomScale="73" zoomScaleNormal="73" workbookViewId="0">
      <selection activeCell="X27" sqref="X27"/>
    </sheetView>
  </sheetViews>
  <sheetFormatPr defaultColWidth="9" defaultRowHeight="13.2"/>
  <cols>
    <col min="1" max="1" width="3.75" customWidth="1"/>
    <col min="2" max="2" width="9.5" customWidth="1"/>
    <col min="3" max="3" width="12" customWidth="1"/>
    <col min="4" max="4" width="10.3796296296296" customWidth="1"/>
    <col min="5" max="5" width="10.5" customWidth="1"/>
    <col min="6" max="6" width="9.5" customWidth="1"/>
    <col min="7" max="7" width="10.5" customWidth="1"/>
    <col min="8" max="8" width="10.3796296296296" customWidth="1"/>
    <col min="9" max="9" width="10.6296296296296" customWidth="1"/>
    <col min="10" max="10" width="9.5" customWidth="1"/>
    <col min="11" max="11" width="10.25" customWidth="1"/>
    <col min="12" max="12" width="6.87962962962963" customWidth="1"/>
    <col min="13" max="13" width="9.75" customWidth="1"/>
    <col min="14" max="14" width="7.5" customWidth="1"/>
    <col min="15" max="16" width="2.62962962962963" customWidth="1"/>
    <col min="17" max="17" width="10.1296296296296" customWidth="1"/>
  </cols>
  <sheetData>
    <row r="1" ht="20.1" customHeight="1" spans="6:6">
      <c r="F1" s="11" t="s">
        <v>18</v>
      </c>
    </row>
    <row r="2" ht="16.5" customHeight="1" spans="1:20">
      <c r="A2" s="120" t="s">
        <v>70</v>
      </c>
      <c r="B2" s="50" t="s">
        <v>71</v>
      </c>
      <c r="C2" s="50" t="s">
        <v>72</v>
      </c>
      <c r="D2" s="51" t="s">
        <v>73</v>
      </c>
      <c r="E2" s="52" t="s">
        <v>87</v>
      </c>
      <c r="F2" s="51" t="s">
        <v>75</v>
      </c>
      <c r="G2" s="50" t="s">
        <v>76</v>
      </c>
      <c r="H2" s="53" t="s">
        <v>77</v>
      </c>
      <c r="I2" s="50" t="s">
        <v>78</v>
      </c>
      <c r="J2" s="50" t="s">
        <v>79</v>
      </c>
      <c r="K2" s="61" t="s">
        <v>80</v>
      </c>
      <c r="L2" s="62" t="s">
        <v>2</v>
      </c>
      <c r="M2" s="63" t="s">
        <v>81</v>
      </c>
      <c r="N2" s="77" t="s">
        <v>82</v>
      </c>
      <c r="O2" s="121" t="s">
        <v>83</v>
      </c>
      <c r="P2" s="122" t="s">
        <v>84</v>
      </c>
      <c r="Q2" s="44" t="s">
        <v>85</v>
      </c>
      <c r="T2" s="123"/>
    </row>
    <row r="3" ht="16.5" customHeight="1" spans="1:17">
      <c r="A3" s="18">
        <v>5</v>
      </c>
      <c r="B3" s="54"/>
      <c r="C3" s="54"/>
      <c r="D3" s="54"/>
      <c r="E3" s="54">
        <v>181.3</v>
      </c>
      <c r="F3" s="55"/>
      <c r="G3" s="54"/>
      <c r="H3" s="54"/>
      <c r="I3" s="54"/>
      <c r="J3" s="54">
        <v>178.8</v>
      </c>
      <c r="K3" s="54"/>
      <c r="L3" s="65">
        <v>178</v>
      </c>
      <c r="M3" s="57">
        <f t="shared" ref="M3:M8" si="0">AVERAGE(B3:K3)</f>
        <v>180.05</v>
      </c>
      <c r="N3" s="57">
        <f>MAX(B3:K3)-MIN(B3:K3)</f>
        <v>2.5</v>
      </c>
      <c r="O3" s="121">
        <v>173</v>
      </c>
      <c r="P3" s="122">
        <v>183</v>
      </c>
      <c r="Q3" s="47">
        <f>M3/M3*100</f>
        <v>100</v>
      </c>
    </row>
    <row r="4" ht="15.95" customHeight="1" spans="1:17">
      <c r="A4" s="18">
        <v>6</v>
      </c>
      <c r="B4" s="56">
        <v>177.65</v>
      </c>
      <c r="C4" s="56">
        <v>179.269135802469</v>
      </c>
      <c r="D4" s="57">
        <v>181.055555555556</v>
      </c>
      <c r="E4" s="57">
        <v>180.367</v>
      </c>
      <c r="F4" s="56">
        <v>177.611111111111</v>
      </c>
      <c r="G4" s="56">
        <v>179.7</v>
      </c>
      <c r="H4" s="56">
        <v>179.129</v>
      </c>
      <c r="I4" s="56">
        <v>180.23</v>
      </c>
      <c r="J4" s="56">
        <v>179.269135802469</v>
      </c>
      <c r="K4" s="56">
        <v>178.111111111111</v>
      </c>
      <c r="L4" s="65">
        <v>178</v>
      </c>
      <c r="M4" s="57">
        <f t="shared" si="0"/>
        <v>179.239204938272</v>
      </c>
      <c r="N4" s="57">
        <f t="shared" ref="N4:N20" si="1">MAX(B4:K4)-MIN(B4:K4)</f>
        <v>3.444444444445</v>
      </c>
      <c r="O4" s="121">
        <v>173</v>
      </c>
      <c r="P4" s="122">
        <v>183</v>
      </c>
      <c r="Q4" s="47">
        <f>M4/M$3*100</f>
        <v>99.5496833869878</v>
      </c>
    </row>
    <row r="5" ht="15.95" customHeight="1" spans="1:17">
      <c r="A5" s="18">
        <v>7</v>
      </c>
      <c r="B5" s="56">
        <v>177.5</v>
      </c>
      <c r="C5" s="56">
        <v>179.434782608696</v>
      </c>
      <c r="D5" s="57">
        <v>181.863636363636</v>
      </c>
      <c r="E5" s="57">
        <v>180.258</v>
      </c>
      <c r="F5" s="56">
        <v>177.8125</v>
      </c>
      <c r="G5" s="56">
        <v>175.808333333333</v>
      </c>
      <c r="H5" s="56">
        <v>179.523</v>
      </c>
      <c r="I5" s="56">
        <v>179</v>
      </c>
      <c r="J5" s="56">
        <v>177.81</v>
      </c>
      <c r="K5" s="56">
        <v>177.7</v>
      </c>
      <c r="L5" s="65">
        <v>178</v>
      </c>
      <c r="M5" s="57">
        <f t="shared" si="0"/>
        <v>178.671025230566</v>
      </c>
      <c r="N5" s="57">
        <f t="shared" si="1"/>
        <v>6.05530303030301</v>
      </c>
      <c r="O5" s="121">
        <v>173</v>
      </c>
      <c r="P5" s="122">
        <v>183</v>
      </c>
      <c r="Q5" s="47">
        <f t="shared" ref="Q5:Q20" si="2">M5/M$3*100</f>
        <v>99.2341156515226</v>
      </c>
    </row>
    <row r="6" ht="15.95" customHeight="1" spans="1:17">
      <c r="A6" s="18">
        <v>8</v>
      </c>
      <c r="B6" s="56">
        <v>177.619047619048</v>
      </c>
      <c r="C6" s="56">
        <v>179.531395348837</v>
      </c>
      <c r="D6" s="57">
        <v>181.7</v>
      </c>
      <c r="E6" s="57">
        <v>181.016</v>
      </c>
      <c r="F6" s="56">
        <v>176.65</v>
      </c>
      <c r="G6" s="56">
        <v>175.176923076923</v>
      </c>
      <c r="H6" s="56">
        <v>179.188</v>
      </c>
      <c r="I6" s="56">
        <v>178.56</v>
      </c>
      <c r="J6" s="56">
        <v>176.89</v>
      </c>
      <c r="K6" s="56">
        <v>176.8</v>
      </c>
      <c r="L6" s="65">
        <v>178</v>
      </c>
      <c r="M6" s="57">
        <f t="shared" si="0"/>
        <v>178.313136604481</v>
      </c>
      <c r="N6" s="57">
        <f t="shared" si="1"/>
        <v>6.52307692307699</v>
      </c>
      <c r="O6" s="121">
        <v>173</v>
      </c>
      <c r="P6" s="122">
        <v>183</v>
      </c>
      <c r="Q6" s="47">
        <f t="shared" si="2"/>
        <v>99.0353438514195</v>
      </c>
    </row>
    <row r="7" ht="15.95" customHeight="1" spans="1:17">
      <c r="A7" s="18">
        <v>9</v>
      </c>
      <c r="B7" s="56">
        <v>177.85</v>
      </c>
      <c r="C7" s="56">
        <v>179.751851851852</v>
      </c>
      <c r="D7" s="57">
        <v>182.1</v>
      </c>
      <c r="E7" s="57">
        <v>180.756</v>
      </c>
      <c r="F7" s="56">
        <v>178.25</v>
      </c>
      <c r="G7" s="56">
        <v>174.815789473684</v>
      </c>
      <c r="H7" s="56">
        <v>179.074</v>
      </c>
      <c r="I7" s="56">
        <v>178.94</v>
      </c>
      <c r="J7" s="56">
        <v>175.81</v>
      </c>
      <c r="K7" s="56">
        <v>178.35</v>
      </c>
      <c r="L7" s="65">
        <v>178</v>
      </c>
      <c r="M7" s="57">
        <f t="shared" si="0"/>
        <v>178.569764132554</v>
      </c>
      <c r="N7" s="57">
        <f t="shared" si="1"/>
        <v>7.284210526316</v>
      </c>
      <c r="O7" s="121">
        <v>173</v>
      </c>
      <c r="P7" s="122">
        <v>183</v>
      </c>
      <c r="Q7" s="47">
        <f t="shared" si="2"/>
        <v>99.177875108333</v>
      </c>
    </row>
    <row r="8" ht="15.95" customHeight="1" spans="1:17">
      <c r="A8" s="18">
        <v>10</v>
      </c>
      <c r="B8" s="56">
        <v>177.5</v>
      </c>
      <c r="C8" s="56">
        <v>179.96568627451</v>
      </c>
      <c r="D8" s="57">
        <v>181.652173913043</v>
      </c>
      <c r="E8" s="57">
        <v>180.613</v>
      </c>
      <c r="F8" s="56">
        <v>177.681818181818</v>
      </c>
      <c r="G8" s="56">
        <v>176.374074074074</v>
      </c>
      <c r="H8" s="56">
        <v>179.143</v>
      </c>
      <c r="I8" s="56">
        <v>179.07</v>
      </c>
      <c r="J8" s="56">
        <v>177.56</v>
      </c>
      <c r="K8" s="56">
        <v>178.722222222222</v>
      </c>
      <c r="L8" s="65">
        <v>178</v>
      </c>
      <c r="M8" s="57">
        <f t="shared" si="0"/>
        <v>178.828197466567</v>
      </c>
      <c r="N8" s="57">
        <f t="shared" si="1"/>
        <v>5.27809983896898</v>
      </c>
      <c r="O8" s="121">
        <v>173</v>
      </c>
      <c r="P8" s="122">
        <v>183</v>
      </c>
      <c r="Q8" s="47">
        <f t="shared" si="2"/>
        <v>99.3214093121725</v>
      </c>
    </row>
    <row r="9" ht="15.95" customHeight="1" spans="1:17">
      <c r="A9" s="18">
        <v>11</v>
      </c>
      <c r="B9" s="56">
        <v>177.3</v>
      </c>
      <c r="C9" s="56">
        <v>178.774157303371</v>
      </c>
      <c r="D9" s="57">
        <v>180.35</v>
      </c>
      <c r="E9" s="57">
        <v>180.147</v>
      </c>
      <c r="F9" s="56">
        <v>178</v>
      </c>
      <c r="G9" s="56">
        <v>177.891304347826</v>
      </c>
      <c r="H9" s="56">
        <v>180.044</v>
      </c>
      <c r="I9" s="56">
        <v>179.89</v>
      </c>
      <c r="J9" s="56">
        <v>179</v>
      </c>
      <c r="K9" s="56">
        <v>179.9</v>
      </c>
      <c r="L9" s="65">
        <v>178</v>
      </c>
      <c r="M9" s="57">
        <f t="shared" ref="M9" si="3">AVERAGE(B9:K9)</f>
        <v>179.12964616512</v>
      </c>
      <c r="N9" s="57">
        <f t="shared" si="1"/>
        <v>3.04999999999998</v>
      </c>
      <c r="O9" s="121">
        <v>173</v>
      </c>
      <c r="P9" s="122">
        <v>183</v>
      </c>
      <c r="Q9" s="47">
        <f t="shared" si="2"/>
        <v>99.4888343044264</v>
      </c>
    </row>
    <row r="10" ht="15.95" customHeight="1" spans="1:17">
      <c r="A10" s="18">
        <v>12</v>
      </c>
      <c r="B10" s="56">
        <v>177.8125</v>
      </c>
      <c r="C10" s="56">
        <v>179.266981132075</v>
      </c>
      <c r="D10" s="57">
        <v>180.388888888889</v>
      </c>
      <c r="E10" s="57">
        <v>180.215</v>
      </c>
      <c r="F10" s="56">
        <v>178</v>
      </c>
      <c r="G10" s="56">
        <v>178.039130434783</v>
      </c>
      <c r="H10" s="56">
        <v>179.849</v>
      </c>
      <c r="I10" s="56">
        <v>179.46</v>
      </c>
      <c r="J10" s="56">
        <v>179.04</v>
      </c>
      <c r="K10" s="56">
        <v>178.1</v>
      </c>
      <c r="L10" s="65">
        <v>178</v>
      </c>
      <c r="M10" s="57">
        <f t="shared" ref="M10:M15" si="4">AVERAGE(B10:K10)</f>
        <v>179.017150045575</v>
      </c>
      <c r="N10" s="57">
        <f t="shared" si="1"/>
        <v>2.576388888889</v>
      </c>
      <c r="O10" s="121">
        <v>173</v>
      </c>
      <c r="P10" s="122">
        <v>183</v>
      </c>
      <c r="Q10" s="47">
        <f t="shared" si="2"/>
        <v>99.4263538159259</v>
      </c>
    </row>
    <row r="11" ht="15.95" customHeight="1" spans="1:17">
      <c r="A11" s="18">
        <v>1</v>
      </c>
      <c r="B11" s="56">
        <v>177.75</v>
      </c>
      <c r="C11" s="56">
        <v>179.127722772277</v>
      </c>
      <c r="D11" s="57">
        <v>179.533333333333</v>
      </c>
      <c r="E11" s="57">
        <v>179.664</v>
      </c>
      <c r="F11" s="56">
        <v>177.526315789474</v>
      </c>
      <c r="G11" s="56">
        <v>177.836</v>
      </c>
      <c r="H11" s="56">
        <v>179.363</v>
      </c>
      <c r="I11" s="56">
        <v>179.82</v>
      </c>
      <c r="J11" s="56">
        <v>178.88</v>
      </c>
      <c r="K11" s="56">
        <v>177.642857142857</v>
      </c>
      <c r="L11" s="65">
        <v>178</v>
      </c>
      <c r="M11" s="57">
        <f t="shared" si="4"/>
        <v>178.714322903794</v>
      </c>
      <c r="N11" s="57">
        <f t="shared" si="1"/>
        <v>2.29368421052598</v>
      </c>
      <c r="O11" s="121">
        <v>173</v>
      </c>
      <c r="P11" s="122">
        <v>183</v>
      </c>
      <c r="Q11" s="47">
        <f t="shared" si="2"/>
        <v>99.2581632345427</v>
      </c>
    </row>
    <row r="12" ht="15.95" customHeight="1" spans="1:17">
      <c r="A12" s="18">
        <v>2</v>
      </c>
      <c r="B12" s="56">
        <v>178.166666666667</v>
      </c>
      <c r="C12" s="56">
        <v>179.26625</v>
      </c>
      <c r="D12" s="57">
        <v>179.333333333333</v>
      </c>
      <c r="E12" s="57">
        <v>180.304</v>
      </c>
      <c r="F12" s="56">
        <v>178.058823529412</v>
      </c>
      <c r="G12" s="56">
        <v>177.736363636364</v>
      </c>
      <c r="H12" s="56">
        <v>179.52</v>
      </c>
      <c r="I12" s="56">
        <v>179.45</v>
      </c>
      <c r="J12" s="56">
        <v>177.61</v>
      </c>
      <c r="K12" s="56">
        <v>177.2</v>
      </c>
      <c r="L12" s="65">
        <v>178</v>
      </c>
      <c r="M12" s="57">
        <f t="shared" si="4"/>
        <v>178.664543716578</v>
      </c>
      <c r="N12" s="57">
        <f t="shared" si="1"/>
        <v>3.10400000000001</v>
      </c>
      <c r="O12" s="121">
        <v>173</v>
      </c>
      <c r="P12" s="122">
        <v>183</v>
      </c>
      <c r="Q12" s="47">
        <f t="shared" si="2"/>
        <v>99.2305158103735</v>
      </c>
    </row>
    <row r="13" ht="15.95" customHeight="1" spans="1:17">
      <c r="A13" s="18">
        <v>3</v>
      </c>
      <c r="B13" s="56">
        <v>178.375</v>
      </c>
      <c r="C13" s="56">
        <v>178.947777777778</v>
      </c>
      <c r="D13" s="57">
        <v>181.444444444444</v>
      </c>
      <c r="E13" s="57">
        <v>180.626</v>
      </c>
      <c r="F13" s="56">
        <v>177.142857142857</v>
      </c>
      <c r="G13" s="56">
        <v>177.772727272727</v>
      </c>
      <c r="H13" s="56">
        <v>179.339</v>
      </c>
      <c r="I13" s="56">
        <v>179.03</v>
      </c>
      <c r="J13" s="56">
        <v>176.28</v>
      </c>
      <c r="K13" s="56">
        <v>177.066666666667</v>
      </c>
      <c r="L13" s="65">
        <v>178</v>
      </c>
      <c r="M13" s="57">
        <f t="shared" si="4"/>
        <v>178.602447330447</v>
      </c>
      <c r="N13" s="57">
        <f t="shared" si="1"/>
        <v>5.164444444444</v>
      </c>
      <c r="O13" s="121">
        <v>173</v>
      </c>
      <c r="P13" s="122">
        <v>183</v>
      </c>
      <c r="Q13" s="47">
        <f t="shared" si="2"/>
        <v>99.1960273981934</v>
      </c>
    </row>
    <row r="14" ht="15.95" customHeight="1" spans="1:17">
      <c r="A14" s="18">
        <v>4</v>
      </c>
      <c r="B14" s="56">
        <v>178.363636363636</v>
      </c>
      <c r="C14" s="56">
        <v>178.985057471264</v>
      </c>
      <c r="D14" s="57">
        <v>181.2</v>
      </c>
      <c r="E14" s="57">
        <v>180.417</v>
      </c>
      <c r="F14" s="56">
        <v>177.666666666667</v>
      </c>
      <c r="G14" s="56">
        <v>177.468</v>
      </c>
      <c r="H14" s="56">
        <v>179.58</v>
      </c>
      <c r="I14" s="56">
        <v>179.33</v>
      </c>
      <c r="J14" s="56">
        <v>176.83</v>
      </c>
      <c r="K14" s="56">
        <v>178.222222222222</v>
      </c>
      <c r="L14" s="65">
        <v>178</v>
      </c>
      <c r="M14" s="57">
        <f t="shared" si="4"/>
        <v>178.806258272379</v>
      </c>
      <c r="N14" s="57">
        <f t="shared" si="1"/>
        <v>4.36999999999998</v>
      </c>
      <c r="O14" s="121">
        <v>173</v>
      </c>
      <c r="P14" s="122">
        <v>183</v>
      </c>
      <c r="Q14" s="47">
        <f t="shared" si="2"/>
        <v>99.309224255695</v>
      </c>
    </row>
    <row r="15" ht="15.95" customHeight="1" spans="1:18">
      <c r="A15" s="18">
        <v>5</v>
      </c>
      <c r="B15" s="56">
        <v>177.6</v>
      </c>
      <c r="C15" s="56">
        <v>179.074712643678</v>
      </c>
      <c r="D15" s="57">
        <v>181.722222222222</v>
      </c>
      <c r="E15" s="57">
        <v>179.806</v>
      </c>
      <c r="F15" s="56">
        <v>176.8</v>
      </c>
      <c r="G15" s="56">
        <v>176.804761904762</v>
      </c>
      <c r="H15" s="56">
        <v>178.982</v>
      </c>
      <c r="I15" s="56">
        <v>179.04</v>
      </c>
      <c r="J15" s="56">
        <v>178.37</v>
      </c>
      <c r="K15" s="56">
        <v>177.8125</v>
      </c>
      <c r="L15" s="65">
        <v>178</v>
      </c>
      <c r="M15" s="57">
        <f t="shared" si="4"/>
        <v>178.601219677066</v>
      </c>
      <c r="N15" s="57">
        <f t="shared" si="1"/>
        <v>4.92222222222199</v>
      </c>
      <c r="O15" s="121">
        <v>173</v>
      </c>
      <c r="P15" s="122">
        <v>183</v>
      </c>
      <c r="Q15" s="47">
        <f t="shared" si="2"/>
        <v>99.1953455579373</v>
      </c>
      <c r="R15" s="48"/>
    </row>
    <row r="16" ht="15.95" customHeight="1" spans="1:18">
      <c r="A16" s="18">
        <v>6</v>
      </c>
      <c r="B16" s="56"/>
      <c r="C16" s="56"/>
      <c r="D16" s="57"/>
      <c r="E16" s="57"/>
      <c r="F16" s="56"/>
      <c r="G16" s="56"/>
      <c r="H16" s="56"/>
      <c r="I16" s="56"/>
      <c r="J16" s="56"/>
      <c r="K16" s="56"/>
      <c r="L16" s="65">
        <v>178</v>
      </c>
      <c r="M16" s="57"/>
      <c r="N16" s="57">
        <f t="shared" si="1"/>
        <v>0</v>
      </c>
      <c r="O16" s="121">
        <v>173</v>
      </c>
      <c r="P16" s="122">
        <v>183</v>
      </c>
      <c r="Q16" s="47">
        <f t="shared" si="2"/>
        <v>0</v>
      </c>
      <c r="R16" s="48"/>
    </row>
    <row r="17" ht="15.95" customHeight="1" spans="1:18">
      <c r="A17" s="18">
        <v>7</v>
      </c>
      <c r="B17" s="56"/>
      <c r="C17" s="56"/>
      <c r="D17" s="57"/>
      <c r="E17" s="57"/>
      <c r="F17" s="56"/>
      <c r="G17" s="56"/>
      <c r="H17" s="56"/>
      <c r="I17" s="56"/>
      <c r="J17" s="56"/>
      <c r="K17" s="56"/>
      <c r="L17" s="65">
        <v>178</v>
      </c>
      <c r="M17" s="57"/>
      <c r="N17" s="57">
        <f t="shared" si="1"/>
        <v>0</v>
      </c>
      <c r="O17" s="121">
        <v>173</v>
      </c>
      <c r="P17" s="122">
        <v>183</v>
      </c>
      <c r="Q17" s="47">
        <f t="shared" si="2"/>
        <v>0</v>
      </c>
      <c r="R17" s="48"/>
    </row>
    <row r="18" ht="15.95" customHeight="1" spans="1:18">
      <c r="A18" s="18">
        <v>8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65">
        <v>178</v>
      </c>
      <c r="M18" s="57"/>
      <c r="N18" s="57">
        <f t="shared" si="1"/>
        <v>0</v>
      </c>
      <c r="O18" s="121">
        <v>173</v>
      </c>
      <c r="P18" s="122">
        <v>183</v>
      </c>
      <c r="Q18" s="47">
        <f t="shared" si="2"/>
        <v>0</v>
      </c>
      <c r="R18" s="48"/>
    </row>
    <row r="19" ht="15.95" customHeight="1" spans="1:18">
      <c r="A19" s="18">
        <v>9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65">
        <v>178</v>
      </c>
      <c r="M19" s="57"/>
      <c r="N19" s="57">
        <f t="shared" si="1"/>
        <v>0</v>
      </c>
      <c r="O19" s="121">
        <v>173</v>
      </c>
      <c r="P19" s="122">
        <v>183</v>
      </c>
      <c r="Q19" s="47">
        <f t="shared" si="2"/>
        <v>0</v>
      </c>
      <c r="R19" s="48"/>
    </row>
    <row r="20" ht="15.95" customHeight="1" spans="1:18">
      <c r="A20" s="18">
        <v>10</v>
      </c>
      <c r="B20" s="59"/>
      <c r="C20" s="76"/>
      <c r="D20" s="76"/>
      <c r="E20" s="76"/>
      <c r="F20" s="76"/>
      <c r="G20" s="76"/>
      <c r="H20" s="76"/>
      <c r="I20" s="76"/>
      <c r="J20" s="76"/>
      <c r="K20" s="76"/>
      <c r="L20" s="65">
        <v>178</v>
      </c>
      <c r="M20" s="57"/>
      <c r="N20" s="57">
        <f t="shared" si="1"/>
        <v>0</v>
      </c>
      <c r="O20" s="121">
        <v>173</v>
      </c>
      <c r="P20" s="122">
        <v>183</v>
      </c>
      <c r="Q20" s="47">
        <f t="shared" si="2"/>
        <v>0</v>
      </c>
      <c r="R20" s="48"/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S20"/>
  <sheetViews>
    <sheetView zoomScale="73" zoomScaleNormal="73" workbookViewId="0">
      <selection activeCell="X27" sqref="X27"/>
    </sheetView>
  </sheetViews>
  <sheetFormatPr defaultColWidth="9" defaultRowHeight="13.2"/>
  <cols>
    <col min="1" max="1" width="3.75" customWidth="1"/>
    <col min="2" max="2" width="9.87962962962963" customWidth="1"/>
    <col min="3" max="3" width="12" customWidth="1"/>
    <col min="4" max="4" width="11.5" customWidth="1"/>
    <col min="5" max="5" width="10.5" customWidth="1"/>
    <col min="6" max="6" width="9.5" customWidth="1"/>
    <col min="7" max="7" width="11.25" customWidth="1"/>
    <col min="8" max="8" width="10.3796296296296" customWidth="1"/>
    <col min="9" max="9" width="9.5" customWidth="1"/>
    <col min="10" max="10" width="9.62962962962963" customWidth="1"/>
    <col min="11" max="11" width="10" customWidth="1"/>
    <col min="12" max="12" width="6.87962962962963" customWidth="1"/>
    <col min="13" max="13" width="9.75" customWidth="1"/>
    <col min="14" max="14" width="5.87962962962963" customWidth="1"/>
    <col min="15" max="16" width="2.62962962962963" customWidth="1"/>
  </cols>
  <sheetData>
    <row r="1" ht="20.1" customHeight="1" spans="6:6">
      <c r="F1" s="11" t="s">
        <v>20</v>
      </c>
    </row>
    <row r="2" s="98" customFormat="1" ht="15.95" customHeight="1" spans="1:19">
      <c r="A2" s="12" t="s">
        <v>70</v>
      </c>
      <c r="B2" s="50" t="s">
        <v>71</v>
      </c>
      <c r="C2" s="50" t="s">
        <v>72</v>
      </c>
      <c r="D2" s="51" t="s">
        <v>73</v>
      </c>
      <c r="E2" s="52" t="s">
        <v>87</v>
      </c>
      <c r="F2" s="51" t="s">
        <v>75</v>
      </c>
      <c r="G2" s="50" t="s">
        <v>76</v>
      </c>
      <c r="H2" s="53" t="s">
        <v>77</v>
      </c>
      <c r="I2" s="50" t="s">
        <v>78</v>
      </c>
      <c r="J2" s="50" t="s">
        <v>79</v>
      </c>
      <c r="K2" s="61" t="s">
        <v>80</v>
      </c>
      <c r="L2" s="62" t="s">
        <v>2</v>
      </c>
      <c r="M2" s="63" t="s">
        <v>81</v>
      </c>
      <c r="N2" s="64" t="s">
        <v>82</v>
      </c>
      <c r="O2" s="102" t="s">
        <v>83</v>
      </c>
      <c r="P2" s="103" t="s">
        <v>84</v>
      </c>
      <c r="Q2" s="44" t="s">
        <v>85</v>
      </c>
      <c r="R2"/>
      <c r="S2"/>
    </row>
    <row r="3" s="98" customFormat="1" ht="15.95" customHeight="1" spans="1:17">
      <c r="A3" s="18">
        <v>5</v>
      </c>
      <c r="B3" s="54"/>
      <c r="C3" s="54"/>
      <c r="D3" s="54"/>
      <c r="E3" s="54">
        <v>145.2</v>
      </c>
      <c r="F3" s="55"/>
      <c r="G3" s="54"/>
      <c r="H3" s="54"/>
      <c r="I3" s="54"/>
      <c r="J3" s="54">
        <v>142.6</v>
      </c>
      <c r="K3" s="54"/>
      <c r="L3" s="60">
        <v>143</v>
      </c>
      <c r="M3" s="57">
        <f t="shared" ref="M3" si="0">AVERAGE(B3:K3)</f>
        <v>143.9</v>
      </c>
      <c r="N3" s="57">
        <f t="shared" ref="N3:N20" si="1">MAX(B3:K3)-MIN(B3:K3)</f>
        <v>2.59999999999999</v>
      </c>
      <c r="O3" s="45">
        <v>135</v>
      </c>
      <c r="P3" s="46">
        <v>151</v>
      </c>
      <c r="Q3" s="47">
        <f>M3/M3*100</f>
        <v>100</v>
      </c>
    </row>
    <row r="4" s="98" customFormat="1" ht="15.95" customHeight="1" spans="1:17">
      <c r="A4" s="18">
        <v>6</v>
      </c>
      <c r="B4" s="56">
        <v>142.45</v>
      </c>
      <c r="C4" s="56">
        <v>142.045679012346</v>
      </c>
      <c r="D4" s="57">
        <v>143.4</v>
      </c>
      <c r="E4" s="57">
        <v>144.533</v>
      </c>
      <c r="F4" s="56">
        <v>142.277777777778</v>
      </c>
      <c r="G4" s="56">
        <v>143.3</v>
      </c>
      <c r="H4" s="56">
        <v>139.977</v>
      </c>
      <c r="I4" s="56">
        <v>142.52</v>
      </c>
      <c r="J4" s="56">
        <v>142.045679012346</v>
      </c>
      <c r="K4" s="56">
        <v>143</v>
      </c>
      <c r="L4" s="60">
        <v>143</v>
      </c>
      <c r="M4" s="57">
        <f t="shared" ref="M4:M15" si="2">AVERAGE(B4:K4)</f>
        <v>142.554913580247</v>
      </c>
      <c r="N4" s="57">
        <f t="shared" si="1"/>
        <v>4.55599999999998</v>
      </c>
      <c r="O4" s="45">
        <v>135</v>
      </c>
      <c r="P4" s="46">
        <v>151</v>
      </c>
      <c r="Q4" s="47">
        <f>M4/M$3*100</f>
        <v>99.0652630856477</v>
      </c>
    </row>
    <row r="5" s="98" customFormat="1" ht="15.95" customHeight="1" spans="1:17">
      <c r="A5" s="18">
        <v>7</v>
      </c>
      <c r="B5" s="56">
        <v>143.35</v>
      </c>
      <c r="C5" s="56">
        <v>141.766292134832</v>
      </c>
      <c r="D5" s="57">
        <v>144.409090909091</v>
      </c>
      <c r="E5" s="57">
        <v>144.371</v>
      </c>
      <c r="F5" s="56">
        <v>143.6875</v>
      </c>
      <c r="G5" s="56">
        <v>143.541666666667</v>
      </c>
      <c r="H5" s="56">
        <v>140.793</v>
      </c>
      <c r="I5" s="56">
        <v>142.49</v>
      </c>
      <c r="J5" s="56">
        <v>142.48</v>
      </c>
      <c r="K5" s="56">
        <v>144.4</v>
      </c>
      <c r="L5" s="60">
        <v>143</v>
      </c>
      <c r="M5" s="57">
        <f t="shared" si="2"/>
        <v>143.128854971059</v>
      </c>
      <c r="N5" s="57">
        <f t="shared" si="1"/>
        <v>3.61609090909099</v>
      </c>
      <c r="O5" s="45">
        <v>135</v>
      </c>
      <c r="P5" s="46">
        <v>151</v>
      </c>
      <c r="Q5" s="47">
        <f t="shared" ref="Q5:Q20" si="3">M5/M$3*100</f>
        <v>99.4641104732863</v>
      </c>
    </row>
    <row r="6" s="98" customFormat="1" ht="15.95" customHeight="1" spans="1:17">
      <c r="A6" s="18">
        <v>8</v>
      </c>
      <c r="B6" s="56">
        <v>143.904761904762</v>
      </c>
      <c r="C6" s="56">
        <v>142.233720930233</v>
      </c>
      <c r="D6" s="57">
        <v>144.555555555556</v>
      </c>
      <c r="E6" s="57">
        <v>144.532</v>
      </c>
      <c r="F6" s="56">
        <v>143.25</v>
      </c>
      <c r="G6" s="56">
        <v>143.834615384615</v>
      </c>
      <c r="H6" s="56">
        <v>140.552</v>
      </c>
      <c r="I6" s="56">
        <v>142.67</v>
      </c>
      <c r="J6" s="56">
        <v>140.92</v>
      </c>
      <c r="K6" s="56">
        <v>144.95</v>
      </c>
      <c r="L6" s="60">
        <v>143</v>
      </c>
      <c r="M6" s="57">
        <f t="shared" si="2"/>
        <v>143.140265377517</v>
      </c>
      <c r="N6" s="57">
        <f t="shared" si="1"/>
        <v>4.398</v>
      </c>
      <c r="O6" s="45">
        <v>135</v>
      </c>
      <c r="P6" s="46">
        <v>151</v>
      </c>
      <c r="Q6" s="47">
        <f t="shared" si="3"/>
        <v>99.4720398731874</v>
      </c>
    </row>
    <row r="7" s="98" customFormat="1" ht="15.95" customHeight="1" spans="1:17">
      <c r="A7" s="18">
        <v>9</v>
      </c>
      <c r="B7" s="56">
        <v>142.95</v>
      </c>
      <c r="C7" s="56">
        <v>142.777777777778</v>
      </c>
      <c r="D7" s="57">
        <v>144.125</v>
      </c>
      <c r="E7" s="57">
        <v>143.978</v>
      </c>
      <c r="F7" s="56">
        <v>144.1</v>
      </c>
      <c r="G7" s="56">
        <v>143.678947368421</v>
      </c>
      <c r="H7" s="56">
        <v>140.705</v>
      </c>
      <c r="I7" s="56">
        <v>142.55</v>
      </c>
      <c r="J7" s="56">
        <v>139.72</v>
      </c>
      <c r="K7" s="56">
        <v>144.9</v>
      </c>
      <c r="L7" s="60">
        <v>143</v>
      </c>
      <c r="M7" s="57">
        <f t="shared" si="2"/>
        <v>142.94847251462</v>
      </c>
      <c r="N7" s="57">
        <f t="shared" si="1"/>
        <v>5.18000000000001</v>
      </c>
      <c r="O7" s="45">
        <v>135</v>
      </c>
      <c r="P7" s="46">
        <v>151</v>
      </c>
      <c r="Q7" s="47">
        <f t="shared" si="3"/>
        <v>99.3387578280889</v>
      </c>
    </row>
    <row r="8" s="98" customFormat="1" ht="15.95" customHeight="1" spans="1:17">
      <c r="A8" s="18">
        <v>10</v>
      </c>
      <c r="B8" s="56">
        <v>142.409090909091</v>
      </c>
      <c r="C8" s="56">
        <v>142.716304347826</v>
      </c>
      <c r="D8" s="57">
        <v>143.5</v>
      </c>
      <c r="E8" s="57">
        <v>144.694</v>
      </c>
      <c r="F8" s="56">
        <v>142.863636363636</v>
      </c>
      <c r="G8" s="56">
        <v>143.003703703704</v>
      </c>
      <c r="H8" s="56">
        <v>141.105</v>
      </c>
      <c r="I8" s="56">
        <v>142.44</v>
      </c>
      <c r="J8" s="56">
        <v>139.89</v>
      </c>
      <c r="K8" s="56">
        <v>144.65</v>
      </c>
      <c r="L8" s="60">
        <v>143</v>
      </c>
      <c r="M8" s="57">
        <f t="shared" si="2"/>
        <v>142.727173532426</v>
      </c>
      <c r="N8" s="57">
        <f t="shared" si="1"/>
        <v>4.804</v>
      </c>
      <c r="O8" s="45">
        <v>135</v>
      </c>
      <c r="P8" s="46">
        <v>151</v>
      </c>
      <c r="Q8" s="47">
        <f t="shared" si="3"/>
        <v>99.1849711830616</v>
      </c>
    </row>
    <row r="9" s="98" customFormat="1" ht="15.95" customHeight="1" spans="1:17">
      <c r="A9" s="18">
        <v>11</v>
      </c>
      <c r="B9" s="56">
        <v>142.3</v>
      </c>
      <c r="C9" s="56">
        <v>142.12619047619</v>
      </c>
      <c r="D9" s="57">
        <v>143.4</v>
      </c>
      <c r="E9" s="57">
        <v>144.258</v>
      </c>
      <c r="F9" s="56">
        <v>142.65</v>
      </c>
      <c r="G9" s="56">
        <v>142.582608695652</v>
      </c>
      <c r="H9" s="56">
        <v>141.86</v>
      </c>
      <c r="I9" s="56">
        <v>142.58</v>
      </c>
      <c r="J9" s="56">
        <v>139.77</v>
      </c>
      <c r="K9" s="56">
        <v>146.05</v>
      </c>
      <c r="L9" s="60">
        <v>143</v>
      </c>
      <c r="M9" s="57">
        <f t="shared" si="2"/>
        <v>142.757679917184</v>
      </c>
      <c r="N9" s="57">
        <f t="shared" si="1"/>
        <v>6.28</v>
      </c>
      <c r="O9" s="45">
        <v>135</v>
      </c>
      <c r="P9" s="46">
        <v>151</v>
      </c>
      <c r="Q9" s="47">
        <f t="shared" si="3"/>
        <v>99.2061708944991</v>
      </c>
    </row>
    <row r="10" s="98" customFormat="1" ht="15.95" customHeight="1" spans="1:17">
      <c r="A10" s="18">
        <v>12</v>
      </c>
      <c r="B10" s="56">
        <v>142.9375</v>
      </c>
      <c r="C10" s="56">
        <v>142.87</v>
      </c>
      <c r="D10" s="57">
        <v>143.277777777778</v>
      </c>
      <c r="E10" s="57">
        <v>144.183</v>
      </c>
      <c r="F10" s="56">
        <v>143.263157894737</v>
      </c>
      <c r="G10" s="56">
        <v>143.321739130435</v>
      </c>
      <c r="H10" s="56">
        <v>141.725</v>
      </c>
      <c r="I10" s="56">
        <v>142.79</v>
      </c>
      <c r="J10" s="56">
        <v>139.6</v>
      </c>
      <c r="K10" s="56">
        <v>145.1</v>
      </c>
      <c r="L10" s="60">
        <v>143</v>
      </c>
      <c r="M10" s="57">
        <f t="shared" si="2"/>
        <v>142.906817480295</v>
      </c>
      <c r="N10" s="57">
        <f t="shared" si="1"/>
        <v>5.5</v>
      </c>
      <c r="O10" s="45">
        <v>135</v>
      </c>
      <c r="P10" s="46">
        <v>151</v>
      </c>
      <c r="Q10" s="47">
        <f t="shared" si="3"/>
        <v>99.3098106186901</v>
      </c>
    </row>
    <row r="11" s="98" customFormat="1" ht="15.95" customHeight="1" spans="1:17">
      <c r="A11" s="18">
        <v>1</v>
      </c>
      <c r="B11" s="56">
        <v>143</v>
      </c>
      <c r="C11" s="56">
        <v>142.657425742574</v>
      </c>
      <c r="D11" s="57">
        <v>142.529411764706</v>
      </c>
      <c r="E11" s="57">
        <v>143.992</v>
      </c>
      <c r="F11" s="56">
        <v>142.526315789474</v>
      </c>
      <c r="G11" s="56">
        <v>143.124</v>
      </c>
      <c r="H11" s="56">
        <v>141.012</v>
      </c>
      <c r="I11" s="56">
        <v>142.96</v>
      </c>
      <c r="J11" s="56">
        <v>141.15</v>
      </c>
      <c r="K11" s="56">
        <v>144.615384615385</v>
      </c>
      <c r="L11" s="60">
        <v>143</v>
      </c>
      <c r="M11" s="57">
        <f t="shared" si="2"/>
        <v>142.756653791214</v>
      </c>
      <c r="N11" s="57">
        <f t="shared" si="1"/>
        <v>3.60338461538501</v>
      </c>
      <c r="O11" s="45">
        <v>135</v>
      </c>
      <c r="P11" s="46">
        <v>151</v>
      </c>
      <c r="Q11" s="47">
        <f t="shared" si="3"/>
        <v>99.2054578118234</v>
      </c>
    </row>
    <row r="12" s="98" customFormat="1" ht="15.95" customHeight="1" spans="1:17">
      <c r="A12" s="18">
        <v>2</v>
      </c>
      <c r="B12" s="56">
        <v>143.055555555556</v>
      </c>
      <c r="C12" s="56">
        <v>142.612195121951</v>
      </c>
      <c r="D12" s="57">
        <v>143.75</v>
      </c>
      <c r="E12" s="57">
        <v>144.238</v>
      </c>
      <c r="F12" s="56">
        <v>142.882352941176</v>
      </c>
      <c r="G12" s="56">
        <v>142.845454545455</v>
      </c>
      <c r="H12" s="56">
        <v>141.282</v>
      </c>
      <c r="I12" s="56">
        <v>143.05</v>
      </c>
      <c r="J12" s="56">
        <v>141.18</v>
      </c>
      <c r="K12" s="56">
        <v>144.933333333333</v>
      </c>
      <c r="L12" s="60">
        <v>143</v>
      </c>
      <c r="M12" s="57">
        <f t="shared" si="2"/>
        <v>142.982889149747</v>
      </c>
      <c r="N12" s="57">
        <f t="shared" si="1"/>
        <v>3.75333333333299</v>
      </c>
      <c r="O12" s="45">
        <v>135</v>
      </c>
      <c r="P12" s="46">
        <v>151</v>
      </c>
      <c r="Q12" s="47">
        <f t="shared" si="3"/>
        <v>99.362674878212</v>
      </c>
    </row>
    <row r="13" s="98" customFormat="1" ht="15.95" customHeight="1" spans="1:17">
      <c r="A13" s="18">
        <v>3</v>
      </c>
      <c r="B13" s="56">
        <v>143.1875</v>
      </c>
      <c r="C13" s="56">
        <v>144.246739130435</v>
      </c>
      <c r="D13" s="57">
        <v>143.294117647059</v>
      </c>
      <c r="E13" s="57">
        <v>144.71</v>
      </c>
      <c r="F13" s="56">
        <v>142.190476190476</v>
      </c>
      <c r="G13" s="56">
        <v>142.409090909091</v>
      </c>
      <c r="H13" s="56">
        <v>141.101</v>
      </c>
      <c r="I13" s="56">
        <v>143.07</v>
      </c>
      <c r="J13" s="56">
        <v>140.7</v>
      </c>
      <c r="K13" s="56">
        <v>144.8</v>
      </c>
      <c r="L13" s="60">
        <v>143</v>
      </c>
      <c r="M13" s="57">
        <f t="shared" si="2"/>
        <v>142.970892387706</v>
      </c>
      <c r="N13" s="57">
        <f t="shared" si="1"/>
        <v>4.10000000000002</v>
      </c>
      <c r="O13" s="45">
        <v>135</v>
      </c>
      <c r="P13" s="46">
        <v>151</v>
      </c>
      <c r="Q13" s="47">
        <f t="shared" si="3"/>
        <v>99.3543380039653</v>
      </c>
    </row>
    <row r="14" s="98" customFormat="1" ht="15.95" customHeight="1" spans="1:17">
      <c r="A14" s="18">
        <v>4</v>
      </c>
      <c r="B14" s="56">
        <v>143.318181818182</v>
      </c>
      <c r="C14" s="56">
        <v>143.938095238095</v>
      </c>
      <c r="D14" s="57">
        <v>143.5</v>
      </c>
      <c r="E14" s="57">
        <v>144.475</v>
      </c>
      <c r="F14" s="56">
        <v>141.428571428571</v>
      </c>
      <c r="G14" s="56">
        <v>143.004</v>
      </c>
      <c r="H14" s="56">
        <v>141.126</v>
      </c>
      <c r="I14" s="56">
        <v>142.82</v>
      </c>
      <c r="J14" s="56">
        <v>140.64</v>
      </c>
      <c r="K14" s="56">
        <v>143.333333333333</v>
      </c>
      <c r="L14" s="60">
        <v>143</v>
      </c>
      <c r="M14" s="57">
        <f t="shared" si="2"/>
        <v>142.758318181818</v>
      </c>
      <c r="N14" s="57">
        <f t="shared" si="1"/>
        <v>3.83500000000001</v>
      </c>
      <c r="O14" s="45">
        <v>135</v>
      </c>
      <c r="P14" s="46">
        <v>151</v>
      </c>
      <c r="Q14" s="47">
        <f t="shared" si="3"/>
        <v>99.2066144418472</v>
      </c>
    </row>
    <row r="15" s="98" customFormat="1" ht="15.95" customHeight="1" spans="1:18">
      <c r="A15" s="18">
        <v>5</v>
      </c>
      <c r="B15" s="56">
        <v>142.85</v>
      </c>
      <c r="C15" s="56">
        <v>144.160465116279</v>
      </c>
      <c r="D15" s="57">
        <v>143.4</v>
      </c>
      <c r="E15" s="57">
        <v>143.906</v>
      </c>
      <c r="F15" s="56">
        <v>142.5</v>
      </c>
      <c r="G15" s="56">
        <v>142.433333333333</v>
      </c>
      <c r="H15" s="56">
        <v>140.901</v>
      </c>
      <c r="I15" s="56">
        <v>142.56</v>
      </c>
      <c r="J15" s="56">
        <v>140.7</v>
      </c>
      <c r="K15" s="56">
        <v>142.647058823529</v>
      </c>
      <c r="L15" s="60">
        <v>143</v>
      </c>
      <c r="M15" s="57">
        <f t="shared" si="2"/>
        <v>142.605785727314</v>
      </c>
      <c r="N15" s="57">
        <f t="shared" si="1"/>
        <v>3.46046511627901</v>
      </c>
      <c r="O15" s="45">
        <v>135</v>
      </c>
      <c r="P15" s="46">
        <v>151</v>
      </c>
      <c r="Q15" s="47">
        <f t="shared" si="3"/>
        <v>99.1006155158541</v>
      </c>
      <c r="R15" s="100"/>
    </row>
    <row r="16" s="98" customFormat="1" ht="15.95" customHeight="1" spans="1:18">
      <c r="A16" s="18">
        <v>6</v>
      </c>
      <c r="B16" s="56"/>
      <c r="C16" s="56"/>
      <c r="D16" s="57"/>
      <c r="E16" s="57"/>
      <c r="F16" s="56"/>
      <c r="G16" s="56"/>
      <c r="H16" s="56"/>
      <c r="I16" s="56"/>
      <c r="J16" s="56"/>
      <c r="K16" s="56"/>
      <c r="L16" s="60">
        <v>143</v>
      </c>
      <c r="M16" s="57"/>
      <c r="N16" s="57">
        <f t="shared" si="1"/>
        <v>0</v>
      </c>
      <c r="O16" s="45">
        <v>135</v>
      </c>
      <c r="P16" s="46">
        <v>151</v>
      </c>
      <c r="Q16" s="47">
        <f t="shared" si="3"/>
        <v>0</v>
      </c>
      <c r="R16" s="100"/>
    </row>
    <row r="17" s="98" customFormat="1" ht="15.95" customHeight="1" spans="1:18">
      <c r="A17" s="18">
        <v>7</v>
      </c>
      <c r="B17" s="56"/>
      <c r="C17" s="56"/>
      <c r="D17" s="57"/>
      <c r="E17" s="57"/>
      <c r="F17" s="56"/>
      <c r="G17" s="56"/>
      <c r="H17" s="56"/>
      <c r="I17" s="56"/>
      <c r="J17" s="56"/>
      <c r="K17" s="56"/>
      <c r="L17" s="60">
        <v>143</v>
      </c>
      <c r="M17" s="57"/>
      <c r="N17" s="57">
        <f t="shared" si="1"/>
        <v>0</v>
      </c>
      <c r="O17" s="45">
        <v>135</v>
      </c>
      <c r="P17" s="46">
        <v>151</v>
      </c>
      <c r="Q17" s="47">
        <f t="shared" si="3"/>
        <v>0</v>
      </c>
      <c r="R17" s="100"/>
    </row>
    <row r="18" s="98" customFormat="1" ht="15.95" customHeight="1" spans="1:18">
      <c r="A18" s="18">
        <v>8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60">
        <v>143</v>
      </c>
      <c r="M18" s="57"/>
      <c r="N18" s="57">
        <f t="shared" si="1"/>
        <v>0</v>
      </c>
      <c r="O18" s="45">
        <v>135</v>
      </c>
      <c r="P18" s="46">
        <v>151</v>
      </c>
      <c r="Q18" s="47">
        <f t="shared" si="3"/>
        <v>0</v>
      </c>
      <c r="R18" s="100"/>
    </row>
    <row r="19" s="98" customFormat="1" ht="15.95" customHeight="1" spans="1:17">
      <c r="A19" s="18">
        <v>9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60">
        <v>143</v>
      </c>
      <c r="M19" s="57"/>
      <c r="N19" s="57">
        <f t="shared" si="1"/>
        <v>0</v>
      </c>
      <c r="O19" s="45">
        <v>135</v>
      </c>
      <c r="P19" s="46">
        <v>151</v>
      </c>
      <c r="Q19" s="47">
        <f t="shared" si="3"/>
        <v>0</v>
      </c>
    </row>
    <row r="20" s="98" customFormat="1" ht="15.95" customHeight="1" spans="1:17">
      <c r="A20" s="18">
        <v>10</v>
      </c>
      <c r="B20" s="59"/>
      <c r="C20" s="60"/>
      <c r="D20" s="60"/>
      <c r="E20" s="60"/>
      <c r="F20" s="60"/>
      <c r="G20" s="60"/>
      <c r="H20" s="60"/>
      <c r="I20" s="60"/>
      <c r="J20" s="60"/>
      <c r="K20" s="60"/>
      <c r="L20" s="60">
        <v>143</v>
      </c>
      <c r="M20" s="57"/>
      <c r="N20" s="57">
        <f t="shared" si="1"/>
        <v>0</v>
      </c>
      <c r="O20" s="45">
        <v>135</v>
      </c>
      <c r="P20" s="46">
        <v>151</v>
      </c>
      <c r="Q20" s="47">
        <f t="shared" si="3"/>
        <v>0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R21"/>
  <sheetViews>
    <sheetView zoomScale="73" zoomScaleNormal="73" workbookViewId="0">
      <selection activeCell="X27" sqref="X27"/>
    </sheetView>
  </sheetViews>
  <sheetFormatPr defaultColWidth="9" defaultRowHeight="13.2"/>
  <cols>
    <col min="1" max="1" width="3.75" customWidth="1"/>
    <col min="2" max="2" width="7.87962962962963" customWidth="1"/>
    <col min="4" max="4" width="8.62962962962963" customWidth="1"/>
    <col min="5" max="6" width="9.5" customWidth="1"/>
    <col min="7" max="10" width="8.62962962962963" customWidth="1"/>
    <col min="11" max="11" width="9.37962962962963" customWidth="1"/>
    <col min="12" max="12" width="6.87962962962963" customWidth="1"/>
    <col min="13" max="13" width="9.75" customWidth="1"/>
    <col min="14" max="14" width="6.25" customWidth="1"/>
    <col min="15" max="16" width="2.62962962962963" customWidth="1"/>
    <col min="17" max="17" width="10.1296296296296" customWidth="1"/>
  </cols>
  <sheetData>
    <row r="1" ht="20.1" customHeight="1" spans="6:6">
      <c r="F1" s="11" t="s">
        <v>22</v>
      </c>
    </row>
    <row r="2" ht="15.95" customHeight="1" spans="1:17">
      <c r="A2" s="12" t="s">
        <v>70</v>
      </c>
      <c r="B2" s="50" t="s">
        <v>71</v>
      </c>
      <c r="C2" s="50" t="s">
        <v>72</v>
      </c>
      <c r="D2" s="51" t="s">
        <v>73</v>
      </c>
      <c r="E2" s="52" t="s">
        <v>87</v>
      </c>
      <c r="F2" s="51" t="s">
        <v>75</v>
      </c>
      <c r="G2" s="50" t="s">
        <v>76</v>
      </c>
      <c r="H2" s="53" t="s">
        <v>77</v>
      </c>
      <c r="I2" s="50" t="s">
        <v>78</v>
      </c>
      <c r="J2" s="50" t="s">
        <v>79</v>
      </c>
      <c r="K2" s="61" t="s">
        <v>80</v>
      </c>
      <c r="L2" s="62" t="s">
        <v>2</v>
      </c>
      <c r="M2" s="63" t="s">
        <v>81</v>
      </c>
      <c r="N2" s="64" t="s">
        <v>82</v>
      </c>
      <c r="O2" s="102" t="s">
        <v>83</v>
      </c>
      <c r="P2" s="103" t="s">
        <v>84</v>
      </c>
      <c r="Q2" s="44" t="s">
        <v>85</v>
      </c>
    </row>
    <row r="3" ht="15.95" customHeight="1" spans="1:17">
      <c r="A3" s="18">
        <v>5</v>
      </c>
      <c r="B3" s="54"/>
      <c r="C3" s="54"/>
      <c r="D3" s="54"/>
      <c r="E3" s="54">
        <v>52</v>
      </c>
      <c r="F3" s="55"/>
      <c r="G3" s="54"/>
      <c r="H3" s="54"/>
      <c r="I3" s="54"/>
      <c r="J3" s="54">
        <v>49.5</v>
      </c>
      <c r="K3" s="54"/>
      <c r="L3" s="65">
        <v>51</v>
      </c>
      <c r="M3" s="57">
        <f t="shared" ref="M3" si="0">AVERAGE(B3:K3)</f>
        <v>50.75</v>
      </c>
      <c r="N3" s="57">
        <f t="shared" ref="N3:N20" si="1">MAX(B3:K3)-MIN(B3:K3)</f>
        <v>2.5</v>
      </c>
      <c r="O3" s="119">
        <v>48</v>
      </c>
      <c r="P3" s="119">
        <v>54</v>
      </c>
      <c r="Q3" s="47">
        <f>M3/M3*100</f>
        <v>100</v>
      </c>
    </row>
    <row r="4" ht="15.95" customHeight="1" spans="1:17">
      <c r="A4" s="18">
        <v>6</v>
      </c>
      <c r="B4" s="56">
        <v>50.05</v>
      </c>
      <c r="C4" s="56">
        <v>51.5421052631579</v>
      </c>
      <c r="D4" s="57">
        <v>52.6470588235294</v>
      </c>
      <c r="E4" s="57">
        <v>52.017</v>
      </c>
      <c r="F4" s="56">
        <v>51.1111111111111</v>
      </c>
      <c r="G4" s="56">
        <v>51.1</v>
      </c>
      <c r="H4" s="56">
        <v>49.521</v>
      </c>
      <c r="I4" s="56">
        <v>52.65</v>
      </c>
      <c r="J4" s="56">
        <v>51.5421052631579</v>
      </c>
      <c r="K4" s="56">
        <v>52.9411764705882</v>
      </c>
      <c r="L4" s="65">
        <v>51</v>
      </c>
      <c r="M4" s="57">
        <f t="shared" ref="M4:M15" si="2">AVERAGE(B4:K4)</f>
        <v>51.5121556931545</v>
      </c>
      <c r="N4" s="57">
        <f t="shared" si="1"/>
        <v>3.4201764705882</v>
      </c>
      <c r="O4" s="119">
        <v>48</v>
      </c>
      <c r="P4" s="119">
        <v>54</v>
      </c>
      <c r="Q4" s="47">
        <f>M4/M$3*100</f>
        <v>101.501784617053</v>
      </c>
    </row>
    <row r="5" ht="15.95" customHeight="1" spans="1:17">
      <c r="A5" s="18">
        <v>7</v>
      </c>
      <c r="B5" s="56">
        <v>50.55</v>
      </c>
      <c r="C5" s="56">
        <v>50.7261904761905</v>
      </c>
      <c r="D5" s="57">
        <v>52.8095238095238</v>
      </c>
      <c r="E5" s="57">
        <v>51.906</v>
      </c>
      <c r="F5" s="56">
        <v>51.9375</v>
      </c>
      <c r="G5" s="56">
        <v>50.6666666666667</v>
      </c>
      <c r="H5" s="56">
        <v>50.149</v>
      </c>
      <c r="I5" s="56">
        <v>52.21</v>
      </c>
      <c r="J5" s="56">
        <v>49.43</v>
      </c>
      <c r="K5" s="56">
        <v>53.55</v>
      </c>
      <c r="L5" s="65">
        <v>51</v>
      </c>
      <c r="M5" s="57">
        <f t="shared" si="2"/>
        <v>51.3934880952381</v>
      </c>
      <c r="N5" s="57">
        <f t="shared" si="1"/>
        <v>4.12</v>
      </c>
      <c r="O5" s="119">
        <v>48</v>
      </c>
      <c r="P5" s="119">
        <v>54</v>
      </c>
      <c r="Q5" s="47">
        <f t="shared" ref="Q5:Q20" si="3">M5/M$3*100</f>
        <v>101.267956837908</v>
      </c>
    </row>
    <row r="6" ht="15.95" customHeight="1" spans="1:17">
      <c r="A6" s="18">
        <v>8</v>
      </c>
      <c r="B6" s="56">
        <v>50.3333333333333</v>
      </c>
      <c r="C6" s="56">
        <v>50.8988372093023</v>
      </c>
      <c r="D6" s="57">
        <v>52.8181818181818</v>
      </c>
      <c r="E6" s="57">
        <v>52.008</v>
      </c>
      <c r="F6" s="56">
        <v>51.4</v>
      </c>
      <c r="G6" s="56">
        <v>50.624</v>
      </c>
      <c r="H6" s="56">
        <v>49.806</v>
      </c>
      <c r="I6" s="56">
        <v>52.11</v>
      </c>
      <c r="J6" s="56">
        <v>49.89</v>
      </c>
      <c r="K6" s="56">
        <v>52.75</v>
      </c>
      <c r="L6" s="65">
        <v>51</v>
      </c>
      <c r="M6" s="57">
        <f t="shared" si="2"/>
        <v>51.2638352360817</v>
      </c>
      <c r="N6" s="57">
        <f t="shared" si="1"/>
        <v>3.0121818181818</v>
      </c>
      <c r="O6" s="119">
        <v>48</v>
      </c>
      <c r="P6" s="119">
        <v>54</v>
      </c>
      <c r="Q6" s="47">
        <f t="shared" si="3"/>
        <v>101.012483223806</v>
      </c>
    </row>
    <row r="7" ht="15.95" customHeight="1" spans="1:17">
      <c r="A7" s="18">
        <v>9</v>
      </c>
      <c r="B7" s="56">
        <v>50.05</v>
      </c>
      <c r="C7" s="56">
        <v>51.26</v>
      </c>
      <c r="D7" s="57">
        <v>52.35</v>
      </c>
      <c r="E7" s="57">
        <v>51.598</v>
      </c>
      <c r="F7" s="56">
        <v>50.95</v>
      </c>
      <c r="G7" s="56">
        <v>50.4842105263158</v>
      </c>
      <c r="H7" s="56">
        <v>51.187</v>
      </c>
      <c r="I7" s="56">
        <v>52.29</v>
      </c>
      <c r="J7" s="56">
        <v>49.8</v>
      </c>
      <c r="K7" s="56">
        <v>52.95</v>
      </c>
      <c r="L7" s="65">
        <v>51</v>
      </c>
      <c r="M7" s="57">
        <f t="shared" si="2"/>
        <v>51.2919210526316</v>
      </c>
      <c r="N7" s="57">
        <f t="shared" si="1"/>
        <v>3.15000000000001</v>
      </c>
      <c r="O7" s="119">
        <v>48</v>
      </c>
      <c r="P7" s="119">
        <v>54</v>
      </c>
      <c r="Q7" s="47">
        <f t="shared" si="3"/>
        <v>101.067824734249</v>
      </c>
    </row>
    <row r="8" ht="15.95" customHeight="1" spans="1:17">
      <c r="A8" s="18">
        <v>10</v>
      </c>
      <c r="B8" s="56">
        <v>50.5</v>
      </c>
      <c r="C8" s="56">
        <v>50.1826086956522</v>
      </c>
      <c r="D8" s="57">
        <v>52.0833333333333</v>
      </c>
      <c r="E8" s="57">
        <v>51.756</v>
      </c>
      <c r="F8" s="56">
        <v>50.9090909090909</v>
      </c>
      <c r="G8" s="56">
        <v>50.5703703703704</v>
      </c>
      <c r="H8" s="56">
        <v>50.265</v>
      </c>
      <c r="I8" s="56">
        <v>52.23</v>
      </c>
      <c r="J8" s="56">
        <v>49.81</v>
      </c>
      <c r="K8" s="56">
        <v>52.8</v>
      </c>
      <c r="L8" s="65">
        <v>51</v>
      </c>
      <c r="M8" s="57">
        <f t="shared" si="2"/>
        <v>51.1106403308447</v>
      </c>
      <c r="N8" s="57">
        <f t="shared" si="1"/>
        <v>2.98999999999999</v>
      </c>
      <c r="O8" s="119">
        <v>48</v>
      </c>
      <c r="P8" s="119">
        <v>54</v>
      </c>
      <c r="Q8" s="47">
        <f t="shared" si="3"/>
        <v>100.710621341566</v>
      </c>
    </row>
    <row r="9" ht="15.95" customHeight="1" spans="1:17">
      <c r="A9" s="18">
        <v>11</v>
      </c>
      <c r="B9" s="56">
        <v>50.45</v>
      </c>
      <c r="C9" s="56">
        <v>51.1466666666667</v>
      </c>
      <c r="D9" s="57">
        <v>51.3333333333333</v>
      </c>
      <c r="E9" s="57">
        <v>51.997</v>
      </c>
      <c r="F9" s="56">
        <v>51.25</v>
      </c>
      <c r="G9" s="56">
        <v>50.7565217391304</v>
      </c>
      <c r="H9" s="56">
        <v>49.72</v>
      </c>
      <c r="I9" s="56">
        <v>52.24</v>
      </c>
      <c r="J9" s="56">
        <v>49.55</v>
      </c>
      <c r="K9" s="56">
        <v>52.75</v>
      </c>
      <c r="L9" s="65">
        <v>51</v>
      </c>
      <c r="M9" s="57">
        <f t="shared" si="2"/>
        <v>51.119352173913</v>
      </c>
      <c r="N9" s="57">
        <f t="shared" si="1"/>
        <v>3.2</v>
      </c>
      <c r="O9" s="119">
        <v>48</v>
      </c>
      <c r="P9" s="119">
        <v>54</v>
      </c>
      <c r="Q9" s="47">
        <f t="shared" si="3"/>
        <v>100.727787534804</v>
      </c>
    </row>
    <row r="10" ht="15.95" customHeight="1" spans="1:17">
      <c r="A10" s="18">
        <v>12</v>
      </c>
      <c r="B10" s="56">
        <v>50.4375</v>
      </c>
      <c r="C10" s="56">
        <v>51.3408602150538</v>
      </c>
      <c r="D10" s="57">
        <v>52.5</v>
      </c>
      <c r="E10" s="57">
        <v>52.258</v>
      </c>
      <c r="F10" s="56">
        <v>51.1052631578947</v>
      </c>
      <c r="G10" s="56">
        <v>51.3608695652174</v>
      </c>
      <c r="H10" s="56">
        <v>50.011</v>
      </c>
      <c r="I10" s="56">
        <v>51.57</v>
      </c>
      <c r="J10" s="56">
        <v>49.46</v>
      </c>
      <c r="K10" s="56">
        <v>51.6</v>
      </c>
      <c r="L10" s="65">
        <v>51</v>
      </c>
      <c r="M10" s="57">
        <f t="shared" si="2"/>
        <v>51.1643492938166</v>
      </c>
      <c r="N10" s="57">
        <f t="shared" si="1"/>
        <v>3.04</v>
      </c>
      <c r="O10" s="119">
        <v>48</v>
      </c>
      <c r="P10" s="119">
        <v>54</v>
      </c>
      <c r="Q10" s="47">
        <f t="shared" si="3"/>
        <v>100.816451810476</v>
      </c>
    </row>
    <row r="11" ht="15.95" customHeight="1" spans="1:17">
      <c r="A11" s="18">
        <v>1</v>
      </c>
      <c r="B11" s="56">
        <v>50.9</v>
      </c>
      <c r="C11" s="56">
        <v>51.0144329896907</v>
      </c>
      <c r="D11" s="57">
        <v>51.8888888888889</v>
      </c>
      <c r="E11" s="57">
        <v>52.117</v>
      </c>
      <c r="F11" s="56">
        <v>50.8947368421053</v>
      </c>
      <c r="G11" s="56">
        <v>51.192</v>
      </c>
      <c r="H11" s="56">
        <v>49.495</v>
      </c>
      <c r="I11" s="56">
        <v>51.58</v>
      </c>
      <c r="J11" s="56">
        <v>51.02</v>
      </c>
      <c r="K11" s="56">
        <v>52.2142857142857</v>
      </c>
      <c r="L11" s="65">
        <v>51</v>
      </c>
      <c r="M11" s="57">
        <f t="shared" si="2"/>
        <v>51.2316344434971</v>
      </c>
      <c r="N11" s="57">
        <f t="shared" si="1"/>
        <v>2.7192857142857</v>
      </c>
      <c r="O11" s="119">
        <v>48</v>
      </c>
      <c r="P11" s="119">
        <v>54</v>
      </c>
      <c r="Q11" s="47">
        <f t="shared" si="3"/>
        <v>100.949033386201</v>
      </c>
    </row>
    <row r="12" ht="15.95" customHeight="1" spans="1:17">
      <c r="A12" s="18">
        <v>2</v>
      </c>
      <c r="B12" s="56">
        <v>50.7222222222222</v>
      </c>
      <c r="C12" s="56">
        <v>51.3210526315789</v>
      </c>
      <c r="D12" s="57">
        <v>51.75</v>
      </c>
      <c r="E12" s="57">
        <v>52.158</v>
      </c>
      <c r="F12" s="56">
        <v>51.3529411764706</v>
      </c>
      <c r="G12" s="56">
        <v>50.9590909090909</v>
      </c>
      <c r="H12" s="56">
        <v>49.654</v>
      </c>
      <c r="I12" s="56">
        <v>51.43</v>
      </c>
      <c r="J12" s="56">
        <v>51.13</v>
      </c>
      <c r="K12" s="56">
        <v>52.4</v>
      </c>
      <c r="L12" s="65">
        <v>51</v>
      </c>
      <c r="M12" s="57">
        <f t="shared" si="2"/>
        <v>51.2877306939363</v>
      </c>
      <c r="N12" s="57">
        <f t="shared" si="1"/>
        <v>2.74599999999999</v>
      </c>
      <c r="O12" s="119">
        <v>48</v>
      </c>
      <c r="P12" s="119">
        <v>54</v>
      </c>
      <c r="Q12" s="47">
        <f t="shared" si="3"/>
        <v>101.059567869825</v>
      </c>
    </row>
    <row r="13" ht="15.95" customHeight="1" spans="1:17">
      <c r="A13" s="18">
        <v>3</v>
      </c>
      <c r="B13" s="56">
        <v>50.3125</v>
      </c>
      <c r="C13" s="56">
        <v>51.7944444444445</v>
      </c>
      <c r="D13" s="57">
        <v>51.6666666666667</v>
      </c>
      <c r="E13" s="57">
        <v>52.437</v>
      </c>
      <c r="F13" s="118">
        <v>51.0952380952381</v>
      </c>
      <c r="G13" s="118">
        <v>51.0363636363636</v>
      </c>
      <c r="H13" s="118">
        <v>49.78</v>
      </c>
      <c r="I13" s="118">
        <v>51.24</v>
      </c>
      <c r="J13" s="118">
        <v>50.87</v>
      </c>
      <c r="K13" s="118">
        <v>52.4666666666667</v>
      </c>
      <c r="L13" s="65">
        <v>51</v>
      </c>
      <c r="M13" s="57">
        <f t="shared" si="2"/>
        <v>51.269887950938</v>
      </c>
      <c r="N13" s="57">
        <f t="shared" si="1"/>
        <v>2.6866666666667</v>
      </c>
      <c r="O13" s="119">
        <v>48</v>
      </c>
      <c r="P13" s="119">
        <v>54</v>
      </c>
      <c r="Q13" s="47">
        <f t="shared" si="3"/>
        <v>101.024409755543</v>
      </c>
    </row>
    <row r="14" ht="15.95" customHeight="1" spans="1:17">
      <c r="A14" s="18">
        <v>4</v>
      </c>
      <c r="B14" s="56">
        <v>50.0454545454545</v>
      </c>
      <c r="C14" s="56">
        <v>52.7886363636364</v>
      </c>
      <c r="D14" s="57">
        <v>51.9</v>
      </c>
      <c r="E14" s="57">
        <v>52.226</v>
      </c>
      <c r="F14" s="56">
        <v>50.6190476190476</v>
      </c>
      <c r="G14" s="56">
        <v>50.7</v>
      </c>
      <c r="H14" s="56">
        <v>49.674</v>
      </c>
      <c r="I14" s="56">
        <v>50.92</v>
      </c>
      <c r="J14" s="56">
        <v>50.76</v>
      </c>
      <c r="K14" s="56">
        <v>51.7777777777778</v>
      </c>
      <c r="L14" s="65">
        <v>51</v>
      </c>
      <c r="M14" s="57">
        <f t="shared" si="2"/>
        <v>51.1410916305916</v>
      </c>
      <c r="N14" s="57">
        <f t="shared" si="1"/>
        <v>3.1146363636364</v>
      </c>
      <c r="O14" s="119">
        <v>48</v>
      </c>
      <c r="P14" s="119">
        <v>54</v>
      </c>
      <c r="Q14" s="47">
        <f t="shared" si="3"/>
        <v>100.770623902644</v>
      </c>
    </row>
    <row r="15" ht="15.95" customHeight="1" spans="1:18">
      <c r="A15" s="18">
        <v>5</v>
      </c>
      <c r="B15" s="56">
        <v>50.15</v>
      </c>
      <c r="C15" s="56">
        <v>53.7625</v>
      </c>
      <c r="D15" s="57">
        <v>53.2666666666667</v>
      </c>
      <c r="E15" s="57">
        <v>52.176</v>
      </c>
      <c r="F15" s="56">
        <v>51.15</v>
      </c>
      <c r="G15" s="56">
        <v>51.0714285714286</v>
      </c>
      <c r="H15" s="56">
        <v>49.293</v>
      </c>
      <c r="I15" s="56">
        <v>51.38</v>
      </c>
      <c r="J15" s="56">
        <v>50.64</v>
      </c>
      <c r="K15" s="56">
        <v>51.1875</v>
      </c>
      <c r="L15" s="65">
        <v>51</v>
      </c>
      <c r="M15" s="57">
        <f t="shared" si="2"/>
        <v>51.4077095238095</v>
      </c>
      <c r="N15" s="57">
        <f t="shared" si="1"/>
        <v>4.4695</v>
      </c>
      <c r="O15" s="119">
        <v>48</v>
      </c>
      <c r="P15" s="119">
        <v>54</v>
      </c>
      <c r="Q15" s="47">
        <f t="shared" si="3"/>
        <v>101.29597935726</v>
      </c>
      <c r="R15" s="48"/>
    </row>
    <row r="16" ht="15.95" customHeight="1" spans="1:18">
      <c r="A16" s="18">
        <v>6</v>
      </c>
      <c r="B16" s="56"/>
      <c r="C16" s="56"/>
      <c r="D16" s="57"/>
      <c r="E16" s="57"/>
      <c r="F16" s="56"/>
      <c r="G16" s="56"/>
      <c r="H16" s="56"/>
      <c r="I16" s="56"/>
      <c r="J16" s="56"/>
      <c r="K16" s="56"/>
      <c r="L16" s="65">
        <v>51</v>
      </c>
      <c r="M16" s="57"/>
      <c r="N16" s="57">
        <f t="shared" si="1"/>
        <v>0</v>
      </c>
      <c r="O16" s="119">
        <v>48</v>
      </c>
      <c r="P16" s="119">
        <v>54</v>
      </c>
      <c r="Q16" s="47">
        <f t="shared" si="3"/>
        <v>0</v>
      </c>
      <c r="R16" s="48"/>
    </row>
    <row r="17" ht="15.95" customHeight="1" spans="1:18">
      <c r="A17" s="18">
        <v>7</v>
      </c>
      <c r="B17" s="56"/>
      <c r="C17" s="56"/>
      <c r="D17" s="57"/>
      <c r="E17" s="57"/>
      <c r="F17" s="56"/>
      <c r="G17" s="56"/>
      <c r="H17" s="56"/>
      <c r="I17" s="56"/>
      <c r="J17" s="56"/>
      <c r="K17" s="56"/>
      <c r="L17" s="65">
        <v>51</v>
      </c>
      <c r="M17" s="57"/>
      <c r="N17" s="57">
        <f t="shared" si="1"/>
        <v>0</v>
      </c>
      <c r="O17" s="119">
        <v>48</v>
      </c>
      <c r="P17" s="119">
        <v>54</v>
      </c>
      <c r="Q17" s="47">
        <f t="shared" si="3"/>
        <v>0</v>
      </c>
      <c r="R17" s="48"/>
    </row>
    <row r="18" ht="15.95" customHeight="1" spans="1:18">
      <c r="A18" s="18">
        <v>8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65">
        <v>51</v>
      </c>
      <c r="M18" s="57"/>
      <c r="N18" s="57">
        <f t="shared" si="1"/>
        <v>0</v>
      </c>
      <c r="O18" s="119">
        <v>48</v>
      </c>
      <c r="P18" s="119">
        <v>54</v>
      </c>
      <c r="Q18" s="47">
        <f t="shared" si="3"/>
        <v>0</v>
      </c>
      <c r="R18" s="48"/>
    </row>
    <row r="19" ht="15.95" customHeight="1" spans="1:17">
      <c r="A19" s="18">
        <v>9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65">
        <v>51</v>
      </c>
      <c r="M19" s="57"/>
      <c r="N19" s="57">
        <f t="shared" si="1"/>
        <v>0</v>
      </c>
      <c r="O19" s="119">
        <v>48</v>
      </c>
      <c r="P19" s="119">
        <v>54</v>
      </c>
      <c r="Q19" s="47">
        <f t="shared" si="3"/>
        <v>0</v>
      </c>
    </row>
    <row r="20" ht="15.95" customHeight="1" spans="1:17">
      <c r="A20" s="18">
        <v>10</v>
      </c>
      <c r="B20" s="59"/>
      <c r="C20" s="60"/>
      <c r="D20" s="60"/>
      <c r="E20" s="60"/>
      <c r="F20" s="60"/>
      <c r="G20" s="60"/>
      <c r="H20" s="60"/>
      <c r="I20" s="60"/>
      <c r="J20" s="60"/>
      <c r="K20" s="60"/>
      <c r="L20" s="65">
        <v>51</v>
      </c>
      <c r="M20" s="57"/>
      <c r="N20" s="57">
        <f t="shared" si="1"/>
        <v>0</v>
      </c>
      <c r="O20" s="119">
        <v>48</v>
      </c>
      <c r="P20" s="119">
        <v>54</v>
      </c>
      <c r="Q20" s="47">
        <f t="shared" si="3"/>
        <v>0</v>
      </c>
    </row>
    <row r="21" ht="16.2" spans="15:16">
      <c r="O21" s="119">
        <v>49</v>
      </c>
      <c r="P21" s="119">
        <v>55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X20"/>
  <sheetViews>
    <sheetView zoomScale="73" zoomScaleNormal="73" workbookViewId="0">
      <selection activeCell="V16" sqref="V16"/>
    </sheetView>
  </sheetViews>
  <sheetFormatPr defaultColWidth="9" defaultRowHeight="13.2"/>
  <cols>
    <col min="1" max="1" width="3.75" customWidth="1"/>
    <col min="2" max="2" width="7.87962962962963" customWidth="1"/>
    <col min="4" max="4" width="8.62962962962963" customWidth="1"/>
    <col min="5" max="5" width="9.37962962962963" customWidth="1"/>
    <col min="6" max="6" width="9.5" customWidth="1"/>
    <col min="7" max="7" width="9.75" customWidth="1"/>
    <col min="8" max="8" width="8.62962962962963" customWidth="1"/>
    <col min="9" max="9" width="9.25" customWidth="1"/>
    <col min="10" max="10" width="8.87962962962963" customWidth="1"/>
    <col min="11" max="11" width="8.62962962962963" customWidth="1"/>
    <col min="12" max="12" width="10.5" customWidth="1"/>
    <col min="13" max="13" width="8.75" customWidth="1"/>
    <col min="14" max="14" width="7" customWidth="1"/>
    <col min="15" max="15" width="10.5" customWidth="1"/>
    <col min="16" max="16" width="8.75" customWidth="1"/>
    <col min="17" max="17" width="8.5" customWidth="1"/>
    <col min="18" max="21" width="2.62962962962963" customWidth="1"/>
    <col min="22" max="22" width="10.1296296296296" customWidth="1"/>
  </cols>
  <sheetData>
    <row r="1" ht="20.1" customHeight="1" spans="6:6">
      <c r="F1" s="11" t="s">
        <v>96</v>
      </c>
    </row>
    <row r="2" ht="15.95" customHeight="1" spans="1:22">
      <c r="A2" s="12" t="s">
        <v>70</v>
      </c>
      <c r="B2" s="13" t="s">
        <v>71</v>
      </c>
      <c r="C2" s="112" t="s">
        <v>72</v>
      </c>
      <c r="D2" s="14" t="s">
        <v>73</v>
      </c>
      <c r="E2" s="15" t="s">
        <v>87</v>
      </c>
      <c r="F2" s="14" t="s">
        <v>75</v>
      </c>
      <c r="G2" s="16" t="s">
        <v>76</v>
      </c>
      <c r="H2" s="17" t="s">
        <v>77</v>
      </c>
      <c r="I2" s="13" t="s">
        <v>78</v>
      </c>
      <c r="J2" s="16" t="s">
        <v>79</v>
      </c>
      <c r="K2" s="30" t="s">
        <v>80</v>
      </c>
      <c r="L2" s="31" t="s">
        <v>97</v>
      </c>
      <c r="M2" s="32" t="s">
        <v>98</v>
      </c>
      <c r="N2" s="115" t="s">
        <v>82</v>
      </c>
      <c r="O2" s="116" t="s">
        <v>99</v>
      </c>
      <c r="P2" s="35" t="s">
        <v>100</v>
      </c>
      <c r="Q2" s="16" t="s">
        <v>82</v>
      </c>
      <c r="R2" s="42" t="s">
        <v>101</v>
      </c>
      <c r="S2" s="43" t="s">
        <v>102</v>
      </c>
      <c r="T2" s="43" t="s">
        <v>103</v>
      </c>
      <c r="U2" s="43" t="s">
        <v>104</v>
      </c>
      <c r="V2" s="44" t="s">
        <v>85</v>
      </c>
    </row>
    <row r="3" ht="15.95" customHeight="1" spans="1:22">
      <c r="A3" s="18">
        <v>5</v>
      </c>
      <c r="B3" s="19"/>
      <c r="C3" s="19"/>
      <c r="D3" s="19"/>
      <c r="E3" s="19">
        <v>43.6</v>
      </c>
      <c r="F3" s="19"/>
      <c r="G3" s="20"/>
      <c r="H3" s="20"/>
      <c r="I3" s="19"/>
      <c r="J3" s="20">
        <v>51.2</v>
      </c>
      <c r="K3" s="20"/>
      <c r="L3" s="117">
        <v>43</v>
      </c>
      <c r="M3" s="23">
        <f t="shared" ref="M3:M12" si="0">AVERAGE(B3,D3,E3,F3,I3)</f>
        <v>43.6</v>
      </c>
      <c r="N3" s="23">
        <f t="shared" ref="N3:N12" si="1">MAX(B3,D3,E3,F3,I3)-MIN(B3,D3,E3,F3,I3)</f>
        <v>0</v>
      </c>
      <c r="O3" s="37">
        <v>52</v>
      </c>
      <c r="P3" s="38">
        <f t="shared" ref="P3:P12" si="2">AVERAGE(C3,G3,H3,J3,K3)</f>
        <v>51.2</v>
      </c>
      <c r="Q3" s="38">
        <f t="shared" ref="Q3:Q12" si="3">MAX(C3,G3,H3,J3,K3)-MIN(C3,G3,H3,J3,K3)</f>
        <v>0</v>
      </c>
      <c r="R3" s="45">
        <v>40</v>
      </c>
      <c r="S3" s="46">
        <v>46</v>
      </c>
      <c r="T3" s="46">
        <v>49</v>
      </c>
      <c r="U3" s="46">
        <v>55</v>
      </c>
      <c r="V3" s="47">
        <f>P3/P3*100</f>
        <v>100</v>
      </c>
    </row>
    <row r="4" ht="15.95" customHeight="1" spans="1:22">
      <c r="A4" s="18">
        <v>6</v>
      </c>
      <c r="B4" s="21">
        <v>43.035</v>
      </c>
      <c r="C4" s="22">
        <v>50.6289156626506</v>
      </c>
      <c r="D4" s="23">
        <v>43.6058823529412</v>
      </c>
      <c r="E4" s="23">
        <v>43.292</v>
      </c>
      <c r="F4" s="21">
        <v>42.3888888888889</v>
      </c>
      <c r="G4" s="24">
        <v>53.6</v>
      </c>
      <c r="H4" s="24">
        <v>51.076</v>
      </c>
      <c r="I4" s="21">
        <v>43.81</v>
      </c>
      <c r="J4" s="24">
        <v>50.6289156626506</v>
      </c>
      <c r="K4" s="24">
        <v>50.5555555555556</v>
      </c>
      <c r="L4" s="117">
        <v>43</v>
      </c>
      <c r="M4" s="23">
        <f t="shared" si="0"/>
        <v>43.226354248366</v>
      </c>
      <c r="N4" s="23">
        <f t="shared" si="1"/>
        <v>1.4211111111111</v>
      </c>
      <c r="O4" s="37">
        <v>52</v>
      </c>
      <c r="P4" s="38">
        <f t="shared" si="2"/>
        <v>51.2978773761714</v>
      </c>
      <c r="Q4" s="38">
        <f t="shared" si="3"/>
        <v>3.0444444444444</v>
      </c>
      <c r="R4" s="45">
        <v>40</v>
      </c>
      <c r="S4" s="46">
        <v>46</v>
      </c>
      <c r="T4" s="46">
        <v>49</v>
      </c>
      <c r="U4" s="46">
        <v>55</v>
      </c>
      <c r="V4" s="47">
        <f>P4/P$3*100</f>
        <v>100.191166750335</v>
      </c>
    </row>
    <row r="5" ht="15.95" customHeight="1" spans="1:22">
      <c r="A5" s="18">
        <v>7</v>
      </c>
      <c r="B5" s="21">
        <v>43.02</v>
      </c>
      <c r="C5" s="22">
        <v>50.6010204081633</v>
      </c>
      <c r="D5" s="23">
        <v>43.1421052631579</v>
      </c>
      <c r="E5" s="23">
        <v>43.44</v>
      </c>
      <c r="F5" s="21">
        <v>42.9375</v>
      </c>
      <c r="G5" s="24">
        <v>52.3525</v>
      </c>
      <c r="H5" s="24">
        <v>51.234</v>
      </c>
      <c r="I5" s="21">
        <v>43.21</v>
      </c>
      <c r="J5" s="24">
        <v>50.91</v>
      </c>
      <c r="K5" s="24">
        <v>50.8947368421053</v>
      </c>
      <c r="L5" s="117">
        <v>43</v>
      </c>
      <c r="M5" s="23">
        <f t="shared" si="0"/>
        <v>43.1499210526316</v>
      </c>
      <c r="N5" s="23">
        <f t="shared" si="1"/>
        <v>0.502499999999998</v>
      </c>
      <c r="O5" s="37">
        <v>52</v>
      </c>
      <c r="P5" s="38">
        <f t="shared" si="2"/>
        <v>51.1984514500537</v>
      </c>
      <c r="Q5" s="38">
        <f t="shared" si="3"/>
        <v>1.7514795918367</v>
      </c>
      <c r="R5" s="45">
        <v>40</v>
      </c>
      <c r="S5" s="46">
        <v>46</v>
      </c>
      <c r="T5" s="46">
        <v>49</v>
      </c>
      <c r="U5" s="46">
        <v>55</v>
      </c>
      <c r="V5" s="47">
        <f>P5/P$3*100</f>
        <v>99.9969754883862</v>
      </c>
    </row>
    <row r="6" ht="15.95" customHeight="1" spans="1:22">
      <c r="A6" s="18">
        <v>8</v>
      </c>
      <c r="B6" s="21">
        <v>43.0380952380953</v>
      </c>
      <c r="C6" s="22">
        <v>50.7292134831461</v>
      </c>
      <c r="D6" s="23">
        <v>43.7882352941176</v>
      </c>
      <c r="E6" s="23">
        <v>43.697</v>
      </c>
      <c r="F6" s="21">
        <v>42.9</v>
      </c>
      <c r="G6" s="24">
        <v>52.1423076923077</v>
      </c>
      <c r="H6" s="24">
        <v>51.944</v>
      </c>
      <c r="I6" s="21">
        <v>43.31</v>
      </c>
      <c r="J6" s="24">
        <v>50.73</v>
      </c>
      <c r="K6" s="24">
        <v>51.4</v>
      </c>
      <c r="L6" s="117">
        <v>43</v>
      </c>
      <c r="M6" s="23">
        <f t="shared" si="0"/>
        <v>43.3466661064426</v>
      </c>
      <c r="N6" s="23">
        <f t="shared" si="1"/>
        <v>0.888235294117599</v>
      </c>
      <c r="O6" s="37">
        <v>52</v>
      </c>
      <c r="P6" s="38">
        <f t="shared" si="2"/>
        <v>51.3891042350908</v>
      </c>
      <c r="Q6" s="38">
        <f t="shared" si="3"/>
        <v>1.41309420916161</v>
      </c>
      <c r="R6" s="45">
        <v>40</v>
      </c>
      <c r="S6" s="46">
        <v>46</v>
      </c>
      <c r="T6" s="46">
        <v>49</v>
      </c>
      <c r="U6" s="46">
        <v>55</v>
      </c>
      <c r="V6" s="47">
        <f t="shared" ref="V6:V20" si="4">P6/P$3*100</f>
        <v>100.369344209162</v>
      </c>
    </row>
    <row r="7" ht="15.95" customHeight="1" spans="1:22">
      <c r="A7" s="18">
        <v>9</v>
      </c>
      <c r="B7" s="21">
        <v>43.065</v>
      </c>
      <c r="C7" s="22">
        <v>50.7541176470588</v>
      </c>
      <c r="D7" s="23">
        <v>43.55</v>
      </c>
      <c r="E7" s="23">
        <v>43.649</v>
      </c>
      <c r="F7" s="21">
        <v>43</v>
      </c>
      <c r="G7" s="24">
        <v>52.2357894736842</v>
      </c>
      <c r="H7" s="24">
        <v>52.256</v>
      </c>
      <c r="I7" s="21">
        <v>43.02</v>
      </c>
      <c r="J7" s="24">
        <v>50.35</v>
      </c>
      <c r="K7" s="24">
        <v>51.3</v>
      </c>
      <c r="L7" s="117">
        <v>43</v>
      </c>
      <c r="M7" s="23">
        <f t="shared" si="0"/>
        <v>43.2568</v>
      </c>
      <c r="N7" s="23">
        <f t="shared" si="1"/>
        <v>0.649000000000001</v>
      </c>
      <c r="O7" s="37">
        <v>52</v>
      </c>
      <c r="P7" s="38">
        <f t="shared" si="2"/>
        <v>51.3791814241486</v>
      </c>
      <c r="Q7" s="38">
        <f t="shared" si="3"/>
        <v>1.906</v>
      </c>
      <c r="R7" s="45">
        <v>40</v>
      </c>
      <c r="S7" s="46">
        <v>46</v>
      </c>
      <c r="T7" s="46">
        <v>49</v>
      </c>
      <c r="U7" s="46">
        <v>55</v>
      </c>
      <c r="V7" s="47">
        <f t="shared" si="4"/>
        <v>100.34996371904</v>
      </c>
    </row>
    <row r="8" ht="15.95" customHeight="1" spans="1:22">
      <c r="A8" s="18">
        <v>10</v>
      </c>
      <c r="B8" s="21">
        <v>42.9227272727273</v>
      </c>
      <c r="C8" s="22">
        <v>50.7171717171717</v>
      </c>
      <c r="D8" s="23">
        <v>43.4761904761905</v>
      </c>
      <c r="E8" s="23">
        <v>43.496</v>
      </c>
      <c r="F8" s="21">
        <v>42.5454545454545</v>
      </c>
      <c r="G8" s="24">
        <v>51.2071428571429</v>
      </c>
      <c r="H8" s="24">
        <v>52.431</v>
      </c>
      <c r="I8" s="21">
        <v>42.61</v>
      </c>
      <c r="J8" s="24">
        <v>50.34</v>
      </c>
      <c r="K8" s="24">
        <v>51.4</v>
      </c>
      <c r="L8" s="117">
        <v>43</v>
      </c>
      <c r="M8" s="23">
        <f t="shared" si="0"/>
        <v>43.0100744588745</v>
      </c>
      <c r="N8" s="23">
        <f t="shared" si="1"/>
        <v>0.950545454545505</v>
      </c>
      <c r="O8" s="37">
        <v>52</v>
      </c>
      <c r="P8" s="38">
        <f t="shared" si="2"/>
        <v>51.2190629148629</v>
      </c>
      <c r="Q8" s="38">
        <f t="shared" si="3"/>
        <v>2.09099999999999</v>
      </c>
      <c r="R8" s="45">
        <v>40</v>
      </c>
      <c r="S8" s="46">
        <v>46</v>
      </c>
      <c r="T8" s="46">
        <v>49</v>
      </c>
      <c r="U8" s="46">
        <v>55</v>
      </c>
      <c r="V8" s="47">
        <f t="shared" si="4"/>
        <v>100.037232255592</v>
      </c>
    </row>
    <row r="9" ht="15.95" customHeight="1" spans="1:22">
      <c r="A9" s="18">
        <v>11</v>
      </c>
      <c r="B9" s="21">
        <v>42.915</v>
      </c>
      <c r="C9" s="22">
        <v>50.3316455696202</v>
      </c>
      <c r="D9" s="23">
        <v>43.5294117647059</v>
      </c>
      <c r="E9" s="23">
        <v>42.725</v>
      </c>
      <c r="F9" s="21">
        <v>42.85</v>
      </c>
      <c r="G9" s="24">
        <v>50.4495652173913</v>
      </c>
      <c r="H9" s="24">
        <v>52.359</v>
      </c>
      <c r="I9" s="21">
        <v>42.78</v>
      </c>
      <c r="J9" s="24">
        <v>50.7</v>
      </c>
      <c r="K9" s="24">
        <v>51.6</v>
      </c>
      <c r="L9" s="117">
        <v>43</v>
      </c>
      <c r="M9" s="23">
        <f t="shared" si="0"/>
        <v>42.9598823529412</v>
      </c>
      <c r="N9" s="23">
        <f t="shared" si="1"/>
        <v>0.804411764705897</v>
      </c>
      <c r="O9" s="37">
        <v>52</v>
      </c>
      <c r="P9" s="38">
        <f t="shared" si="2"/>
        <v>51.0880421574023</v>
      </c>
      <c r="Q9" s="38">
        <f t="shared" si="3"/>
        <v>2.0273544303798</v>
      </c>
      <c r="R9" s="45">
        <v>40</v>
      </c>
      <c r="S9" s="46">
        <v>46</v>
      </c>
      <c r="T9" s="46">
        <v>49</v>
      </c>
      <c r="U9" s="46">
        <v>55</v>
      </c>
      <c r="V9" s="47">
        <f t="shared" si="4"/>
        <v>99.7813323386764</v>
      </c>
    </row>
    <row r="10" ht="15.95" customHeight="1" spans="1:22">
      <c r="A10" s="18">
        <v>12</v>
      </c>
      <c r="B10" s="21">
        <v>43.3125</v>
      </c>
      <c r="C10" s="22">
        <v>51.0424528301887</v>
      </c>
      <c r="D10" s="23">
        <v>44.24</v>
      </c>
      <c r="E10" s="23">
        <v>42.488</v>
      </c>
      <c r="F10" s="21">
        <v>42.9473684210526</v>
      </c>
      <c r="G10" s="24">
        <v>50.7404347826087</v>
      </c>
      <c r="H10" s="24">
        <v>52.003</v>
      </c>
      <c r="I10" s="21">
        <v>42.64</v>
      </c>
      <c r="J10" s="24">
        <v>50.8</v>
      </c>
      <c r="K10" s="24">
        <v>51.9</v>
      </c>
      <c r="L10" s="117">
        <v>43</v>
      </c>
      <c r="M10" s="23">
        <f t="shared" si="0"/>
        <v>43.1255736842105</v>
      </c>
      <c r="N10" s="23">
        <f t="shared" si="1"/>
        <v>1.752</v>
      </c>
      <c r="O10" s="37">
        <v>52</v>
      </c>
      <c r="P10" s="38">
        <f t="shared" si="2"/>
        <v>51.2971775225595</v>
      </c>
      <c r="Q10" s="38">
        <f t="shared" si="3"/>
        <v>1.2625652173913</v>
      </c>
      <c r="R10" s="45">
        <v>40</v>
      </c>
      <c r="S10" s="46">
        <v>46</v>
      </c>
      <c r="T10" s="46">
        <v>49</v>
      </c>
      <c r="U10" s="46">
        <v>55</v>
      </c>
      <c r="V10" s="47">
        <f t="shared" si="4"/>
        <v>100.189799848749</v>
      </c>
    </row>
    <row r="11" ht="15.95" customHeight="1" spans="1:22">
      <c r="A11" s="18">
        <v>1</v>
      </c>
      <c r="B11" s="21">
        <v>43.245</v>
      </c>
      <c r="C11" s="22">
        <v>51.5106796116505</v>
      </c>
      <c r="D11" s="23">
        <v>43.1857142857143</v>
      </c>
      <c r="E11" s="23">
        <v>42.223</v>
      </c>
      <c r="F11" s="21">
        <v>42.1052631578947</v>
      </c>
      <c r="G11" s="24">
        <v>50.4684</v>
      </c>
      <c r="H11" s="24">
        <v>52.36</v>
      </c>
      <c r="I11" s="21">
        <v>42.96</v>
      </c>
      <c r="J11" s="24">
        <v>50.49</v>
      </c>
      <c r="K11" s="24">
        <v>51.4285714285714</v>
      </c>
      <c r="L11" s="117">
        <v>43</v>
      </c>
      <c r="M11" s="23">
        <f t="shared" si="0"/>
        <v>42.7437954887218</v>
      </c>
      <c r="N11" s="23">
        <f t="shared" si="1"/>
        <v>1.1397368421053</v>
      </c>
      <c r="O11" s="37">
        <v>52</v>
      </c>
      <c r="P11" s="38">
        <f t="shared" si="2"/>
        <v>51.2515302080444</v>
      </c>
      <c r="Q11" s="38">
        <f t="shared" si="3"/>
        <v>1.8916</v>
      </c>
      <c r="R11" s="45">
        <v>40</v>
      </c>
      <c r="S11" s="46">
        <v>46</v>
      </c>
      <c r="T11" s="46">
        <v>49</v>
      </c>
      <c r="U11" s="46">
        <v>55</v>
      </c>
      <c r="V11" s="47">
        <f t="shared" si="4"/>
        <v>100.100644937587</v>
      </c>
    </row>
    <row r="12" ht="15.95" customHeight="1" spans="1:22">
      <c r="A12" s="18">
        <v>2</v>
      </c>
      <c r="B12" s="21">
        <v>43.3</v>
      </c>
      <c r="C12" s="22">
        <v>51.333734939759</v>
      </c>
      <c r="D12" s="23">
        <v>43.46875</v>
      </c>
      <c r="E12" s="23">
        <v>42.341</v>
      </c>
      <c r="F12" s="21">
        <v>42.6470588235294</v>
      </c>
      <c r="G12" s="24">
        <v>50.5290909090909</v>
      </c>
      <c r="H12" s="24">
        <v>52.142</v>
      </c>
      <c r="I12" s="21">
        <v>43.11</v>
      </c>
      <c r="J12" s="24">
        <v>50.14</v>
      </c>
      <c r="K12" s="24">
        <v>51.4666666666667</v>
      </c>
      <c r="L12" s="117">
        <v>43</v>
      </c>
      <c r="M12" s="23">
        <f t="shared" si="0"/>
        <v>42.9733617647059</v>
      </c>
      <c r="N12" s="23">
        <f t="shared" si="1"/>
        <v>1.12775</v>
      </c>
      <c r="O12" s="37">
        <v>52</v>
      </c>
      <c r="P12" s="38">
        <f t="shared" si="2"/>
        <v>51.1222985031033</v>
      </c>
      <c r="Q12" s="38">
        <f t="shared" si="3"/>
        <v>2.002</v>
      </c>
      <c r="R12" s="45">
        <v>40</v>
      </c>
      <c r="S12" s="46">
        <v>46</v>
      </c>
      <c r="T12" s="46">
        <v>49</v>
      </c>
      <c r="U12" s="46">
        <v>55</v>
      </c>
      <c r="V12" s="47">
        <f t="shared" si="4"/>
        <v>99.8482392638737</v>
      </c>
    </row>
    <row r="13" ht="15.95" customHeight="1" spans="1:22">
      <c r="A13" s="18">
        <v>3</v>
      </c>
      <c r="B13" s="21">
        <v>43.325</v>
      </c>
      <c r="C13" s="21">
        <v>43.0488095238095</v>
      </c>
      <c r="D13" s="23">
        <v>43.4263157894737</v>
      </c>
      <c r="E13" s="23">
        <v>42.403</v>
      </c>
      <c r="F13" s="113">
        <v>42.5238095238095</v>
      </c>
      <c r="G13" s="114">
        <v>50.5159090909091</v>
      </c>
      <c r="H13" s="114">
        <v>51.836</v>
      </c>
      <c r="I13" s="113">
        <v>43.03</v>
      </c>
      <c r="J13" s="114">
        <v>50.25</v>
      </c>
      <c r="K13" s="114">
        <v>51.1333333333333</v>
      </c>
      <c r="L13" s="117">
        <v>43</v>
      </c>
      <c r="M13" s="23">
        <f>AVERAGE(B13,C13,D13,E13,F13,I13)</f>
        <v>42.9594891395154</v>
      </c>
      <c r="N13" s="23">
        <f t="shared" ref="N13:N20" si="5">MAX(B13,C13,D13,E13,F13,I13)-MIN(B13,C13,D13,E13,F13,I13)</f>
        <v>1.0233157894737</v>
      </c>
      <c r="O13" s="37">
        <v>52</v>
      </c>
      <c r="P13" s="38">
        <f>AVERAGE(G13,H13,J13,K13)</f>
        <v>50.9338106060606</v>
      </c>
      <c r="Q13" s="38">
        <f>MAX(G13,H13,J13,K13)-MIN(G13,H13,J13,K13)</f>
        <v>1.586</v>
      </c>
      <c r="R13" s="45">
        <v>40</v>
      </c>
      <c r="S13" s="46">
        <v>46</v>
      </c>
      <c r="T13" s="46">
        <v>49</v>
      </c>
      <c r="U13" s="46">
        <v>55</v>
      </c>
      <c r="V13" s="47">
        <f t="shared" si="4"/>
        <v>99.4800988399621</v>
      </c>
    </row>
    <row r="14" ht="15.95" customHeight="1" spans="1:22">
      <c r="A14" s="18">
        <v>4</v>
      </c>
      <c r="B14" s="21">
        <v>42.7136363636364</v>
      </c>
      <c r="C14" s="21">
        <v>43.0702380952381</v>
      </c>
      <c r="D14" s="23">
        <v>43.6166666666667</v>
      </c>
      <c r="E14" s="23">
        <v>42.184</v>
      </c>
      <c r="F14" s="21">
        <v>42.2380952380952</v>
      </c>
      <c r="G14" s="22">
        <v>50.38</v>
      </c>
      <c r="H14" s="22">
        <v>51.922</v>
      </c>
      <c r="I14" s="21">
        <v>42.76</v>
      </c>
      <c r="J14" s="22">
        <v>50.46</v>
      </c>
      <c r="K14" s="22">
        <v>51.2222222222222</v>
      </c>
      <c r="L14" s="117">
        <v>43</v>
      </c>
      <c r="M14" s="23">
        <f>AVERAGE(B14,C14,D14,E14,F14,I14)</f>
        <v>42.7637727272727</v>
      </c>
      <c r="N14" s="23">
        <f t="shared" si="5"/>
        <v>1.43266666666671</v>
      </c>
      <c r="O14" s="37">
        <v>52</v>
      </c>
      <c r="P14" s="38">
        <f>AVERAGE(G14,H14,J14,K14)</f>
        <v>50.9960555555556</v>
      </c>
      <c r="Q14" s="38">
        <f>MAX(G14,H14,J14,K14)-MIN(G14,H14,J14,K14)</f>
        <v>1.54199999999999</v>
      </c>
      <c r="R14" s="45">
        <v>40</v>
      </c>
      <c r="S14" s="46">
        <v>46</v>
      </c>
      <c r="T14" s="46">
        <v>49</v>
      </c>
      <c r="U14" s="46">
        <v>55</v>
      </c>
      <c r="V14" s="47">
        <f t="shared" si="4"/>
        <v>99.6016710069444</v>
      </c>
    </row>
    <row r="15" ht="15.95" customHeight="1" spans="1:24">
      <c r="A15" s="18">
        <v>5</v>
      </c>
      <c r="B15" s="21">
        <v>42.89</v>
      </c>
      <c r="C15" s="21">
        <v>42.9241379310345</v>
      </c>
      <c r="D15" s="23">
        <v>43.4357142857143</v>
      </c>
      <c r="E15" s="23">
        <v>42.252</v>
      </c>
      <c r="F15" s="21">
        <v>42.35</v>
      </c>
      <c r="G15" s="22">
        <v>50.2738095238095</v>
      </c>
      <c r="H15" s="22">
        <v>50.345</v>
      </c>
      <c r="I15" s="21">
        <v>43.06</v>
      </c>
      <c r="J15" s="22">
        <v>50.71</v>
      </c>
      <c r="K15" s="22">
        <v>51.4705882352941</v>
      </c>
      <c r="L15" s="117">
        <v>43</v>
      </c>
      <c r="M15" s="23">
        <f>AVERAGE(B15,C15,D15,E15,F15,I15)</f>
        <v>42.8186420361248</v>
      </c>
      <c r="N15" s="23">
        <f t="shared" si="5"/>
        <v>1.1837142857143</v>
      </c>
      <c r="O15" s="37">
        <v>52</v>
      </c>
      <c r="P15" s="38">
        <f>AVERAGE(G15,H15,J15,K15)</f>
        <v>50.6998494397759</v>
      </c>
      <c r="Q15" s="38">
        <f>MAX(G15,H15,J15,K15)-MIN(G15,H15,J15,K15)</f>
        <v>1.1967787114846</v>
      </c>
      <c r="R15" s="45">
        <v>40</v>
      </c>
      <c r="S15" s="46">
        <v>46</v>
      </c>
      <c r="T15" s="46">
        <v>49</v>
      </c>
      <c r="U15" s="46">
        <v>55</v>
      </c>
      <c r="V15" s="47">
        <f t="shared" si="4"/>
        <v>99.0231434370623</v>
      </c>
      <c r="W15" s="48"/>
      <c r="X15" s="48"/>
    </row>
    <row r="16" ht="15.95" customHeight="1" spans="1:24">
      <c r="A16" s="18">
        <v>6</v>
      </c>
      <c r="B16" s="21"/>
      <c r="C16" s="21"/>
      <c r="D16" s="23"/>
      <c r="E16" s="23"/>
      <c r="F16" s="21"/>
      <c r="G16" s="24"/>
      <c r="H16" s="24"/>
      <c r="I16" s="21"/>
      <c r="J16" s="24"/>
      <c r="K16" s="24"/>
      <c r="L16" s="117">
        <v>43</v>
      </c>
      <c r="M16" s="23"/>
      <c r="N16" s="23">
        <f t="shared" si="5"/>
        <v>0</v>
      </c>
      <c r="O16" s="37">
        <v>52</v>
      </c>
      <c r="P16" s="38"/>
      <c r="Q16" s="38">
        <f t="shared" ref="Q16:Q20" si="6">MAX(G16,H16,J16,K16)-MIN(G16,H16,J16,K16)</f>
        <v>0</v>
      </c>
      <c r="R16" s="45">
        <v>40</v>
      </c>
      <c r="S16" s="46">
        <v>46</v>
      </c>
      <c r="T16" s="46">
        <v>49</v>
      </c>
      <c r="U16" s="46">
        <v>55</v>
      </c>
      <c r="V16" s="47">
        <f t="shared" si="4"/>
        <v>0</v>
      </c>
      <c r="W16" s="48"/>
      <c r="X16" s="48"/>
    </row>
    <row r="17" ht="15.95" customHeight="1" spans="1:24">
      <c r="A17" s="18">
        <v>7</v>
      </c>
      <c r="B17" s="21"/>
      <c r="C17" s="21"/>
      <c r="D17" s="23"/>
      <c r="E17" s="23"/>
      <c r="F17" s="21"/>
      <c r="G17" s="24"/>
      <c r="H17" s="24"/>
      <c r="I17" s="21"/>
      <c r="J17" s="24"/>
      <c r="K17" s="24"/>
      <c r="L17" s="117">
        <v>43</v>
      </c>
      <c r="M17" s="23"/>
      <c r="N17" s="23">
        <f t="shared" si="5"/>
        <v>0</v>
      </c>
      <c r="O17" s="37">
        <v>52</v>
      </c>
      <c r="P17" s="38"/>
      <c r="Q17" s="38">
        <f t="shared" si="6"/>
        <v>0</v>
      </c>
      <c r="R17" s="45">
        <v>40</v>
      </c>
      <c r="S17" s="46">
        <v>46</v>
      </c>
      <c r="T17" s="46">
        <v>49</v>
      </c>
      <c r="U17" s="46">
        <v>55</v>
      </c>
      <c r="V17" s="47">
        <f t="shared" si="4"/>
        <v>0</v>
      </c>
      <c r="W17" s="48"/>
      <c r="X17" s="48"/>
    </row>
    <row r="18" ht="15.95" customHeight="1" spans="1:22">
      <c r="A18" s="18">
        <v>8</v>
      </c>
      <c r="B18" s="26"/>
      <c r="C18" s="26"/>
      <c r="D18" s="26"/>
      <c r="E18" s="26"/>
      <c r="F18" s="26"/>
      <c r="G18" s="27"/>
      <c r="H18" s="27"/>
      <c r="I18" s="26"/>
      <c r="J18" s="27"/>
      <c r="K18" s="27"/>
      <c r="L18" s="117">
        <v>43</v>
      </c>
      <c r="M18" s="23"/>
      <c r="N18" s="23">
        <f t="shared" si="5"/>
        <v>0</v>
      </c>
      <c r="O18" s="37">
        <v>52</v>
      </c>
      <c r="P18" s="38"/>
      <c r="Q18" s="38">
        <f t="shared" si="6"/>
        <v>0</v>
      </c>
      <c r="R18" s="45">
        <v>40</v>
      </c>
      <c r="S18" s="46">
        <v>46</v>
      </c>
      <c r="T18" s="46">
        <v>49</v>
      </c>
      <c r="U18" s="46">
        <v>55</v>
      </c>
      <c r="V18" s="47">
        <f t="shared" si="4"/>
        <v>0</v>
      </c>
    </row>
    <row r="19" ht="15.95" customHeight="1" spans="1:22">
      <c r="A19" s="18">
        <v>9</v>
      </c>
      <c r="B19" s="26"/>
      <c r="C19" s="26"/>
      <c r="D19" s="26"/>
      <c r="E19" s="26"/>
      <c r="F19" s="26"/>
      <c r="G19" s="27"/>
      <c r="H19" s="27"/>
      <c r="I19" s="26"/>
      <c r="J19" s="27"/>
      <c r="K19" s="27"/>
      <c r="L19" s="117">
        <v>43</v>
      </c>
      <c r="M19" s="23"/>
      <c r="N19" s="23">
        <f t="shared" si="5"/>
        <v>0</v>
      </c>
      <c r="O19" s="37">
        <v>52</v>
      </c>
      <c r="P19" s="38"/>
      <c r="Q19" s="38">
        <f t="shared" si="6"/>
        <v>0</v>
      </c>
      <c r="R19" s="45">
        <v>40</v>
      </c>
      <c r="S19" s="46">
        <v>46</v>
      </c>
      <c r="T19" s="46">
        <v>49</v>
      </c>
      <c r="U19" s="46">
        <v>55</v>
      </c>
      <c r="V19" s="47">
        <f t="shared" si="4"/>
        <v>0</v>
      </c>
    </row>
    <row r="20" ht="15.95" customHeight="1" spans="1:22">
      <c r="A20" s="18">
        <v>10</v>
      </c>
      <c r="B20" s="26"/>
      <c r="C20" s="28"/>
      <c r="D20" s="28"/>
      <c r="E20" s="28"/>
      <c r="F20" s="28"/>
      <c r="G20" s="29"/>
      <c r="H20" s="29"/>
      <c r="I20" s="28"/>
      <c r="J20" s="29"/>
      <c r="K20" s="29"/>
      <c r="L20" s="117">
        <v>43</v>
      </c>
      <c r="M20" s="23"/>
      <c r="N20" s="23">
        <f t="shared" si="5"/>
        <v>0</v>
      </c>
      <c r="O20" s="37">
        <v>52</v>
      </c>
      <c r="P20" s="38"/>
      <c r="Q20" s="38">
        <f t="shared" si="6"/>
        <v>0</v>
      </c>
      <c r="R20" s="45">
        <v>40</v>
      </c>
      <c r="S20" s="46">
        <v>46</v>
      </c>
      <c r="T20" s="46">
        <v>49</v>
      </c>
      <c r="U20" s="46">
        <v>55</v>
      </c>
      <c r="V20" s="47">
        <f t="shared" si="4"/>
        <v>0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33</vt:i4>
      </vt:variant>
    </vt:vector>
  </HeadingPairs>
  <TitlesOfParts>
    <vt:vector size="33" baseType="lpstr">
      <vt:lpstr>Purple Bottle認証値</vt:lpstr>
      <vt:lpstr>Na</vt:lpstr>
      <vt:lpstr>K</vt:lpstr>
      <vt:lpstr>CL</vt:lpstr>
      <vt:lpstr>Ca</vt:lpstr>
      <vt:lpstr>GLU</vt:lpstr>
      <vt:lpstr>TCH</vt:lpstr>
      <vt:lpstr>TG</vt:lpstr>
      <vt:lpstr>HDL</vt:lpstr>
      <vt:lpstr>TP</vt:lpstr>
      <vt:lpstr>ALB</vt:lpstr>
      <vt:lpstr>TBIL</vt:lpstr>
      <vt:lpstr>CRP</vt:lpstr>
      <vt:lpstr>UA</vt:lpstr>
      <vt:lpstr>BUN</vt:lpstr>
      <vt:lpstr>CRE</vt:lpstr>
      <vt:lpstr>AST</vt:lpstr>
      <vt:lpstr>ALT</vt:lpstr>
      <vt:lpstr>rGT</vt:lpstr>
      <vt:lpstr>ALP</vt:lpstr>
      <vt:lpstr>LD</vt:lpstr>
      <vt:lpstr>CPK</vt:lpstr>
      <vt:lpstr>AMY</vt:lpstr>
      <vt:lpstr>CHE</vt:lpstr>
      <vt:lpstr>Fe</vt:lpstr>
      <vt:lpstr>Mg</vt:lpstr>
      <vt:lpstr>IP</vt:lpstr>
      <vt:lpstr>IgG</vt:lpstr>
      <vt:lpstr>IgA</vt:lpstr>
      <vt:lpstr>IgM</vt:lpstr>
      <vt:lpstr>LDL</vt:lpstr>
      <vt:lpstr>2024.5月を100％とした時の活性変化率</vt:lpstr>
      <vt:lpstr>Module1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市原文雄</dc:creator>
  <cp:lastModifiedBy>user</cp:lastModifiedBy>
  <dcterms:created xsi:type="dcterms:W3CDTF">2023-05-05T09:22:00Z</dcterms:created>
  <dcterms:modified xsi:type="dcterms:W3CDTF">2025-06-09T23:15:15Z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0E329A03E66D4BB6AF3B995750886F1A</vt:lpwstr>
  </property>
  <property fmtid="{D5CDD505-2E9C-101B-9397-08002B2CF9AE}" pid="3" name="KSOProductBuildVer">
    <vt:lpwstr>1041-11.2.0.10603</vt:lpwstr>
  </property>
</Properties>
</file>