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技師会\2023\HP\変更資料\統一化\2026年度\"/>
    </mc:Choice>
  </mc:AlternateContent>
  <xr:revisionPtr revIDLastSave="0" documentId="13_ncr:1_{D68A0CA1-9346-4699-85A1-128689366B44}" xr6:coauthVersionLast="47" xr6:coauthVersionMax="47" xr10:uidLastSave="{00000000-0000-0000-0000-000000000000}"/>
  <bookViews>
    <workbookView xWindow="-108" yWindow="-108" windowWidth="23256" windowHeight="13176" tabRatio="604" activeTab="2" xr2:uid="{00000000-000D-0000-FFFF-FFFF00000000}"/>
  </bookViews>
  <sheets>
    <sheet name="Lot17_Red Bottle認証値" sheetId="230" r:id="rId1"/>
    <sheet name="Na" sheetId="231" r:id="rId2"/>
    <sheet name="K" sheetId="232" r:id="rId3"/>
    <sheet name="CL" sheetId="233" r:id="rId4"/>
    <sheet name="Ca" sheetId="234" r:id="rId5"/>
    <sheet name="GLU" sheetId="235" r:id="rId6"/>
    <sheet name="TCH" sheetId="236" r:id="rId7"/>
    <sheet name="TG" sheetId="237" r:id="rId8"/>
    <sheet name="HDL" sheetId="238" r:id="rId9"/>
    <sheet name="TBIL" sheetId="239" r:id="rId10"/>
    <sheet name="TP" sheetId="240" r:id="rId11"/>
    <sheet name="ALB" sheetId="241" r:id="rId12"/>
    <sheet name="CRP" sheetId="242" r:id="rId13"/>
    <sheet name="UA" sheetId="243" r:id="rId14"/>
    <sheet name="BUN" sheetId="244" r:id="rId15"/>
    <sheet name="CRE" sheetId="245" r:id="rId16"/>
    <sheet name="AST" sheetId="246" r:id="rId17"/>
    <sheet name="ALT" sheetId="247" r:id="rId18"/>
    <sheet name="rGT" sheetId="248" r:id="rId19"/>
    <sheet name="ALP" sheetId="249" r:id="rId20"/>
    <sheet name="LD" sheetId="250" r:id="rId21"/>
    <sheet name="CPK" sheetId="251" r:id="rId22"/>
    <sheet name="AMY" sheetId="252" r:id="rId23"/>
    <sheet name="CHE" sheetId="253" r:id="rId24"/>
    <sheet name="Fe" sheetId="254" r:id="rId25"/>
    <sheet name="Mg" sheetId="255" r:id="rId26"/>
    <sheet name="IP" sheetId="256" r:id="rId27"/>
    <sheet name="IgG" sheetId="257" r:id="rId28"/>
    <sheet name="IgA" sheetId="258" r:id="rId29"/>
    <sheet name="IgM" sheetId="259" r:id="rId30"/>
    <sheet name="LDL" sheetId="260" r:id="rId31"/>
    <sheet name="2025.11月を100％とした時の活性変化率" sheetId="198" r:id="rId32"/>
    <sheet name="Module1" sheetId="32" state="veryHidden" r:id="rId33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'Lot17_Red Bottle認証値'!$A$1:$H$35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260" l="1"/>
  <c r="Q20" i="260"/>
  <c r="N20" i="260"/>
  <c r="V19" i="260"/>
  <c r="Q19" i="260"/>
  <c r="N19" i="260"/>
  <c r="V18" i="260"/>
  <c r="Q18" i="260"/>
  <c r="N18" i="260"/>
  <c r="V17" i="260"/>
  <c r="Q17" i="260"/>
  <c r="N17" i="260"/>
  <c r="V16" i="260"/>
  <c r="Q16" i="260"/>
  <c r="N16" i="260"/>
  <c r="V15" i="260"/>
  <c r="Q15" i="260"/>
  <c r="N15" i="260"/>
  <c r="V14" i="260"/>
  <c r="Q14" i="260"/>
  <c r="N14" i="260"/>
  <c r="V13" i="260"/>
  <c r="Q13" i="260"/>
  <c r="N13" i="260"/>
  <c r="V12" i="260"/>
  <c r="Q12" i="260"/>
  <c r="N12" i="260"/>
  <c r="V11" i="260"/>
  <c r="Q11" i="260"/>
  <c r="N11" i="260"/>
  <c r="V10" i="260"/>
  <c r="Q10" i="260"/>
  <c r="N10" i="260"/>
  <c r="V9" i="260"/>
  <c r="Q9" i="260"/>
  <c r="N9" i="260"/>
  <c r="V8" i="260"/>
  <c r="Q8" i="260"/>
  <c r="N8" i="260"/>
  <c r="Q7" i="260"/>
  <c r="P7" i="260"/>
  <c r="N7" i="260"/>
  <c r="M7" i="260"/>
  <c r="Q6" i="260"/>
  <c r="P6" i="260"/>
  <c r="N6" i="260"/>
  <c r="M6" i="260"/>
  <c r="Q5" i="260"/>
  <c r="P5" i="260"/>
  <c r="N5" i="260"/>
  <c r="M5" i="260"/>
  <c r="Q4" i="260"/>
  <c r="P4" i="260"/>
  <c r="N4" i="260"/>
  <c r="M4" i="260"/>
  <c r="Q3" i="260"/>
  <c r="N3" i="260"/>
  <c r="M3" i="260"/>
  <c r="Q20" i="259"/>
  <c r="N20" i="259"/>
  <c r="N19" i="259"/>
  <c r="Q18" i="259"/>
  <c r="N18" i="259"/>
  <c r="N17" i="259"/>
  <c r="Q16" i="259"/>
  <c r="N16" i="259"/>
  <c r="N15" i="259"/>
  <c r="Q14" i="259"/>
  <c r="N14" i="259"/>
  <c r="N13" i="259"/>
  <c r="Q12" i="259"/>
  <c r="N12" i="259"/>
  <c r="N11" i="259"/>
  <c r="Q10" i="259"/>
  <c r="N10" i="259"/>
  <c r="N9" i="259"/>
  <c r="Q8" i="259"/>
  <c r="N8" i="259"/>
  <c r="N7" i="259"/>
  <c r="M7" i="259"/>
  <c r="Q7" i="259" s="1"/>
  <c r="N6" i="259"/>
  <c r="M6" i="259"/>
  <c r="N5" i="259"/>
  <c r="M5" i="259"/>
  <c r="Q5" i="259" s="1"/>
  <c r="N4" i="259"/>
  <c r="M4" i="259"/>
  <c r="Q3" i="259"/>
  <c r="N3" i="259"/>
  <c r="M3" i="259"/>
  <c r="Q19" i="259" s="1"/>
  <c r="N20" i="258"/>
  <c r="Q19" i="258"/>
  <c r="N19" i="258"/>
  <c r="N18" i="258"/>
  <c r="Q17" i="258"/>
  <c r="N17" i="258"/>
  <c r="N16" i="258"/>
  <c r="Q15" i="258"/>
  <c r="N15" i="258"/>
  <c r="N14" i="258"/>
  <c r="Q13" i="258"/>
  <c r="N13" i="258"/>
  <c r="N12" i="258"/>
  <c r="Q11" i="258"/>
  <c r="N11" i="258"/>
  <c r="N10" i="258"/>
  <c r="Q9" i="258"/>
  <c r="N9" i="258"/>
  <c r="N8" i="258"/>
  <c r="Q7" i="258"/>
  <c r="N7" i="258"/>
  <c r="M7" i="258"/>
  <c r="N6" i="258"/>
  <c r="M6" i="258"/>
  <c r="Q6" i="258" s="1"/>
  <c r="N5" i="258"/>
  <c r="M5" i="258"/>
  <c r="Q5" i="258" s="1"/>
  <c r="N4" i="258"/>
  <c r="M4" i="258"/>
  <c r="Q4" i="258" s="1"/>
  <c r="Q3" i="258"/>
  <c r="N3" i="258"/>
  <c r="M3" i="258"/>
  <c r="Q20" i="258" s="1"/>
  <c r="N20" i="257"/>
  <c r="N19" i="257"/>
  <c r="Q18" i="257"/>
  <c r="N18" i="257"/>
  <c r="N17" i="257"/>
  <c r="N16" i="257"/>
  <c r="N15" i="257"/>
  <c r="N14" i="257"/>
  <c r="N13" i="257"/>
  <c r="N12" i="257"/>
  <c r="N11" i="257"/>
  <c r="Q10" i="257"/>
  <c r="N10" i="257"/>
  <c r="N9" i="257"/>
  <c r="N8" i="257"/>
  <c r="N7" i="257"/>
  <c r="M7" i="257"/>
  <c r="N6" i="257"/>
  <c r="M6" i="257"/>
  <c r="N5" i="257"/>
  <c r="M5" i="257"/>
  <c r="N4" i="257"/>
  <c r="M4" i="257"/>
  <c r="N3" i="257"/>
  <c r="M3" i="257"/>
  <c r="Q20" i="256"/>
  <c r="N20" i="256"/>
  <c r="N19" i="256"/>
  <c r="N18" i="256"/>
  <c r="N17" i="256"/>
  <c r="N16" i="256"/>
  <c r="N15" i="256"/>
  <c r="N14" i="256"/>
  <c r="N13" i="256"/>
  <c r="N12" i="256"/>
  <c r="N11" i="256"/>
  <c r="N10" i="256"/>
  <c r="N9" i="256"/>
  <c r="N8" i="256"/>
  <c r="N7" i="256"/>
  <c r="M7" i="256"/>
  <c r="N6" i="256"/>
  <c r="M6" i="256"/>
  <c r="Q6" i="256" s="1"/>
  <c r="N5" i="256"/>
  <c r="M5" i="256"/>
  <c r="N4" i="256"/>
  <c r="M4" i="256"/>
  <c r="N3" i="256"/>
  <c r="M3" i="256"/>
  <c r="N20" i="255"/>
  <c r="N19" i="255"/>
  <c r="N18" i="255"/>
  <c r="Q17" i="255"/>
  <c r="N17" i="255"/>
  <c r="N16" i="255"/>
  <c r="N15" i="255"/>
  <c r="N14" i="255"/>
  <c r="N13" i="255"/>
  <c r="N12" i="255"/>
  <c r="N11" i="255"/>
  <c r="N10" i="255"/>
  <c r="Q9" i="255"/>
  <c r="N9" i="255"/>
  <c r="N8" i="255"/>
  <c r="N7" i="255"/>
  <c r="M7" i="255"/>
  <c r="N6" i="255"/>
  <c r="M6" i="255"/>
  <c r="Q5" i="255"/>
  <c r="N5" i="255"/>
  <c r="M5" i="255"/>
  <c r="N4" i="255"/>
  <c r="M4" i="255"/>
  <c r="N3" i="255"/>
  <c r="M3" i="255"/>
  <c r="N20" i="254"/>
  <c r="Q19" i="254"/>
  <c r="N19" i="254"/>
  <c r="N18" i="254"/>
  <c r="Q17" i="254"/>
  <c r="N17" i="254"/>
  <c r="N16" i="254"/>
  <c r="Q15" i="254"/>
  <c r="N15" i="254"/>
  <c r="N14" i="254"/>
  <c r="Q13" i="254"/>
  <c r="N13" i="254"/>
  <c r="N12" i="254"/>
  <c r="Q11" i="254"/>
  <c r="N11" i="254"/>
  <c r="N10" i="254"/>
  <c r="Q9" i="254"/>
  <c r="N9" i="254"/>
  <c r="N8" i="254"/>
  <c r="Q7" i="254"/>
  <c r="N7" i="254"/>
  <c r="M7" i="254"/>
  <c r="Q6" i="254"/>
  <c r="N6" i="254"/>
  <c r="M6" i="254"/>
  <c r="N5" i="254"/>
  <c r="M5" i="254"/>
  <c r="Q5" i="254" s="1"/>
  <c r="Q4" i="254"/>
  <c r="N4" i="254"/>
  <c r="M4" i="254"/>
  <c r="Q3" i="254"/>
  <c r="N3" i="254"/>
  <c r="M3" i="254"/>
  <c r="Q20" i="254" s="1"/>
  <c r="Q20" i="253"/>
  <c r="N20" i="253"/>
  <c r="Q19" i="253"/>
  <c r="N19" i="253"/>
  <c r="Q18" i="253"/>
  <c r="N18" i="253"/>
  <c r="Q17" i="253"/>
  <c r="N17" i="253"/>
  <c r="Q16" i="253"/>
  <c r="N16" i="253"/>
  <c r="Q15" i="253"/>
  <c r="N15" i="253"/>
  <c r="Q14" i="253"/>
  <c r="N14" i="253"/>
  <c r="Q13" i="253"/>
  <c r="N13" i="253"/>
  <c r="Q12" i="253"/>
  <c r="N12" i="253"/>
  <c r="Q11" i="253"/>
  <c r="N11" i="253"/>
  <c r="Q10" i="253"/>
  <c r="N10" i="253"/>
  <c r="Q9" i="253"/>
  <c r="N9" i="253"/>
  <c r="Q8" i="253"/>
  <c r="N8" i="253"/>
  <c r="Q7" i="253"/>
  <c r="N7" i="253"/>
  <c r="M7" i="253"/>
  <c r="Q6" i="253"/>
  <c r="N6" i="253"/>
  <c r="M6" i="253"/>
  <c r="N5" i="253"/>
  <c r="M5" i="253"/>
  <c r="Q5" i="253" s="1"/>
  <c r="N4" i="253"/>
  <c r="M4" i="253"/>
  <c r="Q4" i="253" s="1"/>
  <c r="Q3" i="253"/>
  <c r="N3" i="253"/>
  <c r="M3" i="253"/>
  <c r="N20" i="252"/>
  <c r="N19" i="252"/>
  <c r="N18" i="252"/>
  <c r="N17" i="252"/>
  <c r="Q16" i="252"/>
  <c r="N16" i="252"/>
  <c r="N15" i="252"/>
  <c r="Q14" i="252"/>
  <c r="N14" i="252"/>
  <c r="N13" i="252"/>
  <c r="N12" i="252"/>
  <c r="N11" i="252"/>
  <c r="N10" i="252"/>
  <c r="N9" i="252"/>
  <c r="Q8" i="252"/>
  <c r="N8" i="252"/>
  <c r="N7" i="252"/>
  <c r="M7" i="252"/>
  <c r="Q7" i="252" s="1"/>
  <c r="Q6" i="252"/>
  <c r="N6" i="252"/>
  <c r="M6" i="252"/>
  <c r="Q5" i="252"/>
  <c r="N5" i="252"/>
  <c r="M5" i="252"/>
  <c r="N4" i="252"/>
  <c r="M4" i="252"/>
  <c r="Q4" i="252" s="1"/>
  <c r="N3" i="252"/>
  <c r="M3" i="252"/>
  <c r="Q20" i="251"/>
  <c r="N20" i="251"/>
  <c r="N19" i="251"/>
  <c r="Q18" i="251"/>
  <c r="N18" i="251"/>
  <c r="N17" i="251"/>
  <c r="Q16" i="251"/>
  <c r="N16" i="251"/>
  <c r="N15" i="251"/>
  <c r="Q14" i="251"/>
  <c r="N14" i="251"/>
  <c r="N13" i="251"/>
  <c r="Q12" i="251"/>
  <c r="N12" i="251"/>
  <c r="N11" i="251"/>
  <c r="Q10" i="251"/>
  <c r="N10" i="251"/>
  <c r="N9" i="251"/>
  <c r="Q8" i="251"/>
  <c r="N8" i="251"/>
  <c r="N7" i="251"/>
  <c r="M7" i="251"/>
  <c r="Q7" i="251" s="1"/>
  <c r="N6" i="251"/>
  <c r="M6" i="251"/>
  <c r="N5" i="251"/>
  <c r="M5" i="251"/>
  <c r="Q5" i="251" s="1"/>
  <c r="N4" i="251"/>
  <c r="M4" i="251"/>
  <c r="Q3" i="251"/>
  <c r="N3" i="251"/>
  <c r="M3" i="251"/>
  <c r="Q19" i="251" s="1"/>
  <c r="N20" i="250"/>
  <c r="Q19" i="250"/>
  <c r="N19" i="250"/>
  <c r="N18" i="250"/>
  <c r="Q17" i="250"/>
  <c r="N17" i="250"/>
  <c r="N16" i="250"/>
  <c r="Q15" i="250"/>
  <c r="N15" i="250"/>
  <c r="N14" i="250"/>
  <c r="Q13" i="250"/>
  <c r="N13" i="250"/>
  <c r="N12" i="250"/>
  <c r="Q11" i="250"/>
  <c r="N11" i="250"/>
  <c r="N10" i="250"/>
  <c r="Q9" i="250"/>
  <c r="N9" i="250"/>
  <c r="N8" i="250"/>
  <c r="Q7" i="250"/>
  <c r="N7" i="250"/>
  <c r="M7" i="250"/>
  <c r="N6" i="250"/>
  <c r="M6" i="250"/>
  <c r="Q6" i="250" s="1"/>
  <c r="N5" i="250"/>
  <c r="M5" i="250"/>
  <c r="Q5" i="250" s="1"/>
  <c r="N4" i="250"/>
  <c r="M4" i="250"/>
  <c r="Q4" i="250" s="1"/>
  <c r="Q3" i="250"/>
  <c r="N3" i="250"/>
  <c r="M3" i="250"/>
  <c r="Q20" i="250" s="1"/>
  <c r="N20" i="249"/>
  <c r="N19" i="249"/>
  <c r="N18" i="249"/>
  <c r="N17" i="249"/>
  <c r="N16" i="249"/>
  <c r="N15" i="249"/>
  <c r="N14" i="249"/>
  <c r="N13" i="249"/>
  <c r="N12" i="249"/>
  <c r="N11" i="249"/>
  <c r="N10" i="249"/>
  <c r="N9" i="249"/>
  <c r="N8" i="249"/>
  <c r="N7" i="249"/>
  <c r="M7" i="249"/>
  <c r="N6" i="249"/>
  <c r="M6" i="249"/>
  <c r="N5" i="249"/>
  <c r="M5" i="249"/>
  <c r="N4" i="249"/>
  <c r="M4" i="249"/>
  <c r="N3" i="249"/>
  <c r="M3" i="249"/>
  <c r="N20" i="248"/>
  <c r="N19" i="248"/>
  <c r="N18" i="248"/>
  <c r="N17" i="248"/>
  <c r="N16" i="248"/>
  <c r="N15" i="248"/>
  <c r="N14" i="248"/>
  <c r="N13" i="248"/>
  <c r="N12" i="248"/>
  <c r="N11" i="248"/>
  <c r="N10" i="248"/>
  <c r="N9" i="248"/>
  <c r="N8" i="248"/>
  <c r="N7" i="248"/>
  <c r="M7" i="248"/>
  <c r="N6" i="248"/>
  <c r="M6" i="248"/>
  <c r="N5" i="248"/>
  <c r="M5" i="248"/>
  <c r="N4" i="248"/>
  <c r="M4" i="248"/>
  <c r="N3" i="248"/>
  <c r="M3" i="248"/>
  <c r="N20" i="247"/>
  <c r="N19" i="247"/>
  <c r="N18" i="247"/>
  <c r="N17" i="247"/>
  <c r="N16" i="247"/>
  <c r="N15" i="247"/>
  <c r="N14" i="247"/>
  <c r="N13" i="247"/>
  <c r="N12" i="247"/>
  <c r="N11" i="247"/>
  <c r="N10" i="247"/>
  <c r="N9" i="247"/>
  <c r="N8" i="247"/>
  <c r="N7" i="247"/>
  <c r="M7" i="247"/>
  <c r="N6" i="247"/>
  <c r="M6" i="247"/>
  <c r="N5" i="247"/>
  <c r="M5" i="247"/>
  <c r="N4" i="247"/>
  <c r="M4" i="247"/>
  <c r="N3" i="247"/>
  <c r="M3" i="247"/>
  <c r="N20" i="246"/>
  <c r="Q19" i="246"/>
  <c r="N19" i="246"/>
  <c r="N18" i="246"/>
  <c r="Q17" i="246"/>
  <c r="N17" i="246"/>
  <c r="N16" i="246"/>
  <c r="Q15" i="246"/>
  <c r="N15" i="246"/>
  <c r="N14" i="246"/>
  <c r="Q13" i="246"/>
  <c r="N13" i="246"/>
  <c r="N12" i="246"/>
  <c r="Q11" i="246"/>
  <c r="N11" i="246"/>
  <c r="N10" i="246"/>
  <c r="Q9" i="246"/>
  <c r="N9" i="246"/>
  <c r="N8" i="246"/>
  <c r="Q7" i="246"/>
  <c r="N7" i="246"/>
  <c r="M7" i="246"/>
  <c r="Q6" i="246"/>
  <c r="N6" i="246"/>
  <c r="M6" i="246"/>
  <c r="N5" i="246"/>
  <c r="M5" i="246"/>
  <c r="Q5" i="246" s="1"/>
  <c r="Q4" i="246"/>
  <c r="N4" i="246"/>
  <c r="M4" i="246"/>
  <c r="Q3" i="246"/>
  <c r="N3" i="246"/>
  <c r="M3" i="246"/>
  <c r="Q20" i="246" s="1"/>
  <c r="Q20" i="245"/>
  <c r="N20" i="245"/>
  <c r="Q19" i="245"/>
  <c r="N19" i="245"/>
  <c r="Q18" i="245"/>
  <c r="N18" i="245"/>
  <c r="Q17" i="245"/>
  <c r="N17" i="245"/>
  <c r="Q16" i="245"/>
  <c r="N16" i="245"/>
  <c r="Q15" i="245"/>
  <c r="N15" i="245"/>
  <c r="Q14" i="245"/>
  <c r="N14" i="245"/>
  <c r="Q13" i="245"/>
  <c r="N13" i="245"/>
  <c r="Q12" i="245"/>
  <c r="N12" i="245"/>
  <c r="Q11" i="245"/>
  <c r="N11" i="245"/>
  <c r="Q10" i="245"/>
  <c r="N10" i="245"/>
  <c r="Q9" i="245"/>
  <c r="N9" i="245"/>
  <c r="Q8" i="245"/>
  <c r="N8" i="245"/>
  <c r="Q7" i="245"/>
  <c r="N7" i="245"/>
  <c r="M7" i="245"/>
  <c r="Q6" i="245"/>
  <c r="N6" i="245"/>
  <c r="M6" i="245"/>
  <c r="N5" i="245"/>
  <c r="M5" i="245"/>
  <c r="Q5" i="245" s="1"/>
  <c r="N4" i="245"/>
  <c r="M4" i="245"/>
  <c r="Q4" i="245" s="1"/>
  <c r="Q3" i="245"/>
  <c r="N3" i="245"/>
  <c r="M3" i="245"/>
  <c r="Q20" i="244"/>
  <c r="N20" i="244"/>
  <c r="N19" i="244"/>
  <c r="N18" i="244"/>
  <c r="Q17" i="244"/>
  <c r="N17" i="244"/>
  <c r="N16" i="244"/>
  <c r="Q15" i="244"/>
  <c r="N15" i="244"/>
  <c r="N14" i="244"/>
  <c r="Q13" i="244"/>
  <c r="N13" i="244"/>
  <c r="N12" i="244"/>
  <c r="Q11" i="244"/>
  <c r="N11" i="244"/>
  <c r="N10" i="244"/>
  <c r="Q9" i="244"/>
  <c r="N9" i="244"/>
  <c r="N8" i="244"/>
  <c r="Q7" i="244"/>
  <c r="N7" i="244"/>
  <c r="M7" i="244"/>
  <c r="N6" i="244"/>
  <c r="M6" i="244"/>
  <c r="Q6" i="244" s="1"/>
  <c r="N5" i="244"/>
  <c r="M5" i="244"/>
  <c r="Q5" i="244" s="1"/>
  <c r="Q4" i="244"/>
  <c r="N4" i="244"/>
  <c r="M4" i="244"/>
  <c r="Q3" i="244"/>
  <c r="N3" i="244"/>
  <c r="M3" i="244"/>
  <c r="Q19" i="244" s="1"/>
  <c r="N20" i="243"/>
  <c r="Q19" i="243"/>
  <c r="N19" i="243"/>
  <c r="N18" i="243"/>
  <c r="Q17" i="243"/>
  <c r="N17" i="243"/>
  <c r="N16" i="243"/>
  <c r="Q15" i="243"/>
  <c r="N15" i="243"/>
  <c r="N14" i="243"/>
  <c r="Q13" i="243"/>
  <c r="N13" i="243"/>
  <c r="N12" i="243"/>
  <c r="Q11" i="243"/>
  <c r="N11" i="243"/>
  <c r="N10" i="243"/>
  <c r="Q9" i="243"/>
  <c r="N9" i="243"/>
  <c r="N8" i="243"/>
  <c r="Q7" i="243"/>
  <c r="N7" i="243"/>
  <c r="M7" i="243"/>
  <c r="Q6" i="243"/>
  <c r="N6" i="243"/>
  <c r="M6" i="243"/>
  <c r="N5" i="243"/>
  <c r="M5" i="243"/>
  <c r="Q5" i="243" s="1"/>
  <c r="N4" i="243"/>
  <c r="M4" i="243"/>
  <c r="Q4" i="243" s="1"/>
  <c r="Q3" i="243"/>
  <c r="N3" i="243"/>
  <c r="M3" i="243"/>
  <c r="Q20" i="243" s="1"/>
  <c r="N20" i="242"/>
  <c r="N19" i="242"/>
  <c r="N18" i="242"/>
  <c r="N17" i="242"/>
  <c r="N16" i="242"/>
  <c r="N15" i="242"/>
  <c r="N14" i="242"/>
  <c r="N13" i="242"/>
  <c r="N12" i="242"/>
  <c r="N11" i="242"/>
  <c r="N10" i="242"/>
  <c r="N9" i="242"/>
  <c r="N8" i="242"/>
  <c r="N7" i="242"/>
  <c r="M7" i="242"/>
  <c r="N6" i="242"/>
  <c r="M6" i="242"/>
  <c r="N5" i="242"/>
  <c r="M5" i="242"/>
  <c r="N4" i="242"/>
  <c r="M4" i="242"/>
  <c r="N3" i="242"/>
  <c r="M3" i="242"/>
  <c r="N20" i="241"/>
  <c r="N19" i="241"/>
  <c r="N18" i="241"/>
  <c r="N17" i="241"/>
  <c r="N16" i="241"/>
  <c r="N15" i="241"/>
  <c r="N14" i="241"/>
  <c r="N13" i="241"/>
  <c r="N12" i="241"/>
  <c r="N11" i="241"/>
  <c r="N10" i="241"/>
  <c r="N9" i="241"/>
  <c r="N8" i="241"/>
  <c r="N7" i="241"/>
  <c r="M7" i="241"/>
  <c r="N6" i="241"/>
  <c r="M6" i="241"/>
  <c r="N5" i="241"/>
  <c r="M5" i="241"/>
  <c r="N4" i="241"/>
  <c r="M4" i="241"/>
  <c r="N3" i="241"/>
  <c r="M3" i="241"/>
  <c r="N20" i="240"/>
  <c r="Q19" i="240"/>
  <c r="N19" i="240"/>
  <c r="N18" i="240"/>
  <c r="Q17" i="240"/>
  <c r="N17" i="240"/>
  <c r="N16" i="240"/>
  <c r="Q15" i="240"/>
  <c r="N15" i="240"/>
  <c r="N14" i="240"/>
  <c r="Q13" i="240"/>
  <c r="N13" i="240"/>
  <c r="N12" i="240"/>
  <c r="Q11" i="240"/>
  <c r="N11" i="240"/>
  <c r="N10" i="240"/>
  <c r="Q9" i="240"/>
  <c r="N9" i="240"/>
  <c r="N8" i="240"/>
  <c r="Q7" i="240"/>
  <c r="N7" i="240"/>
  <c r="M7" i="240"/>
  <c r="N6" i="240"/>
  <c r="M6" i="240"/>
  <c r="Q6" i="240" s="1"/>
  <c r="N5" i="240"/>
  <c r="M5" i="240"/>
  <c r="Q5" i="240" s="1"/>
  <c r="Q4" i="240"/>
  <c r="N4" i="240"/>
  <c r="M4" i="240"/>
  <c r="Q3" i="240"/>
  <c r="N3" i="240"/>
  <c r="M3" i="240"/>
  <c r="Q20" i="240" s="1"/>
  <c r="N20" i="239"/>
  <c r="Q19" i="239"/>
  <c r="N19" i="239"/>
  <c r="N18" i="239"/>
  <c r="Q17" i="239"/>
  <c r="N17" i="239"/>
  <c r="N16" i="239"/>
  <c r="Q15" i="239"/>
  <c r="N15" i="239"/>
  <c r="N14" i="239"/>
  <c r="Q13" i="239"/>
  <c r="N13" i="239"/>
  <c r="N12" i="239"/>
  <c r="Q11" i="239"/>
  <c r="N11" i="239"/>
  <c r="N10" i="239"/>
  <c r="Q9" i="239"/>
  <c r="N9" i="239"/>
  <c r="N8" i="239"/>
  <c r="Q7" i="239"/>
  <c r="N7" i="239"/>
  <c r="M7" i="239"/>
  <c r="Q6" i="239"/>
  <c r="N6" i="239"/>
  <c r="M6" i="239"/>
  <c r="N5" i="239"/>
  <c r="M5" i="239"/>
  <c r="Q5" i="239" s="1"/>
  <c r="N4" i="239"/>
  <c r="M4" i="239"/>
  <c r="Q4" i="239" s="1"/>
  <c r="Q3" i="239"/>
  <c r="N3" i="239"/>
  <c r="M3" i="239"/>
  <c r="Q20" i="239" s="1"/>
  <c r="V20" i="238"/>
  <c r="Q20" i="238"/>
  <c r="N20" i="238"/>
  <c r="V19" i="238"/>
  <c r="Q19" i="238"/>
  <c r="N19" i="238"/>
  <c r="V18" i="238"/>
  <c r="Q18" i="238"/>
  <c r="N18" i="238"/>
  <c r="V17" i="238"/>
  <c r="Q17" i="238"/>
  <c r="N17" i="238"/>
  <c r="V16" i="238"/>
  <c r="Q16" i="238"/>
  <c r="N16" i="238"/>
  <c r="V15" i="238"/>
  <c r="Q15" i="238"/>
  <c r="N15" i="238"/>
  <c r="V14" i="238"/>
  <c r="Q14" i="238"/>
  <c r="N14" i="238"/>
  <c r="V13" i="238"/>
  <c r="Q13" i="238"/>
  <c r="N13" i="238"/>
  <c r="V12" i="238"/>
  <c r="Q12" i="238"/>
  <c r="N12" i="238"/>
  <c r="V11" i="238"/>
  <c r="Q11" i="238"/>
  <c r="N11" i="238"/>
  <c r="V10" i="238"/>
  <c r="Q10" i="238"/>
  <c r="N10" i="238"/>
  <c r="V9" i="238"/>
  <c r="Q9" i="238"/>
  <c r="N9" i="238"/>
  <c r="V8" i="238"/>
  <c r="Q8" i="238"/>
  <c r="N8" i="238"/>
  <c r="Q7" i="238"/>
  <c r="P7" i="238"/>
  <c r="V7" i="238" s="1"/>
  <c r="N7" i="238"/>
  <c r="M7" i="238"/>
  <c r="V6" i="238"/>
  <c r="Q6" i="238"/>
  <c r="P6" i="238"/>
  <c r="N6" i="238"/>
  <c r="M6" i="238"/>
  <c r="V5" i="238"/>
  <c r="Q5" i="238"/>
  <c r="P5" i="238"/>
  <c r="N5" i="238"/>
  <c r="M5" i="238"/>
  <c r="Q4" i="238"/>
  <c r="P4" i="238"/>
  <c r="N4" i="238"/>
  <c r="M4" i="238"/>
  <c r="Q3" i="238"/>
  <c r="N3" i="238"/>
  <c r="M3" i="238"/>
  <c r="N20" i="237"/>
  <c r="N19" i="237"/>
  <c r="N18" i="237"/>
  <c r="N17" i="237"/>
  <c r="N16" i="237"/>
  <c r="N15" i="237"/>
  <c r="N14" i="237"/>
  <c r="N13" i="237"/>
  <c r="N12" i="237"/>
  <c r="N11" i="237"/>
  <c r="N10" i="237"/>
  <c r="N9" i="237"/>
  <c r="N8" i="237"/>
  <c r="N7" i="237"/>
  <c r="M7" i="237"/>
  <c r="N6" i="237"/>
  <c r="M6" i="237"/>
  <c r="N5" i="237"/>
  <c r="M5" i="237"/>
  <c r="N4" i="237"/>
  <c r="M4" i="237"/>
  <c r="N3" i="237"/>
  <c r="M3" i="237"/>
  <c r="N20" i="236"/>
  <c r="Q19" i="236"/>
  <c r="N19" i="236"/>
  <c r="N18" i="236"/>
  <c r="Q17" i="236"/>
  <c r="N17" i="236"/>
  <c r="N16" i="236"/>
  <c r="Q15" i="236"/>
  <c r="N15" i="236"/>
  <c r="N14" i="236"/>
  <c r="Q13" i="236"/>
  <c r="N13" i="236"/>
  <c r="N12" i="236"/>
  <c r="Q11" i="236"/>
  <c r="N11" i="236"/>
  <c r="N10" i="236"/>
  <c r="Q9" i="236"/>
  <c r="N9" i="236"/>
  <c r="N8" i="236"/>
  <c r="Q7" i="236"/>
  <c r="N7" i="236"/>
  <c r="M7" i="236"/>
  <c r="N6" i="236"/>
  <c r="M6" i="236"/>
  <c r="Q6" i="236" s="1"/>
  <c r="N5" i="236"/>
  <c r="M5" i="236"/>
  <c r="Q5" i="236" s="1"/>
  <c r="Q4" i="236"/>
  <c r="N4" i="236"/>
  <c r="M4" i="236"/>
  <c r="Q3" i="236"/>
  <c r="N3" i="236"/>
  <c r="M3" i="236"/>
  <c r="Q20" i="236" s="1"/>
  <c r="N20" i="235"/>
  <c r="Q19" i="235"/>
  <c r="N19" i="235"/>
  <c r="N18" i="235"/>
  <c r="Q17" i="235"/>
  <c r="N17" i="235"/>
  <c r="N16" i="235"/>
  <c r="Q15" i="235"/>
  <c r="N15" i="235"/>
  <c r="N14" i="235"/>
  <c r="Q13" i="235"/>
  <c r="N13" i="235"/>
  <c r="N12" i="235"/>
  <c r="Q11" i="235"/>
  <c r="N11" i="235"/>
  <c r="N10" i="235"/>
  <c r="Q9" i="235"/>
  <c r="N9" i="235"/>
  <c r="N8" i="235"/>
  <c r="Q7" i="235"/>
  <c r="N7" i="235"/>
  <c r="M7" i="235"/>
  <c r="Q6" i="235"/>
  <c r="N6" i="235"/>
  <c r="M6" i="235"/>
  <c r="N5" i="235"/>
  <c r="M5" i="235"/>
  <c r="Q5" i="235" s="1"/>
  <c r="N4" i="235"/>
  <c r="M4" i="235"/>
  <c r="Q4" i="235" s="1"/>
  <c r="Q3" i="235"/>
  <c r="N3" i="235"/>
  <c r="M3" i="235"/>
  <c r="Q20" i="235" s="1"/>
  <c r="N20" i="234"/>
  <c r="N19" i="234"/>
  <c r="N18" i="234"/>
  <c r="N17" i="234"/>
  <c r="N16" i="234"/>
  <c r="N15" i="234"/>
  <c r="N14" i="234"/>
  <c r="N13" i="234"/>
  <c r="N12" i="234"/>
  <c r="N11" i="234"/>
  <c r="N10" i="234"/>
  <c r="N9" i="234"/>
  <c r="N8" i="234"/>
  <c r="N7" i="234"/>
  <c r="M7" i="234"/>
  <c r="N6" i="234"/>
  <c r="M6" i="234"/>
  <c r="N5" i="234"/>
  <c r="M5" i="234"/>
  <c r="N4" i="234"/>
  <c r="M4" i="234"/>
  <c r="N3" i="234"/>
  <c r="M3" i="234"/>
  <c r="V20" i="233"/>
  <c r="Q20" i="233"/>
  <c r="N20" i="233"/>
  <c r="V19" i="233"/>
  <c r="Q19" i="233"/>
  <c r="N19" i="233"/>
  <c r="V18" i="233"/>
  <c r="Q18" i="233"/>
  <c r="N18" i="233"/>
  <c r="Q17" i="233"/>
  <c r="N17" i="233"/>
  <c r="V16" i="233"/>
  <c r="Q16" i="233"/>
  <c r="N16" i="233"/>
  <c r="V15" i="233"/>
  <c r="Q15" i="233"/>
  <c r="N15" i="233"/>
  <c r="V14" i="233"/>
  <c r="Q14" i="233"/>
  <c r="N14" i="233"/>
  <c r="Q13" i="233"/>
  <c r="N13" i="233"/>
  <c r="V12" i="233"/>
  <c r="Q12" i="233"/>
  <c r="N12" i="233"/>
  <c r="V11" i="233"/>
  <c r="Q11" i="233"/>
  <c r="N11" i="233"/>
  <c r="V10" i="233"/>
  <c r="Q10" i="233"/>
  <c r="N10" i="233"/>
  <c r="Q9" i="233"/>
  <c r="N9" i="233"/>
  <c r="V8" i="233"/>
  <c r="Q8" i="233"/>
  <c r="N8" i="233"/>
  <c r="V7" i="233"/>
  <c r="Q7" i="233"/>
  <c r="P7" i="233"/>
  <c r="N7" i="233"/>
  <c r="M7" i="233"/>
  <c r="V6" i="233"/>
  <c r="Q6" i="233"/>
  <c r="P6" i="233"/>
  <c r="N6" i="233"/>
  <c r="M6" i="233"/>
  <c r="Q5" i="233"/>
  <c r="P5" i="233"/>
  <c r="V5" i="233" s="1"/>
  <c r="N5" i="233"/>
  <c r="M5" i="233"/>
  <c r="Q4" i="233"/>
  <c r="P4" i="233"/>
  <c r="V4" i="233" s="1"/>
  <c r="N4" i="233"/>
  <c r="M4" i="233"/>
  <c r="V3" i="233"/>
  <c r="Q3" i="233"/>
  <c r="P3" i="233"/>
  <c r="V17" i="233" s="1"/>
  <c r="N3" i="233"/>
  <c r="M3" i="233"/>
  <c r="Q20" i="231"/>
  <c r="N20" i="231"/>
  <c r="N19" i="231"/>
  <c r="Q18" i="231"/>
  <c r="N18" i="231"/>
  <c r="N17" i="231"/>
  <c r="Q16" i="231"/>
  <c r="N16" i="231"/>
  <c r="N15" i="231"/>
  <c r="Q14" i="231"/>
  <c r="N14" i="231"/>
  <c r="N13" i="231"/>
  <c r="Q12" i="231"/>
  <c r="N12" i="231"/>
  <c r="N11" i="231"/>
  <c r="Q10" i="231"/>
  <c r="N10" i="231"/>
  <c r="N9" i="231"/>
  <c r="Q8" i="231"/>
  <c r="N8" i="231"/>
  <c r="N7" i="231"/>
  <c r="M7" i="231"/>
  <c r="Q7" i="231" s="1"/>
  <c r="N6" i="231"/>
  <c r="M6" i="231"/>
  <c r="N5" i="231"/>
  <c r="M5" i="231"/>
  <c r="Q5" i="231" s="1"/>
  <c r="N4" i="231"/>
  <c r="M4" i="231"/>
  <c r="Q3" i="231"/>
  <c r="N3" i="231"/>
  <c r="M3" i="231"/>
  <c r="Q19" i="231" s="1"/>
  <c r="G35" i="230"/>
  <c r="D35" i="230"/>
  <c r="G34" i="230"/>
  <c r="D34" i="230"/>
  <c r="G33" i="230"/>
  <c r="D33" i="230"/>
  <c r="G32" i="230"/>
  <c r="D32" i="230"/>
  <c r="G31" i="230"/>
  <c r="D31" i="230"/>
  <c r="G30" i="230"/>
  <c r="D30" i="230"/>
  <c r="G29" i="230"/>
  <c r="D29" i="230"/>
  <c r="G28" i="230"/>
  <c r="D28" i="230"/>
  <c r="G27" i="230"/>
  <c r="D27" i="230"/>
  <c r="G26" i="230"/>
  <c r="D26" i="230"/>
  <c r="G25" i="230"/>
  <c r="D25" i="230"/>
  <c r="G24" i="230"/>
  <c r="D24" i="230"/>
  <c r="G23" i="230"/>
  <c r="D23" i="230"/>
  <c r="G22" i="230"/>
  <c r="D22" i="230"/>
  <c r="G21" i="230"/>
  <c r="D21" i="230"/>
  <c r="G20" i="230"/>
  <c r="D20" i="230"/>
  <c r="G19" i="230"/>
  <c r="D19" i="230"/>
  <c r="G18" i="230"/>
  <c r="D18" i="230"/>
  <c r="G17" i="230"/>
  <c r="D17" i="230"/>
  <c r="G16" i="230"/>
  <c r="D16" i="230"/>
  <c r="G15" i="230"/>
  <c r="D15" i="230"/>
  <c r="G14" i="230"/>
  <c r="D14" i="230"/>
  <c r="G13" i="230"/>
  <c r="D13" i="230"/>
  <c r="G12" i="230"/>
  <c r="D12" i="230"/>
  <c r="G11" i="230"/>
  <c r="D11" i="230"/>
  <c r="G10" i="230"/>
  <c r="D10" i="230"/>
  <c r="G9" i="230"/>
  <c r="D9" i="230"/>
  <c r="G8" i="230"/>
  <c r="D8" i="230"/>
  <c r="G7" i="230"/>
  <c r="D7" i="230"/>
  <c r="G6" i="230"/>
  <c r="D6" i="230"/>
  <c r="G5" i="230"/>
  <c r="D5" i="230"/>
  <c r="G4" i="230"/>
  <c r="D4" i="230"/>
  <c r="G3" i="230"/>
  <c r="D3" i="230"/>
  <c r="N20" i="232"/>
  <c r="N19" i="232"/>
  <c r="Q18" i="232"/>
  <c r="N18" i="232"/>
  <c r="N17" i="232"/>
  <c r="Q16" i="232"/>
  <c r="N16" i="232"/>
  <c r="N15" i="232"/>
  <c r="Q14" i="232"/>
  <c r="N14" i="232"/>
  <c r="N13" i="232"/>
  <c r="N12" i="232"/>
  <c r="N11" i="232"/>
  <c r="Q10" i="232"/>
  <c r="N10" i="232"/>
  <c r="N9" i="232"/>
  <c r="Q8" i="232"/>
  <c r="N8" i="232"/>
  <c r="N7" i="232"/>
  <c r="M7" i="232"/>
  <c r="Q7" i="232" s="1"/>
  <c r="Q6" i="232"/>
  <c r="N6" i="232"/>
  <c r="M6" i="232"/>
  <c r="Q5" i="232"/>
  <c r="N5" i="232"/>
  <c r="M5" i="232"/>
  <c r="N4" i="232"/>
  <c r="M4" i="232"/>
  <c r="Q4" i="232" s="1"/>
  <c r="N3" i="232"/>
  <c r="M3" i="232"/>
  <c r="W6" i="198"/>
  <c r="O6" i="198"/>
  <c r="G6" i="198"/>
  <c r="C6" i="198"/>
  <c r="AC5" i="198"/>
  <c r="Y5" i="198"/>
  <c r="Q5" i="198"/>
  <c r="I5" i="198"/>
  <c r="W4" i="198"/>
  <c r="O4" i="198"/>
  <c r="G4" i="198"/>
  <c r="C4" i="198"/>
  <c r="X3" i="198"/>
  <c r="T3" i="198"/>
  <c r="P3" i="198"/>
  <c r="L3" i="198"/>
  <c r="G3" i="198"/>
  <c r="C3" i="198"/>
  <c r="N6" i="198"/>
  <c r="J6" i="198"/>
  <c r="F6" i="198"/>
  <c r="B6" i="198"/>
  <c r="X5" i="198"/>
  <c r="T5" i="198"/>
  <c r="P5" i="198"/>
  <c r="L5" i="198"/>
  <c r="D5" i="198"/>
  <c r="AD4" i="198"/>
  <c r="Z4" i="198"/>
  <c r="N4" i="198"/>
  <c r="J4" i="198"/>
  <c r="F4" i="198"/>
  <c r="B4" i="198"/>
  <c r="W3" i="198"/>
  <c r="O3" i="198"/>
  <c r="F3" i="198"/>
  <c r="AC6" i="198"/>
  <c r="Y6" i="198"/>
  <c r="U6" i="198"/>
  <c r="Q6" i="198"/>
  <c r="I6" i="198"/>
  <c r="AA5" i="198"/>
  <c r="W5" i="198"/>
  <c r="O5" i="198"/>
  <c r="G5" i="198"/>
  <c r="C5" i="198"/>
  <c r="AC4" i="198"/>
  <c r="Y4" i="198"/>
  <c r="U4" i="198"/>
  <c r="Q4" i="198"/>
  <c r="I4" i="198"/>
  <c r="N3" i="198"/>
  <c r="J3" i="198"/>
  <c r="X6" i="198"/>
  <c r="T6" i="198"/>
  <c r="P6" i="198"/>
  <c r="L6" i="198"/>
  <c r="D6" i="198"/>
  <c r="N5" i="198"/>
  <c r="J5" i="198"/>
  <c r="F5" i="198"/>
  <c r="X4" i="198"/>
  <c r="T4" i="198"/>
  <c r="P4" i="198"/>
  <c r="L4" i="198"/>
  <c r="D4" i="198"/>
  <c r="AC3" i="198"/>
  <c r="Y3" i="198"/>
  <c r="Q3" i="198"/>
  <c r="D3" i="198"/>
  <c r="Q19" i="234" l="1"/>
  <c r="Q17" i="234"/>
  <c r="Q15" i="234"/>
  <c r="Q13" i="234"/>
  <c r="Q11" i="234"/>
  <c r="Q9" i="234"/>
  <c r="Q3" i="234"/>
  <c r="Q10" i="234"/>
  <c r="Q18" i="234"/>
  <c r="Q19" i="237"/>
  <c r="Q17" i="237"/>
  <c r="Q15" i="237"/>
  <c r="Q13" i="237"/>
  <c r="Q11" i="237"/>
  <c r="Q9" i="237"/>
  <c r="Q3" i="237"/>
  <c r="Q4" i="237"/>
  <c r="Q6" i="237"/>
  <c r="Q10" i="237"/>
  <c r="Q18" i="237"/>
  <c r="Q19" i="241"/>
  <c r="Q17" i="241"/>
  <c r="Q15" i="241"/>
  <c r="Q13" i="241"/>
  <c r="Q11" i="241"/>
  <c r="Q9" i="241"/>
  <c r="Q3" i="241"/>
  <c r="Q4" i="241"/>
  <c r="Q6" i="241"/>
  <c r="Q10" i="241"/>
  <c r="Q18" i="241"/>
  <c r="Q19" i="242"/>
  <c r="Q17" i="242"/>
  <c r="Q15" i="242"/>
  <c r="Q13" i="242"/>
  <c r="Q11" i="242"/>
  <c r="Q9" i="242"/>
  <c r="Q3" i="242"/>
  <c r="Q10" i="242"/>
  <c r="Q18" i="242"/>
  <c r="Q20" i="247"/>
  <c r="Q18" i="247"/>
  <c r="Q16" i="247"/>
  <c r="Q14" i="247"/>
  <c r="Q12" i="247"/>
  <c r="Q10" i="247"/>
  <c r="Q8" i="247"/>
  <c r="Q3" i="247"/>
  <c r="Q4" i="247"/>
  <c r="Q6" i="247"/>
  <c r="Q7" i="247"/>
  <c r="Q15" i="247"/>
  <c r="Q19" i="248"/>
  <c r="Q17" i="248"/>
  <c r="Q15" i="248"/>
  <c r="Q13" i="248"/>
  <c r="Q11" i="248"/>
  <c r="Q9" i="248"/>
  <c r="Q3" i="248"/>
  <c r="Q14" i="248"/>
  <c r="Q5" i="248"/>
  <c r="Q16" i="248"/>
  <c r="Q8" i="248"/>
  <c r="Q4" i="248"/>
  <c r="Q18" i="248"/>
  <c r="Q6" i="249"/>
  <c r="Q3" i="249"/>
  <c r="Q19" i="249"/>
  <c r="Q17" i="249"/>
  <c r="Q15" i="249"/>
  <c r="Q13" i="249"/>
  <c r="Q11" i="249"/>
  <c r="Q9" i="249"/>
  <c r="Q8" i="249"/>
  <c r="Q16" i="249"/>
  <c r="Q6" i="234"/>
  <c r="Q8" i="234"/>
  <c r="Q16" i="234"/>
  <c r="Q8" i="237"/>
  <c r="Q16" i="237"/>
  <c r="Q8" i="241"/>
  <c r="Q16" i="241"/>
  <c r="Q6" i="242"/>
  <c r="Q8" i="242"/>
  <c r="Q16" i="242"/>
  <c r="Q13" i="247"/>
  <c r="Q12" i="248"/>
  <c r="Q7" i="249"/>
  <c r="Q14" i="249"/>
  <c r="Q20" i="255"/>
  <c r="Q18" i="255"/>
  <c r="Q16" i="255"/>
  <c r="Q14" i="255"/>
  <c r="Q12" i="255"/>
  <c r="Q10" i="255"/>
  <c r="Q8" i="255"/>
  <c r="Q3" i="255"/>
  <c r="Q4" i="255"/>
  <c r="Q6" i="255"/>
  <c r="Q7" i="255"/>
  <c r="Q15" i="255"/>
  <c r="Q19" i="256"/>
  <c r="Q17" i="256"/>
  <c r="Q15" i="256"/>
  <c r="Q13" i="256"/>
  <c r="Q11" i="256"/>
  <c r="Q9" i="256"/>
  <c r="Q3" i="256"/>
  <c r="Q14" i="256"/>
  <c r="Q5" i="256"/>
  <c r="Q16" i="256"/>
  <c r="Q8" i="256"/>
  <c r="Q4" i="256"/>
  <c r="Q18" i="256"/>
  <c r="Q6" i="257"/>
  <c r="Q3" i="257"/>
  <c r="Q19" i="257"/>
  <c r="Q17" i="257"/>
  <c r="Q15" i="257"/>
  <c r="Q13" i="257"/>
  <c r="Q11" i="257"/>
  <c r="Q9" i="257"/>
  <c r="Q8" i="257"/>
  <c r="Q16" i="257"/>
  <c r="Q4" i="234"/>
  <c r="Q5" i="234"/>
  <c r="Q7" i="234"/>
  <c r="Q14" i="234"/>
  <c r="Q7" i="237"/>
  <c r="Q14" i="237"/>
  <c r="Q7" i="241"/>
  <c r="Q14" i="241"/>
  <c r="Q4" i="242"/>
  <c r="Q5" i="242"/>
  <c r="Q7" i="242"/>
  <c r="Q14" i="242"/>
  <c r="Q11" i="247"/>
  <c r="Q19" i="247"/>
  <c r="Q10" i="248"/>
  <c r="Q4" i="249"/>
  <c r="Q5" i="249"/>
  <c r="Q12" i="249"/>
  <c r="Q20" i="249"/>
  <c r="Q13" i="255"/>
  <c r="Q12" i="256"/>
  <c r="Q7" i="257"/>
  <c r="Q14" i="257"/>
  <c r="Q19" i="232"/>
  <c r="Q17" i="232"/>
  <c r="Q15" i="232"/>
  <c r="Q13" i="232"/>
  <c r="Q11" i="232"/>
  <c r="Q9" i="232"/>
  <c r="Q3" i="232"/>
  <c r="Q12" i="232"/>
  <c r="Q20" i="232"/>
  <c r="Q4" i="231"/>
  <c r="Q6" i="231"/>
  <c r="Q9" i="231"/>
  <c r="Q11" i="231"/>
  <c r="Q13" i="231"/>
  <c r="Q15" i="231"/>
  <c r="Q17" i="231"/>
  <c r="Q12" i="234"/>
  <c r="Q20" i="234"/>
  <c r="Q5" i="237"/>
  <c r="Q12" i="237"/>
  <c r="Q20" i="237"/>
  <c r="Q5" i="241"/>
  <c r="Q12" i="241"/>
  <c r="Q20" i="241"/>
  <c r="Q12" i="242"/>
  <c r="Q20" i="242"/>
  <c r="Q5" i="247"/>
  <c r="Q9" i="247"/>
  <c r="Q17" i="247"/>
  <c r="Q6" i="248"/>
  <c r="Q20" i="248"/>
  <c r="Q10" i="249"/>
  <c r="Q18" i="249"/>
  <c r="Q11" i="255"/>
  <c r="Q19" i="255"/>
  <c r="Q10" i="256"/>
  <c r="Q4" i="257"/>
  <c r="Q5" i="257"/>
  <c r="Q12" i="257"/>
  <c r="Q20" i="257"/>
  <c r="Q8" i="235"/>
  <c r="Q10" i="235"/>
  <c r="Q12" i="235"/>
  <c r="Q14" i="235"/>
  <c r="Q16" i="235"/>
  <c r="Q18" i="235"/>
  <c r="Q8" i="239"/>
  <c r="Q10" i="239"/>
  <c r="Q12" i="239"/>
  <c r="Q14" i="239"/>
  <c r="Q16" i="239"/>
  <c r="Q18" i="239"/>
  <c r="Q8" i="243"/>
  <c r="Q10" i="243"/>
  <c r="Q12" i="243"/>
  <c r="Q14" i="243"/>
  <c r="Q16" i="243"/>
  <c r="Q18" i="243"/>
  <c r="Q19" i="252"/>
  <c r="Q17" i="252"/>
  <c r="Q15" i="252"/>
  <c r="Q13" i="252"/>
  <c r="Q11" i="252"/>
  <c r="Q9" i="252"/>
  <c r="Q3" i="252"/>
  <c r="Q12" i="252"/>
  <c r="Q20" i="252"/>
  <c r="V9" i="233"/>
  <c r="V13" i="233"/>
  <c r="Q8" i="236"/>
  <c r="Q10" i="236"/>
  <c r="Q12" i="236"/>
  <c r="Q14" i="236"/>
  <c r="Q16" i="236"/>
  <c r="Q18" i="236"/>
  <c r="Q8" i="240"/>
  <c r="Q10" i="240"/>
  <c r="Q12" i="240"/>
  <c r="Q14" i="240"/>
  <c r="Q16" i="240"/>
  <c r="Q18" i="240"/>
  <c r="Q8" i="244"/>
  <c r="Q10" i="244"/>
  <c r="Q12" i="244"/>
  <c r="Q14" i="244"/>
  <c r="Q16" i="244"/>
  <c r="Q18" i="244"/>
  <c r="Q7" i="248"/>
  <c r="Q4" i="251"/>
  <c r="Q6" i="251"/>
  <c r="Q9" i="251"/>
  <c r="Q11" i="251"/>
  <c r="Q13" i="251"/>
  <c r="Q15" i="251"/>
  <c r="Q17" i="251"/>
  <c r="Q10" i="252"/>
  <c r="Q18" i="252"/>
  <c r="Q7" i="256"/>
  <c r="Q4" i="259"/>
  <c r="Q6" i="259"/>
  <c r="Q9" i="259"/>
  <c r="Q11" i="259"/>
  <c r="Q13" i="259"/>
  <c r="Q15" i="259"/>
  <c r="Q17" i="259"/>
  <c r="V7" i="260"/>
  <c r="V6" i="260"/>
  <c r="V5" i="260"/>
  <c r="Q8" i="246"/>
  <c r="Q10" i="246"/>
  <c r="Q12" i="246"/>
  <c r="Q14" i="246"/>
  <c r="Q16" i="246"/>
  <c r="Q18" i="246"/>
  <c r="Q8" i="250"/>
  <c r="Q10" i="250"/>
  <c r="Q12" i="250"/>
  <c r="Q14" i="250"/>
  <c r="Q16" i="250"/>
  <c r="Q18" i="250"/>
  <c r="Q8" i="254"/>
  <c r="Q10" i="254"/>
  <c r="Q12" i="254"/>
  <c r="Q14" i="254"/>
  <c r="Q16" i="254"/>
  <c r="Q18" i="254"/>
  <c r="Q8" i="258"/>
  <c r="Q10" i="258"/>
  <c r="Q12" i="258"/>
  <c r="Q14" i="258"/>
  <c r="Q16" i="258"/>
  <c r="Q18" i="258"/>
  <c r="H3" i="198"/>
  <c r="K5" i="198"/>
  <c r="R3" i="198"/>
  <c r="V4" i="198"/>
  <c r="AA3" i="198"/>
  <c r="E3" i="198"/>
  <c r="H6" i="198"/>
  <c r="M3" i="198"/>
  <c r="S4" i="198"/>
  <c r="B3" i="198"/>
  <c r="K4" i="198"/>
  <c r="V5" i="198"/>
  <c r="AB4" i="198"/>
  <c r="U5" i="198"/>
  <c r="AA6" i="198"/>
  <c r="H5" i="198"/>
  <c r="R5" i="198"/>
  <c r="S5" i="198"/>
  <c r="Z3" i="198"/>
  <c r="AA4" i="198"/>
  <c r="E4" i="198"/>
  <c r="M4" i="198"/>
  <c r="AB6" i="198"/>
  <c r="B5" i="198"/>
  <c r="H4" i="198"/>
  <c r="R4" i="198"/>
  <c r="AD3" i="198"/>
  <c r="AE5" i="198"/>
  <c r="AE6" i="198"/>
  <c r="R6" i="198"/>
  <c r="M5" i="198"/>
  <c r="Z5" i="198"/>
  <c r="AB5" i="198"/>
  <c r="E6" i="198"/>
  <c r="K6" i="198"/>
  <c r="M6" i="198"/>
  <c r="V6" i="198"/>
  <c r="AD5" i="198"/>
  <c r="AD6" i="198"/>
  <c r="AE4" i="198"/>
  <c r="K3" i="198"/>
  <c r="V3" i="198"/>
  <c r="E5" i="198"/>
  <c r="S6" i="198"/>
  <c r="Z6" i="198"/>
  <c r="S3" i="198"/>
  <c r="AB3" i="198"/>
  <c r="U3" i="19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500-000001000000}">
      <text>
        <r>
          <rPr>
            <b/>
            <sz val="10"/>
            <rFont val="ＭＳ Ｐゴシック"/>
            <family val="3"/>
            <charset val="128"/>
          </rPr>
          <t xml:space="preserve">サンリツさんの値を
計算から外した平均値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700-000001000000}">
      <text>
        <r>
          <rPr>
            <b/>
            <sz val="10"/>
            <rFont val="ＭＳ Ｐゴシック"/>
            <family val="3"/>
            <charset val="128"/>
          </rPr>
          <t>がんセンターさんの値を
計算から外した平均値</t>
        </r>
      </text>
    </comment>
  </commentList>
</comments>
</file>

<file path=xl/sharedStrings.xml><?xml version="1.0" encoding="utf-8"?>
<sst xmlns="http://schemas.openxmlformats.org/spreadsheetml/2006/main" count="778" uniqueCount="125">
  <si>
    <r>
      <rPr>
        <b/>
        <sz val="14"/>
        <rFont val="Meiryo UI"/>
        <family val="3"/>
        <charset val="128"/>
      </rPr>
      <t>Chiritorol 2024LR Red Bottle（</t>
    </r>
    <r>
      <rPr>
        <b/>
        <sz val="10"/>
        <rFont val="Meiryo UI"/>
        <family val="3"/>
        <charset val="128"/>
      </rPr>
      <t>製造番号：016507 有効期限：2027.06）</t>
    </r>
    <r>
      <rPr>
        <b/>
        <sz val="14"/>
        <rFont val="Meiryo UI"/>
        <family val="3"/>
        <charset val="128"/>
      </rPr>
      <t>認証値設定 2025年8月</t>
    </r>
  </si>
  <si>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</si>
  <si>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</si>
  <si>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</si>
  <si>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</si>
  <si>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</si>
  <si>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</si>
  <si>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</si>
  <si>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</si>
  <si>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</si>
  <si>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</si>
  <si>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</si>
  <si>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</si>
  <si>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</si>
  <si>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</si>
  <si>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</si>
  <si>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</si>
  <si>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</si>
  <si>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</si>
  <si>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</si>
  <si>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</si>
  <si>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</si>
  <si>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</si>
  <si>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</si>
  <si>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メタボリードHDL-C</t>
  </si>
  <si>
    <t>±3mg/dL</t>
  </si>
  <si>
    <t>コレステストN HDL</t>
  </si>
  <si>
    <t>メタボリードLDL-C</t>
  </si>
  <si>
    <t>コレステスト LDL</t>
  </si>
  <si>
    <t>TP</t>
  </si>
  <si>
    <t>g/dL</t>
  </si>
  <si>
    <t>±0.2g/dL</t>
  </si>
  <si>
    <t>ALB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</si>
  <si>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</si>
  <si>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</si>
  <si>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</si>
  <si>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</si>
  <si>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</si>
  <si>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</si>
  <si>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</si>
  <si>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</si>
  <si>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</si>
  <si>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</si>
  <si>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</si>
  <si>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</si>
  <si>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γ-GT</t>
  </si>
  <si>
    <t>±4U/L（±5％）</t>
  </si>
  <si>
    <t>ALP</t>
  </si>
  <si>
    <t>LD</t>
  </si>
  <si>
    <t>±14U/L（±5％）</t>
  </si>
  <si>
    <t>CK</t>
  </si>
  <si>
    <t>±15U/L（±5％）</t>
  </si>
  <si>
    <t>AMY</t>
  </si>
  <si>
    <t>±11U/L（±5％）</t>
  </si>
  <si>
    <t>ChE</t>
  </si>
  <si>
    <t>±16U/L（±5％）</t>
  </si>
  <si>
    <t>Fe</t>
  </si>
  <si>
    <t>μg/dL</t>
  </si>
  <si>
    <t>±8μg/dL（±5％）</t>
  </si>
  <si>
    <t>Mg</t>
  </si>
  <si>
    <t>±0.2mg/dL</t>
  </si>
  <si>
    <t>IP</t>
  </si>
  <si>
    <t>IgG</t>
  </si>
  <si>
    <t>±49mg/dL（±5％）</t>
  </si>
  <si>
    <t>IgA</t>
  </si>
  <si>
    <t>±22mg/dL（±10％）</t>
  </si>
  <si>
    <t>IgM</t>
  </si>
  <si>
    <t>±9mg/dL（±10％）</t>
  </si>
  <si>
    <t>月</t>
  </si>
  <si>
    <t>千葉大</t>
  </si>
  <si>
    <t>がんｾﾝﾀｰ</t>
  </si>
  <si>
    <t>船橋医療C</t>
  </si>
  <si>
    <t>千葉総急C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</si>
  <si>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</si>
  <si>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</si>
  <si>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</si>
  <si>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</si>
  <si>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</si>
  <si>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</si>
  <si>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</si>
  <si>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</si>
  <si>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</si>
  <si>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</si>
  <si>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2025.11月値を100％に対する変化率</t>
  </si>
  <si>
    <t>CL</t>
  </si>
  <si>
    <t>日立以外認証値</t>
  </si>
  <si>
    <t>日立以外平均</t>
  </si>
  <si>
    <t>日立認証値</t>
  </si>
  <si>
    <t>日立平均</t>
  </si>
  <si>
    <t>日立以外下限</t>
  </si>
  <si>
    <t>日立下限</t>
  </si>
  <si>
    <t>日立上限</t>
  </si>
  <si>
    <t>千葉大病院は２月からBM２２５０に変わりました。</t>
  </si>
  <si>
    <t>HDL</t>
  </si>
  <si>
    <t>キャノンMDS認証値</t>
  </si>
  <si>
    <t>キャノンMDS平均</t>
  </si>
  <si>
    <t>積水認証値</t>
  </si>
  <si>
    <t>積水平均</t>
  </si>
  <si>
    <t>メタボリード下限</t>
  </si>
  <si>
    <t>メタボリード上限</t>
  </si>
  <si>
    <t>積水下限</t>
  </si>
  <si>
    <t>積水上限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</si>
  <si>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</si>
  <si>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</si>
  <si>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</si>
  <si>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</si>
  <si>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</si>
  <si>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</si>
  <si>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</si>
  <si>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</si>
  <si>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</si>
  <si>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25.11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</si>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</sst>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9" formatCode="0.0_ "/>
    <numFmt numFmtId="180" formatCode="0.0"/>
    <numFmt numFmtId="181" formatCode="0.000"/>
    <numFmt numFmtId="182" formatCode="0.00\ "/>
    <numFmt numFmtId="183" formatCode="0.000_);[Red]\(0.000\)"/>
  </numFmts>
  <fonts count="36" x14ac:knownFonts="1">
    <font>
      <sz val="11"/>
      <name val="ＭＳ Ｐゴシック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color indexed="9"/>
      <name val="Meiryo UI"/>
      <family val="3"/>
      <charset val="128"/>
    </font>
    <font>
      <sz val="14"/>
      <name val="メイリオ"/>
      <family val="3"/>
      <charset val="128"/>
    </font>
    <font>
      <sz val="14"/>
      <name val="Meiryo UI"/>
      <family val="3"/>
      <charset val="128"/>
    </font>
    <font>
      <sz val="11"/>
      <color indexed="9"/>
      <name val="Meiryo UI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theme="0"/>
      <name val="Meiryo UI"/>
      <family val="3"/>
      <charset val="128"/>
    </font>
    <font>
      <sz val="14"/>
      <color indexed="9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7" tint="-0.499984740745262"/>
      <name val="ＭＳ Ｐゴシック"/>
      <family val="3"/>
      <charset val="128"/>
    </font>
    <font>
      <b/>
      <sz val="1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メイリオ"/>
      <family val="3"/>
      <charset val="128"/>
    </font>
    <font>
      <sz val="11"/>
      <color theme="7" tint="-0.499984740745262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99"/>
      <name val="Meiryo UI"/>
      <family val="3"/>
      <charset val="128"/>
    </font>
    <font>
      <sz val="11"/>
      <color rgb="FF000099"/>
      <name val="Meiryo UI"/>
      <family val="3"/>
      <charset val="128"/>
    </font>
    <font>
      <sz val="11"/>
      <color rgb="FF00009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32" fillId="0" borderId="0">
      <alignment vertical="center"/>
    </xf>
    <xf numFmtId="0" fontId="4" fillId="0" borderId="0"/>
    <xf numFmtId="0" fontId="32" fillId="0" borderId="0">
      <alignment vertical="center"/>
    </xf>
    <xf numFmtId="0" fontId="32" fillId="0" borderId="0">
      <alignment vertical="center"/>
    </xf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180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2" fontId="2" fillId="0" borderId="3" xfId="0" applyNumberFormat="1" applyFont="1" applyBorder="1" applyAlignment="1">
      <alignment horizontal="center" vertical="center"/>
    </xf>
    <xf numFmtId="0" fontId="4" fillId="0" borderId="0" xfId="2"/>
    <xf numFmtId="0" fontId="4" fillId="0" borderId="0" xfId="2" applyAlignment="1">
      <alignment horizontal="center"/>
    </xf>
    <xf numFmtId="0" fontId="5" fillId="0" borderId="0" xfId="2" applyFont="1" applyAlignment="1">
      <alignment horizontal="center"/>
    </xf>
    <xf numFmtId="0" fontId="1" fillId="0" borderId="2" xfId="2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2" xfId="2" applyFont="1" applyBorder="1"/>
    <xf numFmtId="180" fontId="8" fillId="2" borderId="3" xfId="0" applyNumberFormat="1" applyFont="1" applyFill="1" applyBorder="1" applyAlignment="1">
      <alignment horizontal="center" vertical="center"/>
    </xf>
    <xf numFmtId="180" fontId="8" fillId="2" borderId="2" xfId="0" applyNumberFormat="1" applyFont="1" applyFill="1" applyBorder="1" applyAlignment="1">
      <alignment horizontal="center" vertical="center"/>
    </xf>
    <xf numFmtId="180" fontId="8" fillId="3" borderId="3" xfId="0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/>
    </xf>
    <xf numFmtId="180" fontId="8" fillId="0" borderId="3" xfId="2" applyNumberFormat="1" applyFont="1" applyBorder="1" applyAlignment="1">
      <alignment horizontal="center" vertical="center"/>
    </xf>
    <xf numFmtId="180" fontId="8" fillId="0" borderId="2" xfId="2" applyNumberFormat="1" applyFont="1" applyBorder="1" applyAlignment="1">
      <alignment horizontal="center" vertical="center"/>
    </xf>
    <xf numFmtId="180" fontId="8" fillId="0" borderId="5" xfId="2" applyNumberFormat="1" applyFont="1" applyBorder="1" applyAlignment="1">
      <alignment horizontal="center" vertical="center"/>
    </xf>
    <xf numFmtId="179" fontId="8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80" fontId="6" fillId="4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81" fontId="9" fillId="2" borderId="2" xfId="0" applyNumberFormat="1" applyFont="1" applyFill="1" applyBorder="1" applyAlignment="1">
      <alignment horizontal="center" vertical="center"/>
    </xf>
    <xf numFmtId="181" fontId="6" fillId="2" borderId="2" xfId="0" applyNumberFormat="1" applyFont="1" applyFill="1" applyBorder="1" applyAlignment="1">
      <alignment horizontal="center" vertical="center"/>
    </xf>
    <xf numFmtId="181" fontId="7" fillId="4" borderId="2" xfId="0" applyNumberFormat="1" applyFont="1" applyFill="1" applyBorder="1" applyAlignment="1">
      <alignment vertical="center"/>
    </xf>
    <xf numFmtId="181" fontId="7" fillId="4" borderId="2" xfId="0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/>
    </xf>
    <xf numFmtId="180" fontId="8" fillId="4" borderId="2" xfId="0" applyNumberFormat="1" applyFont="1" applyFill="1" applyBorder="1" applyAlignment="1">
      <alignment horizontal="center" vertical="center"/>
    </xf>
    <xf numFmtId="1" fontId="8" fillId="3" borderId="2" xfId="2" applyNumberFormat="1" applyFont="1" applyFill="1" applyBorder="1" applyAlignment="1">
      <alignment horizontal="center" vertical="center"/>
    </xf>
    <xf numFmtId="180" fontId="8" fillId="2" borderId="2" xfId="2" applyNumberFormat="1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1" fontId="8" fillId="0" borderId="2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4" fillId="0" borderId="0" xfId="2" applyAlignment="1">
      <alignment horizontal="left" vertical="top" wrapText="1"/>
    </xf>
    <xf numFmtId="181" fontId="10" fillId="6" borderId="8" xfId="2" applyNumberFormat="1" applyFont="1" applyFill="1" applyBorder="1" applyAlignment="1">
      <alignment horizontal="center"/>
    </xf>
    <xf numFmtId="181" fontId="10" fillId="6" borderId="9" xfId="2" applyNumberFormat="1" applyFont="1" applyFill="1" applyBorder="1" applyAlignment="1">
      <alignment horizontal="center"/>
    </xf>
    <xf numFmtId="0" fontId="6" fillId="0" borderId="0" xfId="2" applyFont="1"/>
    <xf numFmtId="0" fontId="10" fillId="6" borderId="10" xfId="2" applyFont="1" applyFill="1" applyBorder="1" applyAlignment="1">
      <alignment horizontal="center"/>
    </xf>
    <xf numFmtId="0" fontId="10" fillId="6" borderId="9" xfId="2" applyFont="1" applyFill="1" applyBorder="1" applyAlignment="1">
      <alignment horizontal="center"/>
    </xf>
    <xf numFmtId="180" fontId="1" fillId="0" borderId="0" xfId="2" applyNumberFormat="1" applyFont="1" applyAlignment="1">
      <alignment vertical="center"/>
    </xf>
    <xf numFmtId="180" fontId="8" fillId="3" borderId="2" xfId="2" applyNumberFormat="1" applyFont="1" applyFill="1" applyBorder="1" applyAlignment="1">
      <alignment horizontal="center" vertical="center"/>
    </xf>
    <xf numFmtId="2" fontId="4" fillId="0" borderId="0" xfId="2" applyNumberFormat="1" applyAlignment="1">
      <alignment horizontal="center"/>
    </xf>
    <xf numFmtId="0" fontId="11" fillId="0" borderId="0" xfId="2" applyFont="1"/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/>
    </xf>
    <xf numFmtId="180" fontId="8" fillId="0" borderId="3" xfId="0" applyNumberFormat="1" applyFont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0" fontId="6" fillId="0" borderId="2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181" fontId="7" fillId="0" borderId="2" xfId="2" applyNumberFormat="1" applyFont="1" applyBorder="1" applyAlignment="1">
      <alignment horizontal="center" vertical="center"/>
    </xf>
    <xf numFmtId="181" fontId="6" fillId="0" borderId="2" xfId="2" applyNumberFormat="1" applyFont="1" applyBorder="1" applyAlignment="1">
      <alignment horizontal="center"/>
    </xf>
    <xf numFmtId="1" fontId="10" fillId="6" borderId="10" xfId="2" applyNumberFormat="1" applyFont="1" applyFill="1" applyBorder="1" applyAlignment="1">
      <alignment horizontal="center"/>
    </xf>
    <xf numFmtId="1" fontId="10" fillId="6" borderId="9" xfId="2" applyNumberFormat="1" applyFont="1" applyFill="1" applyBorder="1" applyAlignment="1">
      <alignment horizontal="center"/>
    </xf>
    <xf numFmtId="180" fontId="8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8" fillId="0" borderId="3" xfId="2" applyNumberFormat="1" applyFont="1" applyBorder="1" applyAlignment="1">
      <alignment horizontal="center" vertical="center"/>
    </xf>
    <xf numFmtId="2" fontId="8" fillId="0" borderId="2" xfId="2" applyNumberFormat="1" applyFont="1" applyBorder="1" applyAlignment="1">
      <alignment horizontal="center" vertical="center"/>
    </xf>
    <xf numFmtId="2" fontId="8" fillId="0" borderId="5" xfId="2" applyNumberFormat="1" applyFont="1" applyBorder="1" applyAlignment="1">
      <alignment horizontal="center" vertical="center"/>
    </xf>
    <xf numFmtId="182" fontId="8" fillId="0" borderId="2" xfId="2" applyNumberFormat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181" fontId="6" fillId="0" borderId="2" xfId="2" applyNumberFormat="1" applyFont="1" applyBorder="1" applyAlignment="1">
      <alignment horizontal="center" vertical="center"/>
    </xf>
    <xf numFmtId="180" fontId="10" fillId="6" borderId="10" xfId="2" applyNumberFormat="1" applyFont="1" applyFill="1" applyBorder="1" applyAlignment="1">
      <alignment horizontal="center"/>
    </xf>
    <xf numFmtId="180" fontId="10" fillId="6" borderId="9" xfId="2" applyNumberFormat="1" applyFont="1" applyFill="1" applyBorder="1" applyAlignment="1">
      <alignment horizontal="center"/>
    </xf>
    <xf numFmtId="180" fontId="1" fillId="0" borderId="0" xfId="2" applyNumberFormat="1" applyFont="1"/>
    <xf numFmtId="181" fontId="7" fillId="0" borderId="2" xfId="2" applyNumberFormat="1" applyFont="1" applyBorder="1" applyAlignment="1">
      <alignment horizontal="center"/>
    </xf>
    <xf numFmtId="0" fontId="4" fillId="0" borderId="0" xfId="2" applyAlignment="1">
      <alignment vertical="center"/>
    </xf>
    <xf numFmtId="181" fontId="1" fillId="0" borderId="2" xfId="2" applyNumberFormat="1" applyFont="1" applyBorder="1" applyAlignment="1">
      <alignment horizontal="center" vertical="center" shrinkToFit="1"/>
    </xf>
    <xf numFmtId="1" fontId="8" fillId="0" borderId="3" xfId="2" applyNumberFormat="1" applyFont="1" applyBorder="1" applyAlignment="1">
      <alignment horizontal="center" vertical="center"/>
    </xf>
    <xf numFmtId="0" fontId="12" fillId="0" borderId="0" xfId="2" applyFont="1"/>
    <xf numFmtId="0" fontId="13" fillId="6" borderId="10" xfId="2" applyFont="1" applyFill="1" applyBorder="1" applyAlignment="1">
      <alignment horizontal="center"/>
    </xf>
    <xf numFmtId="0" fontId="13" fillId="6" borderId="9" xfId="2" applyFont="1" applyFill="1" applyBorder="1" applyAlignment="1">
      <alignment horizontal="center"/>
    </xf>
    <xf numFmtId="0" fontId="14" fillId="0" borderId="0" xfId="2" applyFont="1"/>
    <xf numFmtId="2" fontId="14" fillId="0" borderId="0" xfId="2" applyNumberFormat="1" applyFont="1" applyAlignment="1">
      <alignment horizontal="center"/>
    </xf>
    <xf numFmtId="180" fontId="3" fillId="0" borderId="5" xfId="0" applyNumberFormat="1" applyFont="1" applyBorder="1" applyAlignment="1">
      <alignment horizontal="center"/>
    </xf>
    <xf numFmtId="180" fontId="8" fillId="0" borderId="5" xfId="0" applyNumberFormat="1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/>
    </xf>
    <xf numFmtId="181" fontId="8" fillId="0" borderId="3" xfId="0" applyNumberFormat="1" applyFont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 vertical="center"/>
    </xf>
    <xf numFmtId="181" fontId="8" fillId="0" borderId="3" xfId="2" applyNumberFormat="1" applyFont="1" applyBorder="1" applyAlignment="1">
      <alignment horizontal="center" vertical="center"/>
    </xf>
    <xf numFmtId="181" fontId="8" fillId="0" borderId="2" xfId="2" applyNumberFormat="1" applyFont="1" applyBorder="1" applyAlignment="1">
      <alignment horizontal="center" vertical="center"/>
    </xf>
    <xf numFmtId="183" fontId="8" fillId="0" borderId="3" xfId="2" applyNumberFormat="1" applyFont="1" applyBorder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center"/>
    </xf>
    <xf numFmtId="2" fontId="1" fillId="0" borderId="0" xfId="2" applyNumberFormat="1" applyFont="1" applyAlignment="1">
      <alignment horizontal="center"/>
    </xf>
    <xf numFmtId="181" fontId="8" fillId="0" borderId="5" xfId="2" applyNumberFormat="1" applyFont="1" applyBorder="1" applyAlignment="1">
      <alignment horizontal="center" vertical="center"/>
    </xf>
    <xf numFmtId="0" fontId="15" fillId="6" borderId="10" xfId="2" applyFont="1" applyFill="1" applyBorder="1"/>
    <xf numFmtId="0" fontId="15" fillId="6" borderId="9" xfId="2" applyFont="1" applyFill="1" applyBorder="1"/>
    <xf numFmtId="180" fontId="16" fillId="6" borderId="10" xfId="2" applyNumberFormat="1" applyFont="1" applyFill="1" applyBorder="1" applyAlignment="1">
      <alignment horizontal="center"/>
    </xf>
    <xf numFmtId="180" fontId="16" fillId="6" borderId="9" xfId="2" applyNumberFormat="1" applyFont="1" applyFill="1" applyBorder="1" applyAlignment="1">
      <alignment horizontal="center"/>
    </xf>
    <xf numFmtId="0" fontId="10" fillId="6" borderId="10" xfId="2" applyFont="1" applyFill="1" applyBorder="1"/>
    <xf numFmtId="0" fontId="10" fillId="6" borderId="9" xfId="2" applyFont="1" applyFill="1" applyBorder="1"/>
    <xf numFmtId="180" fontId="17" fillId="0" borderId="10" xfId="2" applyNumberFormat="1" applyFont="1" applyBorder="1" applyAlignment="1">
      <alignment horizontal="center"/>
    </xf>
    <xf numFmtId="180" fontId="17" fillId="0" borderId="9" xfId="2" applyNumberFormat="1" applyFont="1" applyBorder="1" applyAlignment="1">
      <alignment horizontal="center"/>
    </xf>
    <xf numFmtId="180" fontId="1" fillId="0" borderId="0" xfId="2" applyNumberFormat="1" applyFont="1" applyAlignment="1">
      <alignment horizontal="right" vertical="center"/>
    </xf>
    <xf numFmtId="1" fontId="8" fillId="2" borderId="2" xfId="2" applyNumberFormat="1" applyFont="1" applyFill="1" applyBorder="1" applyAlignment="1">
      <alignment horizontal="center" vertical="center"/>
    </xf>
    <xf numFmtId="180" fontId="8" fillId="5" borderId="2" xfId="2" applyNumberFormat="1" applyFont="1" applyFill="1" applyBorder="1" applyAlignment="1">
      <alignment horizontal="center" vertical="center"/>
    </xf>
    <xf numFmtId="1" fontId="10" fillId="6" borderId="9" xfId="2" applyNumberFormat="1" applyFont="1" applyFill="1" applyBorder="1"/>
    <xf numFmtId="0" fontId="18" fillId="6" borderId="10" xfId="2" applyFont="1" applyFill="1" applyBorder="1" applyAlignment="1">
      <alignment horizontal="center"/>
    </xf>
    <xf numFmtId="0" fontId="18" fillId="6" borderId="9" xfId="2" applyFont="1" applyFill="1" applyBorder="1" applyAlignment="1">
      <alignment horizontal="center"/>
    </xf>
    <xf numFmtId="0" fontId="14" fillId="0" borderId="0" xfId="2" applyFont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80" fontId="8" fillId="2" borderId="3" xfId="0" applyNumberFormat="1" applyFont="1" applyFill="1" applyBorder="1" applyAlignment="1">
      <alignment horizontal="center"/>
    </xf>
    <xf numFmtId="180" fontId="8" fillId="7" borderId="3" xfId="0" applyNumberFormat="1" applyFont="1" applyFill="1" applyBorder="1" applyAlignment="1">
      <alignment horizontal="center" vertical="center"/>
    </xf>
    <xf numFmtId="180" fontId="8" fillId="7" borderId="2" xfId="0" applyNumberFormat="1" applyFont="1" applyFill="1" applyBorder="1" applyAlignment="1">
      <alignment horizontal="center" vertical="center"/>
    </xf>
    <xf numFmtId="180" fontId="3" fillId="2" borderId="3" xfId="0" applyNumberFormat="1" applyFont="1" applyFill="1" applyBorder="1" applyAlignment="1">
      <alignment horizontal="center"/>
    </xf>
    <xf numFmtId="180" fontId="3" fillId="7" borderId="3" xfId="0" applyNumberFormat="1" applyFont="1" applyFill="1" applyBorder="1" applyAlignment="1">
      <alignment horizontal="center"/>
    </xf>
    <xf numFmtId="180" fontId="6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181" fontId="1" fillId="2" borderId="2" xfId="0" applyNumberFormat="1" applyFont="1" applyFill="1" applyBorder="1" applyAlignment="1">
      <alignment horizontal="center" vertical="center" shrinkToFit="1"/>
    </xf>
    <xf numFmtId="181" fontId="1" fillId="7" borderId="2" xfId="0" applyNumberFormat="1" applyFont="1" applyFill="1" applyBorder="1" applyAlignment="1">
      <alignment horizontal="center" vertical="center"/>
    </xf>
    <xf numFmtId="1" fontId="8" fillId="7" borderId="2" xfId="2" applyNumberFormat="1" applyFont="1" applyFill="1" applyBorder="1" applyAlignment="1">
      <alignment horizontal="center" vertical="center"/>
    </xf>
    <xf numFmtId="180" fontId="8" fillId="7" borderId="2" xfId="2" applyNumberFormat="1" applyFont="1" applyFill="1" applyBorder="1" applyAlignment="1">
      <alignment horizontal="center" vertical="center"/>
    </xf>
    <xf numFmtId="181" fontId="6" fillId="7" borderId="2" xfId="0" applyNumberFormat="1" applyFont="1" applyFill="1" applyBorder="1" applyAlignment="1">
      <alignment horizontal="center" vertical="center"/>
    </xf>
    <xf numFmtId="181" fontId="10" fillId="6" borderId="9" xfId="0" applyNumberFormat="1" applyFont="1" applyFill="1" applyBorder="1" applyAlignment="1">
      <alignment horizontal="center"/>
    </xf>
    <xf numFmtId="0" fontId="19" fillId="6" borderId="9" xfId="2" applyFont="1" applyFill="1" applyBorder="1" applyAlignment="1">
      <alignment horizontal="center"/>
    </xf>
    <xf numFmtId="0" fontId="20" fillId="0" borderId="0" xfId="2" applyFont="1"/>
    <xf numFmtId="0" fontId="21" fillId="0" borderId="0" xfId="2" applyFont="1"/>
    <xf numFmtId="0" fontId="8" fillId="8" borderId="12" xfId="2" applyFont="1" applyFill="1" applyBorder="1" applyAlignment="1">
      <alignment horizontal="center" vertical="center"/>
    </xf>
    <xf numFmtId="0" fontId="8" fillId="8" borderId="13" xfId="2" applyFont="1" applyFill="1" applyBorder="1" applyAlignment="1">
      <alignment horizontal="center" vertical="center"/>
    </xf>
    <xf numFmtId="0" fontId="8" fillId="8" borderId="14" xfId="2" applyFont="1" applyFill="1" applyBorder="1" applyAlignment="1">
      <alignment horizontal="center" vertical="center"/>
    </xf>
    <xf numFmtId="0" fontId="5" fillId="8" borderId="1" xfId="2" applyFont="1" applyFill="1" applyBorder="1" applyAlignment="1">
      <alignment horizontal="center" vertical="center"/>
    </xf>
    <xf numFmtId="0" fontId="5" fillId="8" borderId="18" xfId="2" applyFont="1" applyFill="1" applyBorder="1" applyAlignment="1">
      <alignment horizontal="center" vertical="center"/>
    </xf>
    <xf numFmtId="0" fontId="8" fillId="8" borderId="2" xfId="2" applyFont="1" applyFill="1" applyBorder="1" applyAlignment="1">
      <alignment horizontal="center" vertical="center"/>
    </xf>
    <xf numFmtId="0" fontId="5" fillId="8" borderId="19" xfId="2" applyFont="1" applyFill="1" applyBorder="1" applyAlignment="1">
      <alignment horizontal="right" vertical="center"/>
    </xf>
    <xf numFmtId="0" fontId="5" fillId="8" borderId="20" xfId="2" applyFont="1" applyFill="1" applyBorder="1" applyAlignment="1">
      <alignment horizontal="center" vertical="center"/>
    </xf>
    <xf numFmtId="0" fontId="5" fillId="8" borderId="21" xfId="2" applyFont="1" applyFill="1" applyBorder="1" applyAlignment="1">
      <alignment horizontal="left" vertical="center"/>
    </xf>
    <xf numFmtId="0" fontId="3" fillId="8" borderId="2" xfId="2" applyFont="1" applyFill="1" applyBorder="1" applyAlignment="1">
      <alignment horizontal="center" vertical="center"/>
    </xf>
    <xf numFmtId="0" fontId="5" fillId="8" borderId="22" xfId="2" applyFont="1" applyFill="1" applyBorder="1" applyAlignment="1">
      <alignment horizontal="center" vertical="center"/>
    </xf>
    <xf numFmtId="0" fontId="5" fillId="8" borderId="23" xfId="2" applyFont="1" applyFill="1" applyBorder="1" applyAlignment="1">
      <alignment horizontal="center" vertical="center"/>
    </xf>
    <xf numFmtId="0" fontId="8" fillId="8" borderId="24" xfId="2" applyFont="1" applyFill="1" applyBorder="1" applyAlignment="1">
      <alignment horizontal="center" vertical="center"/>
    </xf>
    <xf numFmtId="180" fontId="5" fillId="8" borderId="25" xfId="2" applyNumberFormat="1" applyFont="1" applyFill="1" applyBorder="1" applyAlignment="1">
      <alignment horizontal="right" vertical="center"/>
    </xf>
    <xf numFmtId="0" fontId="5" fillId="8" borderId="26" xfId="2" applyFont="1" applyFill="1" applyBorder="1" applyAlignment="1">
      <alignment horizontal="center" vertical="center"/>
    </xf>
    <xf numFmtId="0" fontId="5" fillId="8" borderId="27" xfId="2" applyFont="1" applyFill="1" applyBorder="1" applyAlignment="1">
      <alignment horizontal="left" vertical="center"/>
    </xf>
    <xf numFmtId="0" fontId="3" fillId="8" borderId="24" xfId="2" applyFont="1" applyFill="1" applyBorder="1" applyAlignment="1">
      <alignment horizontal="center" vertical="center"/>
    </xf>
    <xf numFmtId="0" fontId="5" fillId="8" borderId="28" xfId="2" applyFont="1" applyFill="1" applyBorder="1" applyAlignment="1">
      <alignment horizontal="center" vertical="center"/>
    </xf>
    <xf numFmtId="0" fontId="5" fillId="8" borderId="29" xfId="2" applyFont="1" applyFill="1" applyBorder="1" applyAlignment="1">
      <alignment horizontal="center" vertical="center"/>
    </xf>
    <xf numFmtId="0" fontId="8" fillId="8" borderId="30" xfId="2" applyFont="1" applyFill="1" applyBorder="1" applyAlignment="1">
      <alignment horizontal="center" vertical="center"/>
    </xf>
    <xf numFmtId="0" fontId="5" fillId="8" borderId="31" xfId="2" applyFont="1" applyFill="1" applyBorder="1" applyAlignment="1">
      <alignment horizontal="right" vertical="center"/>
    </xf>
    <xf numFmtId="0" fontId="5" fillId="8" borderId="11" xfId="2" applyFont="1" applyFill="1" applyBorder="1" applyAlignment="1">
      <alignment horizontal="center" vertical="center"/>
    </xf>
    <xf numFmtId="0" fontId="5" fillId="8" borderId="5" xfId="2" applyFont="1" applyFill="1" applyBorder="1" applyAlignment="1">
      <alignment horizontal="left" vertical="center"/>
    </xf>
    <xf numFmtId="0" fontId="3" fillId="8" borderId="30" xfId="2" applyFont="1" applyFill="1" applyBorder="1" applyAlignment="1">
      <alignment horizontal="center" vertical="center"/>
    </xf>
    <xf numFmtId="0" fontId="5" fillId="8" borderId="25" xfId="2" applyFont="1" applyFill="1" applyBorder="1" applyAlignment="1">
      <alignment horizontal="right" vertical="center"/>
    </xf>
    <xf numFmtId="0" fontId="5" fillId="8" borderId="32" xfId="2" applyFont="1" applyFill="1" applyBorder="1" applyAlignment="1">
      <alignment horizontal="center" vertical="center"/>
    </xf>
    <xf numFmtId="180" fontId="5" fillId="8" borderId="29" xfId="2" applyNumberFormat="1" applyFont="1" applyFill="1" applyBorder="1" applyAlignment="1">
      <alignment horizontal="center" vertical="center"/>
    </xf>
    <xf numFmtId="180" fontId="5" fillId="8" borderId="31" xfId="2" applyNumberFormat="1" applyFont="1" applyFill="1" applyBorder="1" applyAlignment="1">
      <alignment horizontal="right" vertical="center"/>
    </xf>
    <xf numFmtId="180" fontId="5" fillId="8" borderId="5" xfId="2" applyNumberFormat="1" applyFont="1" applyFill="1" applyBorder="1" applyAlignment="1">
      <alignment horizontal="left" vertical="center"/>
    </xf>
    <xf numFmtId="0" fontId="5" fillId="8" borderId="33" xfId="2" applyFont="1" applyFill="1" applyBorder="1" applyAlignment="1">
      <alignment horizontal="right" vertical="center"/>
    </xf>
    <xf numFmtId="0" fontId="5" fillId="8" borderId="34" xfId="2" applyFont="1" applyFill="1" applyBorder="1" applyAlignment="1">
      <alignment horizontal="center" vertical="center"/>
    </xf>
    <xf numFmtId="0" fontId="5" fillId="8" borderId="3" xfId="2" applyFont="1" applyFill="1" applyBorder="1" applyAlignment="1">
      <alignment horizontal="left" vertical="center"/>
    </xf>
    <xf numFmtId="0" fontId="5" fillId="8" borderId="35" xfId="2" applyFont="1" applyFill="1" applyBorder="1" applyAlignment="1">
      <alignment horizontal="center" vertical="center"/>
    </xf>
    <xf numFmtId="0" fontId="8" fillId="8" borderId="36" xfId="2" applyFont="1" applyFill="1" applyBorder="1" applyAlignment="1">
      <alignment horizontal="center" vertical="center"/>
    </xf>
    <xf numFmtId="1" fontId="5" fillId="8" borderId="33" xfId="2" applyNumberFormat="1" applyFont="1" applyFill="1" applyBorder="1" applyAlignment="1">
      <alignment horizontal="right" vertical="center"/>
    </xf>
    <xf numFmtId="1" fontId="5" fillId="8" borderId="3" xfId="2" applyNumberFormat="1" applyFont="1" applyFill="1" applyBorder="1" applyAlignment="1">
      <alignment horizontal="left" vertical="center"/>
    </xf>
    <xf numFmtId="0" fontId="3" fillId="8" borderId="36" xfId="2" applyFont="1" applyFill="1" applyBorder="1" applyAlignment="1">
      <alignment horizontal="center" vertical="center"/>
    </xf>
    <xf numFmtId="0" fontId="5" fillId="8" borderId="37" xfId="2" applyFont="1" applyFill="1" applyBorder="1" applyAlignment="1">
      <alignment horizontal="center" vertical="center"/>
    </xf>
    <xf numFmtId="0" fontId="5" fillId="8" borderId="38" xfId="2" applyFont="1" applyFill="1" applyBorder="1" applyAlignment="1">
      <alignment horizontal="center" vertical="center"/>
    </xf>
    <xf numFmtId="0" fontId="8" fillId="8" borderId="7" xfId="2" applyFont="1" applyFill="1" applyBorder="1" applyAlignment="1">
      <alignment horizontal="center" vertical="center"/>
    </xf>
    <xf numFmtId="1" fontId="5" fillId="8" borderId="39" xfId="2" applyNumberFormat="1" applyFont="1" applyFill="1" applyBorder="1" applyAlignment="1">
      <alignment horizontal="right" vertical="center"/>
    </xf>
    <xf numFmtId="0" fontId="5" fillId="8" borderId="40" xfId="2" applyFont="1" applyFill="1" applyBorder="1" applyAlignment="1">
      <alignment horizontal="center" vertical="center"/>
    </xf>
    <xf numFmtId="1" fontId="5" fillId="8" borderId="6" xfId="2" applyNumberFormat="1" applyFont="1" applyFill="1" applyBorder="1" applyAlignment="1">
      <alignment horizontal="left" vertical="center"/>
    </xf>
    <xf numFmtId="0" fontId="3" fillId="8" borderId="7" xfId="2" applyFont="1" applyFill="1" applyBorder="1" applyAlignment="1">
      <alignment horizontal="center" vertical="center"/>
    </xf>
    <xf numFmtId="0" fontId="22" fillId="8" borderId="41" xfId="2" applyFont="1" applyFill="1" applyBorder="1" applyAlignment="1">
      <alignment horizontal="center" vertical="center"/>
    </xf>
    <xf numFmtId="0" fontId="5" fillId="8" borderId="42" xfId="2" applyFont="1" applyFill="1" applyBorder="1" applyAlignment="1">
      <alignment horizontal="center" vertical="center"/>
    </xf>
    <xf numFmtId="0" fontId="8" fillId="8" borderId="43" xfId="2" applyFont="1" applyFill="1" applyBorder="1" applyAlignment="1">
      <alignment horizontal="center" vertical="center"/>
    </xf>
    <xf numFmtId="0" fontId="5" fillId="8" borderId="44" xfId="2" applyFont="1" applyFill="1" applyBorder="1" applyAlignment="1">
      <alignment horizontal="right" vertical="center"/>
    </xf>
    <xf numFmtId="0" fontId="5" fillId="8" borderId="45" xfId="2" applyFont="1" applyFill="1" applyBorder="1" applyAlignment="1">
      <alignment horizontal="center" vertical="center"/>
    </xf>
    <xf numFmtId="0" fontId="5" fillId="8" borderId="46" xfId="2" applyFont="1" applyFill="1" applyBorder="1" applyAlignment="1">
      <alignment horizontal="left" vertical="center"/>
    </xf>
    <xf numFmtId="0" fontId="3" fillId="8" borderId="43" xfId="2" applyFont="1" applyFill="1" applyBorder="1" applyAlignment="1">
      <alignment horizontal="center" vertical="center"/>
    </xf>
    <xf numFmtId="0" fontId="22" fillId="8" borderId="22" xfId="2" applyFont="1" applyFill="1" applyBorder="1" applyAlignment="1">
      <alignment horizontal="center" vertical="center"/>
    </xf>
    <xf numFmtId="0" fontId="22" fillId="8" borderId="32" xfId="2" applyFont="1" applyFill="1" applyBorder="1" applyAlignment="1">
      <alignment horizontal="center" vertical="center" wrapText="1"/>
    </xf>
    <xf numFmtId="1" fontId="5" fillId="8" borderId="25" xfId="2" applyNumberFormat="1" applyFont="1" applyFill="1" applyBorder="1" applyAlignment="1">
      <alignment horizontal="right" vertical="center"/>
    </xf>
    <xf numFmtId="1" fontId="5" fillId="8" borderId="27" xfId="2" applyNumberFormat="1" applyFont="1" applyFill="1" applyBorder="1" applyAlignment="1">
      <alignment horizontal="left" vertical="center"/>
    </xf>
    <xf numFmtId="0" fontId="5" fillId="8" borderId="47" xfId="2" applyFont="1" applyFill="1" applyBorder="1" applyAlignment="1">
      <alignment horizontal="right" vertical="center"/>
    </xf>
    <xf numFmtId="0" fontId="5" fillId="8" borderId="0" xfId="2" applyFont="1" applyFill="1" applyAlignment="1">
      <alignment horizontal="center" vertical="center"/>
    </xf>
    <xf numFmtId="180" fontId="5" fillId="8" borderId="48" xfId="2" applyNumberFormat="1" applyFont="1" applyFill="1" applyBorder="1" applyAlignment="1">
      <alignment horizontal="left" vertical="center"/>
    </xf>
    <xf numFmtId="180" fontId="5" fillId="8" borderId="18" xfId="2" applyNumberFormat="1" applyFont="1" applyFill="1" applyBorder="1" applyAlignment="1">
      <alignment horizontal="center" vertical="center"/>
    </xf>
    <xf numFmtId="180" fontId="5" fillId="8" borderId="33" xfId="2" applyNumberFormat="1" applyFont="1" applyFill="1" applyBorder="1" applyAlignment="1">
      <alignment horizontal="right" vertical="center"/>
    </xf>
    <xf numFmtId="180" fontId="5" fillId="8" borderId="3" xfId="2" applyNumberFormat="1" applyFont="1" applyFill="1" applyBorder="1" applyAlignment="1">
      <alignment horizontal="left" vertical="center"/>
    </xf>
    <xf numFmtId="0" fontId="5" fillId="8" borderId="32" xfId="2" applyFont="1" applyFill="1" applyBorder="1" applyAlignment="1">
      <alignment horizontal="center" vertical="center" wrapText="1"/>
    </xf>
    <xf numFmtId="2" fontId="5" fillId="8" borderId="29" xfId="2" applyNumberFormat="1" applyFont="1" applyFill="1" applyBorder="1" applyAlignment="1">
      <alignment horizontal="center" vertical="center"/>
    </xf>
    <xf numFmtId="2" fontId="5" fillId="8" borderId="31" xfId="2" applyNumberFormat="1" applyFont="1" applyFill="1" applyBorder="1" applyAlignment="1">
      <alignment horizontal="right" vertical="center"/>
    </xf>
    <xf numFmtId="2" fontId="5" fillId="8" borderId="5" xfId="2" applyNumberFormat="1" applyFont="1" applyFill="1" applyBorder="1" applyAlignment="1">
      <alignment horizontal="left" vertical="center"/>
    </xf>
    <xf numFmtId="2" fontId="5" fillId="8" borderId="18" xfId="2" applyNumberFormat="1" applyFont="1" applyFill="1" applyBorder="1" applyAlignment="1">
      <alignment horizontal="center" vertical="center"/>
    </xf>
    <xf numFmtId="2" fontId="5" fillId="8" borderId="33" xfId="2" applyNumberFormat="1" applyFont="1" applyFill="1" applyBorder="1" applyAlignment="1">
      <alignment horizontal="right" vertical="center"/>
    </xf>
    <xf numFmtId="2" fontId="5" fillId="8" borderId="3" xfId="2" applyNumberFormat="1" applyFont="1" applyFill="1" applyBorder="1" applyAlignment="1">
      <alignment horizontal="left" vertical="center"/>
    </xf>
    <xf numFmtId="1" fontId="5" fillId="8" borderId="18" xfId="2" applyNumberFormat="1" applyFont="1" applyFill="1" applyBorder="1" applyAlignment="1">
      <alignment horizontal="center" vertical="center"/>
    </xf>
    <xf numFmtId="0" fontId="23" fillId="0" borderId="0" xfId="2" applyFont="1" applyAlignment="1">
      <alignment horizontal="left" vertical="center" wrapText="1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25" fillId="0" borderId="0" xfId="2" applyFont="1"/>
    <xf numFmtId="0" fontId="25" fillId="0" borderId="0" xfId="2" applyFont="1" applyAlignment="1">
      <alignment horizontal="left"/>
    </xf>
    <xf numFmtId="0" fontId="26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horizontal="right"/>
    </xf>
    <xf numFmtId="0" fontId="27" fillId="0" borderId="0" xfId="2" applyFont="1"/>
    <xf numFmtId="0" fontId="27" fillId="0" borderId="0" xfId="2" applyFont="1" applyAlignment="1">
      <alignment horizontal="left"/>
    </xf>
    <xf numFmtId="0" fontId="27" fillId="0" borderId="0" xfId="2" applyFont="1" applyAlignment="1">
      <alignment horizontal="left" vertical="center"/>
    </xf>
    <xf numFmtId="0" fontId="28" fillId="0" borderId="0" xfId="2" applyFont="1"/>
    <xf numFmtId="0" fontId="29" fillId="0" borderId="0" xfId="2" applyFont="1" applyAlignment="1">
      <alignment horizontal="left" vertical="center"/>
    </xf>
    <xf numFmtId="0" fontId="30" fillId="0" borderId="0" xfId="2" applyFont="1"/>
    <xf numFmtId="0" fontId="31" fillId="0" borderId="0" xfId="2" applyFont="1"/>
    <xf numFmtId="0" fontId="23" fillId="0" borderId="0" xfId="2" applyFont="1"/>
    <xf numFmtId="0" fontId="1" fillId="0" borderId="1" xfId="0" quotePrefix="1" applyFont="1" applyBorder="1" applyAlignment="1">
      <alignment horizontal="right" vertical="center"/>
    </xf>
    <xf numFmtId="0" fontId="8" fillId="8" borderId="11" xfId="2" applyFont="1" applyFill="1" applyBorder="1" applyAlignment="1">
      <alignment horizontal="center" vertical="center" shrinkToFit="1"/>
    </xf>
    <xf numFmtId="0" fontId="6" fillId="8" borderId="11" xfId="2" applyFont="1" applyFill="1" applyBorder="1" applyAlignment="1">
      <alignment horizontal="center" vertical="center" shrinkToFit="1"/>
    </xf>
    <xf numFmtId="0" fontId="8" fillId="8" borderId="15" xfId="2" applyFont="1" applyFill="1" applyBorder="1" applyAlignment="1">
      <alignment horizontal="center" vertical="center" wrapText="1"/>
    </xf>
    <xf numFmtId="0" fontId="8" fillId="8" borderId="16" xfId="2" applyFont="1" applyFill="1" applyBorder="1" applyAlignment="1">
      <alignment horizontal="center" vertical="center" wrapText="1"/>
    </xf>
    <xf numFmtId="0" fontId="8" fillId="8" borderId="17" xfId="2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FF33CC"/>
      <color rgb="FF00FFFF"/>
      <color rgb="FF0000FF"/>
      <color rgb="FF0000CC"/>
      <color rgb="FF800080"/>
      <color rgb="FF00FF00"/>
      <color rgb="FF000099"/>
      <color rgb="FF6633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Na!$B$3:$B$20</c:f>
              <c:numCache>
                <c:formatCode>0.0</c:formatCode>
                <c:ptCount val="18"/>
                <c:pt idx="1">
                  <c:v>140.98500000000001</c:v>
                </c:pt>
                <c:pt idx="2">
                  <c:v>140.97999999999999</c:v>
                </c:pt>
                <c:pt idx="3">
                  <c:v>140.972222222222</c:v>
                </c:pt>
                <c:pt idx="4">
                  <c:v>140.89444444444501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1-42B1-AEDA-6803F77A4930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Na!$C$3:$C$20</c:f>
              <c:numCache>
                <c:formatCode>0.0</c:formatCode>
                <c:ptCount val="18"/>
                <c:pt idx="0">
                  <c:v>141.74920634920599</c:v>
                </c:pt>
                <c:pt idx="1">
                  <c:v>141.69999999999999</c:v>
                </c:pt>
                <c:pt idx="2">
                  <c:v>141.70370370370401</c:v>
                </c:pt>
                <c:pt idx="3">
                  <c:v>141.80357142857099</c:v>
                </c:pt>
                <c:pt idx="4">
                  <c:v>141.873786407767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1-42B1-AEDA-6803F77A4930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Na!$D$3:$D$20</c:f>
              <c:numCache>
                <c:formatCode>0.0</c:formatCode>
                <c:ptCount val="18"/>
                <c:pt idx="0">
                  <c:v>141.291666666667</c:v>
                </c:pt>
                <c:pt idx="1">
                  <c:v>141.65714285714299</c:v>
                </c:pt>
                <c:pt idx="2">
                  <c:v>141.41176470588201</c:v>
                </c:pt>
                <c:pt idx="3">
                  <c:v>141.25624999999999</c:v>
                </c:pt>
                <c:pt idx="4">
                  <c:v>141.066666666667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1-42B1-AEDA-6803F77A4930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Na!$E$3:$E$20</c:f>
              <c:numCache>
                <c:formatCode>0.0</c:formatCode>
                <c:ptCount val="18"/>
                <c:pt idx="1">
                  <c:v>142.30000000000001</c:v>
                </c:pt>
                <c:pt idx="2">
                  <c:v>142.25399999999999</c:v>
                </c:pt>
                <c:pt idx="3">
                  <c:v>142.62</c:v>
                </c:pt>
                <c:pt idx="4">
                  <c:v>141.88499999999999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41-42B1-AEDA-6803F77A4930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Na!$F$3:$F$20</c:f>
              <c:numCache>
                <c:formatCode>0.0</c:formatCode>
                <c:ptCount val="18"/>
                <c:pt idx="2">
                  <c:v>143</c:v>
                </c:pt>
                <c:pt idx="3">
                  <c:v>143.636363636364</c:v>
                </c:pt>
                <c:pt idx="4">
                  <c:v>141.833333333333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41-42B1-AEDA-6803F77A4930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Na!$G$3:$G$20</c:f>
              <c:numCache>
                <c:formatCode>0.0</c:formatCode>
                <c:ptCount val="18"/>
                <c:pt idx="1">
                  <c:v>141.290588235294</c:v>
                </c:pt>
                <c:pt idx="2">
                  <c:v>140.807619047619</c:v>
                </c:pt>
                <c:pt idx="3">
                  <c:v>140.77294117647099</c:v>
                </c:pt>
                <c:pt idx="4">
                  <c:v>140.862857142857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41-42B1-AEDA-6803F77A4930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Na!$H$3:$H$20</c:f>
              <c:numCache>
                <c:formatCode>0.0</c:formatCode>
                <c:ptCount val="18"/>
                <c:pt idx="1">
                  <c:v>141.69999999999999</c:v>
                </c:pt>
                <c:pt idx="2">
                  <c:v>141.83799999999999</c:v>
                </c:pt>
                <c:pt idx="3">
                  <c:v>141.965</c:v>
                </c:pt>
                <c:pt idx="4">
                  <c:v>141.661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41-42B1-AEDA-6803F77A4930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Na!$I$3:$I$20</c:f>
              <c:numCache>
                <c:formatCode>0.0</c:formatCode>
                <c:ptCount val="18"/>
                <c:pt idx="2">
                  <c:v>141.27000000000001</c:v>
                </c:pt>
                <c:pt idx="3">
                  <c:v>141.27000000000001</c:v>
                </c:pt>
                <c:pt idx="4">
                  <c:v>141.33000000000001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41-42B1-AEDA-6803F77A4930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Na!$J$3:$J$20</c:f>
              <c:numCache>
                <c:formatCode>0.0</c:formatCode>
                <c:ptCount val="18"/>
                <c:pt idx="1">
                  <c:v>141.62</c:v>
                </c:pt>
                <c:pt idx="2">
                  <c:v>141.47</c:v>
                </c:pt>
                <c:pt idx="3">
                  <c:v>141.72</c:v>
                </c:pt>
                <c:pt idx="4">
                  <c:v>141.18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41-42B1-AEDA-6803F77A4930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Na!$K$3:$K$20</c:f>
              <c:numCache>
                <c:formatCode>0.0</c:formatCode>
                <c:ptCount val="18"/>
                <c:pt idx="2">
                  <c:v>140.857142857143</c:v>
                </c:pt>
                <c:pt idx="3">
                  <c:v>141.15384615384599</c:v>
                </c:pt>
                <c:pt idx="4">
                  <c:v>141.07142857142901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41-42B1-AEDA-6803F77A4930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Na!$L$3:$L$20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41-42B1-AEDA-6803F77A4930}"/>
            </c:ext>
          </c:extLst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Na!$M$3:$M$20</c:f>
              <c:numCache>
                <c:formatCode>0.0</c:formatCode>
                <c:ptCount val="18"/>
                <c:pt idx="0">
                  <c:v>141.52043650793649</c:v>
                </c:pt>
                <c:pt idx="1">
                  <c:v>141.60753301320526</c:v>
                </c:pt>
                <c:pt idx="2">
                  <c:v>141.55922303143478</c:v>
                </c:pt>
                <c:pt idx="3">
                  <c:v>141.71701946174738</c:v>
                </c:pt>
                <c:pt idx="4">
                  <c:v>141.3658516566498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41-42B1-AEDA-6803F77A4930}"/>
            </c:ext>
          </c:extLst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Na!$N$3:$N$20</c:f>
              <c:numCache>
                <c:formatCode>0.0</c:formatCode>
                <c:ptCount val="18"/>
                <c:pt idx="0">
                  <c:v>0.45753968253899302</c:v>
                </c:pt>
                <c:pt idx="1">
                  <c:v>1.3149999999999977</c:v>
                </c:pt>
                <c:pt idx="2">
                  <c:v>2.1923809523810007</c:v>
                </c:pt>
                <c:pt idx="3">
                  <c:v>2.8634224598930018</c:v>
                </c:pt>
                <c:pt idx="4">
                  <c:v>1.0221428571429954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41-42B1-AEDA-6803F77A4930}"/>
            </c:ext>
          </c:extLst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Na!$O$3:$O$20</c:f>
              <c:numCache>
                <c:formatCode>General</c:formatCode>
                <c:ptCount val="18"/>
                <c:pt idx="0">
                  <c:v>139</c:v>
                </c:pt>
                <c:pt idx="1">
                  <c:v>139</c:v>
                </c:pt>
                <c:pt idx="2">
                  <c:v>139</c:v>
                </c:pt>
                <c:pt idx="3">
                  <c:v>139</c:v>
                </c:pt>
                <c:pt idx="4">
                  <c:v>139</c:v>
                </c:pt>
                <c:pt idx="5">
                  <c:v>139</c:v>
                </c:pt>
                <c:pt idx="6">
                  <c:v>139</c:v>
                </c:pt>
                <c:pt idx="7">
                  <c:v>139</c:v>
                </c:pt>
                <c:pt idx="8">
                  <c:v>139</c:v>
                </c:pt>
                <c:pt idx="9">
                  <c:v>139</c:v>
                </c:pt>
                <c:pt idx="10">
                  <c:v>139</c:v>
                </c:pt>
                <c:pt idx="11">
                  <c:v>139</c:v>
                </c:pt>
                <c:pt idx="12">
                  <c:v>139</c:v>
                </c:pt>
                <c:pt idx="13">
                  <c:v>139</c:v>
                </c:pt>
                <c:pt idx="14">
                  <c:v>139</c:v>
                </c:pt>
                <c:pt idx="15">
                  <c:v>139</c:v>
                </c:pt>
                <c:pt idx="16">
                  <c:v>139</c:v>
                </c:pt>
                <c:pt idx="1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41-42B1-AEDA-6803F77A4930}"/>
            </c:ext>
          </c:extLst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Na!$P$3:$P$20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A41-42B1-AEDA-6803F77A4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5"/>
          <c:min val="1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0"/>
          <c:order val="0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8-4006-9B6E-4EBD108C0082}"/>
            </c:ext>
          </c:extLst>
        </c:ser>
        <c:ser>
          <c:idx val="3"/>
          <c:order val="1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HDL!$G$3:$G$20</c:f>
              <c:numCache>
                <c:formatCode>0.0</c:formatCode>
                <c:ptCount val="18"/>
                <c:pt idx="1">
                  <c:v>51.008823529411799</c:v>
                </c:pt>
                <c:pt idx="2">
                  <c:v>51.0438095238095</c:v>
                </c:pt>
                <c:pt idx="3">
                  <c:v>50.908749999999998</c:v>
                </c:pt>
                <c:pt idx="4">
                  <c:v>50.614166666666698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8-4006-9B6E-4EBD108C0082}"/>
            </c:ext>
          </c:extLst>
        </c:ser>
        <c:ser>
          <c:idx val="1"/>
          <c:order val="2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HDL!$H$3:$H$20</c:f>
              <c:numCache>
                <c:formatCode>0.0</c:formatCode>
                <c:ptCount val="18"/>
                <c:pt idx="1">
                  <c:v>51.423999999999999</c:v>
                </c:pt>
                <c:pt idx="2">
                  <c:v>51.326000000000001</c:v>
                </c:pt>
                <c:pt idx="3">
                  <c:v>51.442999999999998</c:v>
                </c:pt>
                <c:pt idx="4">
                  <c:v>51.514000000000003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8-4006-9B6E-4EBD108C0082}"/>
            </c:ext>
          </c:extLst>
        </c:ser>
        <c:ser>
          <c:idx val="9"/>
          <c:order val="3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HDL!$J$3:$J$20</c:f>
              <c:numCache>
                <c:formatCode>0.0</c:formatCode>
                <c:ptCount val="18"/>
                <c:pt idx="1">
                  <c:v>49.75</c:v>
                </c:pt>
                <c:pt idx="2">
                  <c:v>49.79</c:v>
                </c:pt>
                <c:pt idx="3">
                  <c:v>50.01</c:v>
                </c:pt>
                <c:pt idx="4">
                  <c:v>49.48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38-4006-9B6E-4EBD108C0082}"/>
            </c:ext>
          </c:extLst>
        </c:ser>
        <c:ser>
          <c:idx val="11"/>
          <c:order val="4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HDL!$K$3:$K$20</c:f>
              <c:numCache>
                <c:formatCode>0.0</c:formatCode>
                <c:ptCount val="18"/>
                <c:pt idx="2">
                  <c:v>49.923076923076898</c:v>
                </c:pt>
                <c:pt idx="3">
                  <c:v>49.692307692307701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38-4006-9B6E-4EBD108C0082}"/>
            </c:ext>
          </c:extLst>
        </c:ser>
        <c:ser>
          <c:idx val="5"/>
          <c:order val="5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HDL!$O$3:$O$20</c:f>
              <c:numCache>
                <c:formatCode>0</c:formatCode>
                <c:ptCount val="18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38-4006-9B6E-4EBD108C0082}"/>
            </c:ext>
          </c:extLst>
        </c:ser>
        <c:ser>
          <c:idx val="6"/>
          <c:order val="6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HDL!$P$3:$P$17</c:f>
              <c:numCache>
                <c:formatCode>0.0</c:formatCode>
                <c:ptCount val="15"/>
                <c:pt idx="1">
                  <c:v>50.727607843137264</c:v>
                </c:pt>
                <c:pt idx="2">
                  <c:v>50.41657728937728</c:v>
                </c:pt>
                <c:pt idx="3">
                  <c:v>50.192629720279726</c:v>
                </c:pt>
                <c:pt idx="4">
                  <c:v>50.321633333333338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38-4006-9B6E-4EBD108C0082}"/>
            </c:ext>
          </c:extLst>
        </c:ser>
        <c:ser>
          <c:idx val="7"/>
          <c:order val="7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HDL!$T$3:$T$20</c:f>
              <c:numCache>
                <c:formatCode>General</c:formatCode>
                <c:ptCount val="18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38-4006-9B6E-4EBD108C0082}"/>
            </c:ext>
          </c:extLst>
        </c:ser>
        <c:ser>
          <c:idx val="8"/>
          <c:order val="8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HDL!$U$3:$U$20</c:f>
              <c:numCache>
                <c:formatCode>General</c:formatCode>
                <c:ptCount val="18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38-4006-9B6E-4EBD108C0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225131256498697"/>
          <c:h val="0.76852084978739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TBIL!$B$3:$B$20</c:f>
              <c:numCache>
                <c:formatCode>0.00</c:formatCode>
                <c:ptCount val="18"/>
                <c:pt idx="1">
                  <c:v>2.2029999999999998</c:v>
                </c:pt>
                <c:pt idx="2">
                  <c:v>2.2010000000000001</c:v>
                </c:pt>
                <c:pt idx="3">
                  <c:v>2.1988888888888898</c:v>
                </c:pt>
                <c:pt idx="4">
                  <c:v>2.1944444444444402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7-4074-8A86-1333B619BE29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TBIL!$C$3:$C$20</c:f>
              <c:numCache>
                <c:formatCode>0.00</c:formatCode>
                <c:ptCount val="18"/>
                <c:pt idx="0">
                  <c:v>2.23603773584906</c:v>
                </c:pt>
                <c:pt idx="1">
                  <c:v>2.2346575342465802</c:v>
                </c:pt>
                <c:pt idx="2">
                  <c:v>2.2328000000000001</c:v>
                </c:pt>
                <c:pt idx="3">
                  <c:v>2.226</c:v>
                </c:pt>
                <c:pt idx="4">
                  <c:v>2.2276404494382001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7-4074-8A86-1333B619BE29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TBIL!$D$3:$D$20</c:f>
              <c:numCache>
                <c:formatCode>0.00</c:formatCode>
                <c:ptCount val="18"/>
                <c:pt idx="0">
                  <c:v>2.1915384615384599</c:v>
                </c:pt>
                <c:pt idx="1">
                  <c:v>2.17875</c:v>
                </c:pt>
                <c:pt idx="2">
                  <c:v>2.2016666666666702</c:v>
                </c:pt>
                <c:pt idx="3">
                  <c:v>2.2236842105263199</c:v>
                </c:pt>
                <c:pt idx="4">
                  <c:v>2.225625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074-8A86-1333B619BE29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TBIL!$E$3:$E$20</c:f>
              <c:numCache>
                <c:formatCode>0.00</c:formatCode>
                <c:ptCount val="18"/>
                <c:pt idx="1">
                  <c:v>2.1</c:v>
                </c:pt>
                <c:pt idx="2">
                  <c:v>2.1070000000000002</c:v>
                </c:pt>
                <c:pt idx="3">
                  <c:v>2.1030000000000002</c:v>
                </c:pt>
                <c:pt idx="4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074-8A86-1333B619BE29}"/>
            </c:ext>
          </c:extLst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TBIL!$F$3:$F$20</c:f>
              <c:numCache>
                <c:formatCode>0.00</c:formatCode>
                <c:ptCount val="18"/>
                <c:pt idx="2">
                  <c:v>2.21</c:v>
                </c:pt>
                <c:pt idx="3">
                  <c:v>2.1572727272727299</c:v>
                </c:pt>
                <c:pt idx="4">
                  <c:v>2.1392307692307702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7-4074-8A86-1333B619BE29}"/>
            </c:ext>
          </c:extLst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TBIL!$G$3:$G$20</c:f>
              <c:numCache>
                <c:formatCode>0.00</c:formatCode>
                <c:ptCount val="18"/>
                <c:pt idx="1">
                  <c:v>2.0033529411764701</c:v>
                </c:pt>
                <c:pt idx="2">
                  <c:v>1.99995238095238</c:v>
                </c:pt>
                <c:pt idx="3">
                  <c:v>1.99583333333333</c:v>
                </c:pt>
                <c:pt idx="4">
                  <c:v>2.0095833333333299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7-4074-8A86-1333B619BE29}"/>
            </c:ext>
          </c:extLst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TBIL!$H$3:$H$20</c:f>
              <c:numCache>
                <c:formatCode>0.00</c:formatCode>
                <c:ptCount val="18"/>
                <c:pt idx="1">
                  <c:v>2.2370000000000001</c:v>
                </c:pt>
                <c:pt idx="2">
                  <c:v>2.254</c:v>
                </c:pt>
                <c:pt idx="3">
                  <c:v>2.2549999999999999</c:v>
                </c:pt>
                <c:pt idx="4">
                  <c:v>2.2610000000000001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7-4074-8A86-1333B619BE29}"/>
            </c:ext>
          </c:extLst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TBIL!$I$3:$I$20</c:f>
              <c:numCache>
                <c:formatCode>0.00</c:formatCode>
                <c:ptCount val="18"/>
                <c:pt idx="2">
                  <c:v>2.14</c:v>
                </c:pt>
                <c:pt idx="3">
                  <c:v>2.15</c:v>
                </c:pt>
                <c:pt idx="4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C7-4074-8A86-1333B619BE29}"/>
            </c:ext>
          </c:extLst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TBIL!$J$3:$J$20</c:f>
              <c:numCache>
                <c:formatCode>0.00</c:formatCode>
                <c:ptCount val="18"/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AC7-4074-8A86-1333B619BE29}"/>
            </c:ext>
          </c:extLst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TBIL!$K$3:$K$20</c:f>
              <c:numCache>
                <c:formatCode>0.00</c:formatCode>
                <c:ptCount val="18"/>
                <c:pt idx="2">
                  <c:v>2.1428571428571401</c:v>
                </c:pt>
                <c:pt idx="3">
                  <c:v>2.0923076923076902</c:v>
                </c:pt>
                <c:pt idx="4">
                  <c:v>2.1142857142857099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C7-4074-8A86-1333B619BE29}"/>
            </c:ext>
          </c:extLst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TBIL!$L$3:$L$20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C7-4074-8A86-1333B619BE29}"/>
            </c:ext>
          </c:extLst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TBIL!$M$3:$M$20</c:f>
              <c:numCache>
                <c:formatCode>0.00</c:formatCode>
                <c:ptCount val="18"/>
                <c:pt idx="0">
                  <c:v>2.2137880986937599</c:v>
                </c:pt>
                <c:pt idx="1">
                  <c:v>2.1795372107747215</c:v>
                </c:pt>
                <c:pt idx="2">
                  <c:v>2.1789276190476188</c:v>
                </c:pt>
                <c:pt idx="3">
                  <c:v>2.1701986852328958</c:v>
                </c:pt>
                <c:pt idx="4">
                  <c:v>2.1691809710732453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C7-4074-8A86-1333B619BE29}"/>
            </c:ext>
          </c:extLst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TBIL!$N$3:$N$20</c:f>
              <c:numCache>
                <c:formatCode>0.00</c:formatCode>
                <c:ptCount val="18"/>
                <c:pt idx="0">
                  <c:v>4.4499274310600079E-2</c:v>
                </c:pt>
                <c:pt idx="1">
                  <c:v>0.29664705882352971</c:v>
                </c:pt>
                <c:pt idx="2">
                  <c:v>0.30004761904761978</c:v>
                </c:pt>
                <c:pt idx="3">
                  <c:v>0.3041666666666698</c:v>
                </c:pt>
                <c:pt idx="4">
                  <c:v>0.29041666666666988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AC7-4074-8A86-1333B619BE29}"/>
            </c:ext>
          </c:extLst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TBIL!$O$3:$O$20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C7-4074-8A86-1333B619BE29}"/>
            </c:ext>
          </c:extLst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TBIL!$P$3:$P$20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AC7-4074-8A86-1333B619B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8"/>
          <c:min val="1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TP!$B$3:$B$20</c:f>
              <c:numCache>
                <c:formatCode>0.00</c:formatCode>
                <c:ptCount val="18"/>
                <c:pt idx="1">
                  <c:v>6.4824999999999999</c:v>
                </c:pt>
                <c:pt idx="2">
                  <c:v>6.4969999999999999</c:v>
                </c:pt>
                <c:pt idx="3">
                  <c:v>6.4850000000000003</c:v>
                </c:pt>
                <c:pt idx="4">
                  <c:v>6.4722222222222197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4-4941-AA29-073B90FCF90A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TP!$C$3:$C$20</c:f>
              <c:numCache>
                <c:formatCode>0.00</c:formatCode>
                <c:ptCount val="18"/>
                <c:pt idx="0">
                  <c:v>6.5019672131147503</c:v>
                </c:pt>
                <c:pt idx="1">
                  <c:v>6.5</c:v>
                </c:pt>
                <c:pt idx="2">
                  <c:v>6.4888607594936696</c:v>
                </c:pt>
                <c:pt idx="3">
                  <c:v>6.4479746835442997</c:v>
                </c:pt>
                <c:pt idx="4">
                  <c:v>6.4510989010989004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4-4941-AA29-073B90FCF90A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TP!$D$3:$D$20</c:f>
              <c:numCache>
                <c:formatCode>0.00</c:formatCode>
                <c:ptCount val="18"/>
                <c:pt idx="0">
                  <c:v>6.4238461538461502</c:v>
                </c:pt>
                <c:pt idx="1">
                  <c:v>6.4064285714285703</c:v>
                </c:pt>
                <c:pt idx="2">
                  <c:v>6.4943749999999998</c:v>
                </c:pt>
                <c:pt idx="3">
                  <c:v>6.4716666666666702</c:v>
                </c:pt>
                <c:pt idx="4">
                  <c:v>6.4574999999999996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4-4941-AA29-073B90FCF90A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TP!$E$3:$E$20</c:f>
              <c:numCache>
                <c:formatCode>0.00</c:formatCode>
                <c:ptCount val="18"/>
                <c:pt idx="1">
                  <c:v>6.4</c:v>
                </c:pt>
                <c:pt idx="2">
                  <c:v>6.431</c:v>
                </c:pt>
                <c:pt idx="3">
                  <c:v>6.4219999999999997</c:v>
                </c:pt>
                <c:pt idx="4">
                  <c:v>6.4349999999999996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4-4941-AA29-073B90FCF90A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TP!$F$3:$F$20</c:f>
              <c:numCache>
                <c:formatCode>0.00</c:formatCode>
                <c:ptCount val="18"/>
                <c:pt idx="2">
                  <c:v>6.5</c:v>
                </c:pt>
                <c:pt idx="3">
                  <c:v>6.5545454545454502</c:v>
                </c:pt>
                <c:pt idx="4">
                  <c:v>6.5076923076923103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4-4941-AA29-073B90FCF90A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TP!$G$3:$G$20</c:f>
              <c:numCache>
                <c:formatCode>0.00</c:formatCode>
                <c:ptCount val="18"/>
                <c:pt idx="1">
                  <c:v>6.4484117647058801</c:v>
                </c:pt>
                <c:pt idx="2">
                  <c:v>6.44595238095238</c:v>
                </c:pt>
                <c:pt idx="3">
                  <c:v>6.45691666666667</c:v>
                </c:pt>
                <c:pt idx="4">
                  <c:v>6.4451739130434804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4-4941-AA29-073B90FCF90A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TP!$H$3:$H$20</c:f>
              <c:numCache>
                <c:formatCode>0.00</c:formatCode>
                <c:ptCount val="18"/>
                <c:pt idx="1">
                  <c:v>6.5140000000000002</c:v>
                </c:pt>
                <c:pt idx="2">
                  <c:v>6.5129999999999999</c:v>
                </c:pt>
                <c:pt idx="3">
                  <c:v>6.5149999999999997</c:v>
                </c:pt>
                <c:pt idx="4">
                  <c:v>6.5069999999999997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664-4941-AA29-073B90FCF90A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TP!$I$3:$I$20</c:f>
              <c:numCache>
                <c:formatCode>0.00</c:formatCode>
                <c:ptCount val="18"/>
                <c:pt idx="2">
                  <c:v>6.57</c:v>
                </c:pt>
                <c:pt idx="3">
                  <c:v>6.58</c:v>
                </c:pt>
                <c:pt idx="4">
                  <c:v>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664-4941-AA29-073B90FCF90A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TP!$J$3:$J$20</c:f>
              <c:numCache>
                <c:formatCode>0.00</c:formatCode>
                <c:ptCount val="18"/>
                <c:pt idx="1">
                  <c:v>6.55</c:v>
                </c:pt>
                <c:pt idx="2">
                  <c:v>6.54</c:v>
                </c:pt>
                <c:pt idx="3">
                  <c:v>6.55</c:v>
                </c:pt>
                <c:pt idx="4">
                  <c:v>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664-4941-AA29-073B90FCF90A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TP!$K$3:$K$20</c:f>
              <c:numCache>
                <c:formatCode>0.00</c:formatCode>
                <c:ptCount val="18"/>
                <c:pt idx="2">
                  <c:v>6.5857142857142801</c:v>
                </c:pt>
                <c:pt idx="3">
                  <c:v>6.6692307692307704</c:v>
                </c:pt>
                <c:pt idx="4">
                  <c:v>6.5642857142857096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664-4941-AA29-073B90FCF90A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TP!$L$3:$L$20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64-4941-AA29-073B90FCF90A}"/>
            </c:ext>
          </c:extLst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TP!$M$3:$M$20</c:f>
              <c:numCache>
                <c:formatCode>0.00</c:formatCode>
                <c:ptCount val="18"/>
                <c:pt idx="0">
                  <c:v>6.4629066834804503</c:v>
                </c:pt>
                <c:pt idx="1">
                  <c:v>6.471620048019207</c:v>
                </c:pt>
                <c:pt idx="2">
                  <c:v>6.5065902426160322</c:v>
                </c:pt>
                <c:pt idx="3">
                  <c:v>6.5152334240653857</c:v>
                </c:pt>
                <c:pt idx="4">
                  <c:v>6.4959973058342628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664-4941-AA29-073B90FCF90A}"/>
            </c:ext>
          </c:extLst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TP!$N$3:$N$20</c:f>
              <c:numCache>
                <c:formatCode>0.00</c:formatCode>
                <c:ptCount val="18"/>
                <c:pt idx="0">
                  <c:v>7.8121059268600135E-2</c:v>
                </c:pt>
                <c:pt idx="1">
                  <c:v>0.14999999999999947</c:v>
                </c:pt>
                <c:pt idx="2">
                  <c:v>0.15471428571428003</c:v>
                </c:pt>
                <c:pt idx="3">
                  <c:v>0.2472307692307707</c:v>
                </c:pt>
                <c:pt idx="4">
                  <c:v>0.13500000000000068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664-4941-AA29-073B90FCF90A}"/>
            </c:ext>
          </c:extLst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TP!$O$3:$O$20</c:f>
              <c:numCache>
                <c:formatCode>0.0</c:formatCode>
                <c:ptCount val="1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664-4941-AA29-073B90FCF90A}"/>
            </c:ext>
          </c:extLst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TP!$P$3:$P$20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664-4941-AA29-073B90FCF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6.9"/>
          <c:min val="6.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ALB!$B$3:$B$20</c:f>
              <c:numCache>
                <c:formatCode>0.00</c:formatCode>
                <c:ptCount val="18"/>
                <c:pt idx="1">
                  <c:v>4.0090000000000003</c:v>
                </c:pt>
                <c:pt idx="2">
                  <c:v>4.0205000000000002</c:v>
                </c:pt>
                <c:pt idx="3">
                  <c:v>4.0083333333333302</c:v>
                </c:pt>
                <c:pt idx="4">
                  <c:v>4.0061111111111103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7-40D6-91CE-9B6BD3208887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ALB!$C$3:$C$20</c:f>
              <c:numCache>
                <c:formatCode>0.00</c:formatCode>
                <c:ptCount val="18"/>
                <c:pt idx="0">
                  <c:v>4.0066666666666704</c:v>
                </c:pt>
                <c:pt idx="1">
                  <c:v>4.0066233766233799</c:v>
                </c:pt>
                <c:pt idx="2">
                  <c:v>3.9964102564102602</c:v>
                </c:pt>
                <c:pt idx="3">
                  <c:v>3.9759493670886101</c:v>
                </c:pt>
                <c:pt idx="4">
                  <c:v>3.97717391304348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7-40D6-91CE-9B6BD3208887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ALB!$D$3:$D$20</c:f>
              <c:numCache>
                <c:formatCode>0.00</c:formatCode>
                <c:ptCount val="18"/>
                <c:pt idx="0">
                  <c:v>3.9607142857142899</c:v>
                </c:pt>
                <c:pt idx="1">
                  <c:v>3.9317647058823502</c:v>
                </c:pt>
                <c:pt idx="2">
                  <c:v>3.9221052631578899</c:v>
                </c:pt>
                <c:pt idx="3">
                  <c:v>3.9261111111111102</c:v>
                </c:pt>
                <c:pt idx="4">
                  <c:v>3.9581249999999999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7-40D6-91CE-9B6BD3208887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ALB!$E$3:$E$20</c:f>
              <c:numCache>
                <c:formatCode>0.00</c:formatCode>
                <c:ptCount val="18"/>
                <c:pt idx="1">
                  <c:v>3.9820000000000002</c:v>
                </c:pt>
                <c:pt idx="2">
                  <c:v>3.9729999999999999</c:v>
                </c:pt>
                <c:pt idx="3">
                  <c:v>3.9860000000000002</c:v>
                </c:pt>
                <c:pt idx="4">
                  <c:v>4.008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D7-40D6-91CE-9B6BD3208887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ALB!$F$3:$F$20</c:f>
              <c:numCache>
                <c:formatCode>0.00</c:formatCode>
                <c:ptCount val="18"/>
                <c:pt idx="2">
                  <c:v>3.9</c:v>
                </c:pt>
                <c:pt idx="3">
                  <c:v>3.9545454545454501</c:v>
                </c:pt>
                <c:pt idx="4">
                  <c:v>3.9692307692307698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D7-40D6-91CE-9B6BD3208887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ALB!$G$3:$G$20</c:f>
              <c:numCache>
                <c:formatCode>0.00</c:formatCode>
                <c:ptCount val="18"/>
                <c:pt idx="1">
                  <c:v>3.9173529411764698</c:v>
                </c:pt>
                <c:pt idx="2">
                  <c:v>3.9014761904761901</c:v>
                </c:pt>
                <c:pt idx="3">
                  <c:v>3.907</c:v>
                </c:pt>
                <c:pt idx="4">
                  <c:v>3.905125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D7-40D6-91CE-9B6BD3208887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ALB!$H$3:$H$20</c:f>
              <c:numCache>
                <c:formatCode>0.00</c:formatCode>
                <c:ptCount val="18"/>
                <c:pt idx="1">
                  <c:v>4.0250000000000004</c:v>
                </c:pt>
                <c:pt idx="2">
                  <c:v>4.0229999999999997</c:v>
                </c:pt>
                <c:pt idx="3">
                  <c:v>4.01</c:v>
                </c:pt>
                <c:pt idx="4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D7-40D6-91CE-9B6BD3208887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ALB!$I$3:$I$20</c:f>
              <c:numCache>
                <c:formatCode>0.00</c:formatCode>
                <c:ptCount val="18"/>
                <c:pt idx="2">
                  <c:v>4</c:v>
                </c:pt>
                <c:pt idx="3">
                  <c:v>4.05</c:v>
                </c:pt>
                <c:pt idx="4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D7-40D6-91CE-9B6BD3208887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ALB!$J$3:$J$20</c:f>
              <c:numCache>
                <c:formatCode>0.00</c:formatCode>
                <c:ptCount val="18"/>
                <c:pt idx="1">
                  <c:v>4</c:v>
                </c:pt>
                <c:pt idx="2">
                  <c:v>3.98</c:v>
                </c:pt>
                <c:pt idx="3">
                  <c:v>3.96</c:v>
                </c:pt>
                <c:pt idx="4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D7-40D6-91CE-9B6BD3208887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ALB!$K$3:$K$20</c:f>
              <c:numCache>
                <c:formatCode>0.00</c:formatCode>
                <c:ptCount val="18"/>
                <c:pt idx="2">
                  <c:v>4.03571428571429</c:v>
                </c:pt>
                <c:pt idx="3">
                  <c:v>4.0538461538461501</c:v>
                </c:pt>
                <c:pt idx="4">
                  <c:v>4.0571428571428596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D7-40D6-91CE-9B6BD3208887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ALB!$L$3:$L$20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D7-40D6-91CE-9B6BD3208887}"/>
            </c:ext>
          </c:extLst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ALB!$M$3:$M$20</c:f>
              <c:numCache>
                <c:formatCode>0.00</c:formatCode>
                <c:ptCount val="18"/>
                <c:pt idx="0">
                  <c:v>3.9836904761904801</c:v>
                </c:pt>
                <c:pt idx="1">
                  <c:v>3.9816772890974579</c:v>
                </c:pt>
                <c:pt idx="2">
                  <c:v>3.9752205995758629</c:v>
                </c:pt>
                <c:pt idx="3">
                  <c:v>3.9831785419924648</c:v>
                </c:pt>
                <c:pt idx="4">
                  <c:v>3.9870908650528216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FD7-40D6-91CE-9B6BD3208887}"/>
            </c:ext>
          </c:extLst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ALB!$N$3:$N$20</c:f>
              <c:numCache>
                <c:formatCode>0.00</c:formatCode>
                <c:ptCount val="18"/>
                <c:pt idx="0">
                  <c:v>4.5952380952380523E-2</c:v>
                </c:pt>
                <c:pt idx="1">
                  <c:v>0.10764705882353054</c:v>
                </c:pt>
                <c:pt idx="2">
                  <c:v>0.13571428571429012</c:v>
                </c:pt>
                <c:pt idx="3">
                  <c:v>0.14684615384615007</c:v>
                </c:pt>
                <c:pt idx="4">
                  <c:v>0.15201785714285965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FD7-40D6-91CE-9B6BD3208887}"/>
            </c:ext>
          </c:extLst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ALB!$O$3:$O$20</c:f>
              <c:numCache>
                <c:formatCode>0.0</c:formatCode>
                <c:ptCount val="18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FD7-40D6-91CE-9B6BD3208887}"/>
            </c:ext>
          </c:extLst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ALB!$P$3:$P$20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FD7-40D6-91CE-9B6BD320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4000000000000004"/>
          <c:min val="3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CRP!$B$3:$B$20</c:f>
              <c:numCache>
                <c:formatCode>0.000</c:formatCode>
                <c:ptCount val="18"/>
                <c:pt idx="1">
                  <c:v>2.1110000000000002</c:v>
                </c:pt>
                <c:pt idx="2">
                  <c:v>2.1219999999999999</c:v>
                </c:pt>
                <c:pt idx="3">
                  <c:v>2.09944444444444</c:v>
                </c:pt>
                <c:pt idx="4">
                  <c:v>2.10666666666667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D-4323-A24D-AB518FE56C8F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CRP!$C$3:$C$20</c:f>
              <c:numCache>
                <c:formatCode>0.000</c:formatCode>
                <c:ptCount val="18"/>
                <c:pt idx="0">
                  <c:v>2.0299999999999998</c:v>
                </c:pt>
                <c:pt idx="1">
                  <c:v>2.0797368421052602</c:v>
                </c:pt>
                <c:pt idx="2">
                  <c:v>2.07626506024096</c:v>
                </c:pt>
                <c:pt idx="3">
                  <c:v>2.0351282051282098</c:v>
                </c:pt>
                <c:pt idx="4">
                  <c:v>2.00401785714286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D-4323-A24D-AB518FE56C8F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CRP!$D$3:$D$20</c:f>
              <c:numCache>
                <c:formatCode>0.000</c:formatCode>
                <c:ptCount val="18"/>
                <c:pt idx="0">
                  <c:v>2.1077857142857099</c:v>
                </c:pt>
                <c:pt idx="1">
                  <c:v>2.1112500000000001</c:v>
                </c:pt>
                <c:pt idx="2">
                  <c:v>2.12871428571429</c:v>
                </c:pt>
                <c:pt idx="3">
                  <c:v>2.1068750000000001</c:v>
                </c:pt>
                <c:pt idx="4">
                  <c:v>2.097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1D-4323-A24D-AB518FE56C8F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CRP!$E$3:$E$20</c:f>
              <c:numCache>
                <c:formatCode>0.000</c:formatCode>
                <c:ptCount val="18"/>
                <c:pt idx="1">
                  <c:v>2.0030000000000001</c:v>
                </c:pt>
                <c:pt idx="2">
                  <c:v>2.0409999999999999</c:v>
                </c:pt>
                <c:pt idx="3">
                  <c:v>2.0249999999999999</c:v>
                </c:pt>
                <c:pt idx="4" formatCode="General">
                  <c:v>2.0230000000000001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1D-4323-A24D-AB518FE56C8F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CRP!$F$3:$F$20</c:f>
              <c:numCache>
                <c:formatCode>0.000</c:formatCode>
                <c:ptCount val="18"/>
                <c:pt idx="2">
                  <c:v>2.13</c:v>
                </c:pt>
                <c:pt idx="3">
                  <c:v>2.0745454545454498</c:v>
                </c:pt>
                <c:pt idx="4">
                  <c:v>1.98923076923077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1D-4323-A24D-AB518FE56C8F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CRP!$G$3:$G$20</c:f>
              <c:numCache>
                <c:formatCode>0.000</c:formatCode>
                <c:ptCount val="18"/>
                <c:pt idx="1">
                  <c:v>2.1299411764705898</c:v>
                </c:pt>
                <c:pt idx="2">
                  <c:v>2.1253333333333302</c:v>
                </c:pt>
                <c:pt idx="3">
                  <c:v>2.1039583333333298</c:v>
                </c:pt>
                <c:pt idx="4">
                  <c:v>2.1063749999999999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1D-4323-A24D-AB518FE56C8F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CRP!$H$3:$H$20</c:f>
              <c:numCache>
                <c:formatCode>0.000</c:formatCode>
                <c:ptCount val="18"/>
                <c:pt idx="1">
                  <c:v>2.141</c:v>
                </c:pt>
                <c:pt idx="2">
                  <c:v>2.129</c:v>
                </c:pt>
                <c:pt idx="3">
                  <c:v>2.181</c:v>
                </c:pt>
                <c:pt idx="4">
                  <c:v>2.1669999999999998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1D-4323-A24D-AB518FE56C8F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CRP!$I$3:$I$20</c:f>
              <c:numCache>
                <c:formatCode>0.000</c:formatCode>
                <c:ptCount val="18"/>
                <c:pt idx="2">
                  <c:v>2.06</c:v>
                </c:pt>
                <c:pt idx="3">
                  <c:v>2.06</c:v>
                </c:pt>
                <c:pt idx="4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11D-4323-A24D-AB518FE56C8F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CRP!$J$3:$J$20</c:f>
              <c:numCache>
                <c:formatCode>0.000</c:formatCode>
                <c:ptCount val="18"/>
                <c:pt idx="1">
                  <c:v>2.1</c:v>
                </c:pt>
                <c:pt idx="2">
                  <c:v>2.13</c:v>
                </c:pt>
                <c:pt idx="3">
                  <c:v>2.04</c:v>
                </c:pt>
                <c:pt idx="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1D-4323-A24D-AB518FE56C8F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CRP!$K$3:$K$20</c:f>
              <c:numCache>
                <c:formatCode>0.000</c:formatCode>
                <c:ptCount val="18"/>
                <c:pt idx="2">
                  <c:v>2.0645714285714298</c:v>
                </c:pt>
                <c:pt idx="3">
                  <c:v>2.0760769230769198</c:v>
                </c:pt>
                <c:pt idx="4">
                  <c:v>2.13842857142857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11D-4323-A24D-AB518FE56C8F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CRP!$L$3:$L$20</c:f>
              <c:numCache>
                <c:formatCode>0.00</c:formatCode>
                <c:ptCount val="18"/>
                <c:pt idx="0">
                  <c:v>2.09</c:v>
                </c:pt>
                <c:pt idx="1">
                  <c:v>2.09</c:v>
                </c:pt>
                <c:pt idx="2">
                  <c:v>2.09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2.09</c:v>
                </c:pt>
                <c:pt idx="7">
                  <c:v>2.09</c:v>
                </c:pt>
                <c:pt idx="8">
                  <c:v>2.09</c:v>
                </c:pt>
                <c:pt idx="9">
                  <c:v>2.09</c:v>
                </c:pt>
                <c:pt idx="10">
                  <c:v>2.09</c:v>
                </c:pt>
                <c:pt idx="11">
                  <c:v>2.09</c:v>
                </c:pt>
                <c:pt idx="12">
                  <c:v>2.09</c:v>
                </c:pt>
                <c:pt idx="13">
                  <c:v>2.09</c:v>
                </c:pt>
                <c:pt idx="14">
                  <c:v>2.09</c:v>
                </c:pt>
                <c:pt idx="15">
                  <c:v>2.09</c:v>
                </c:pt>
                <c:pt idx="16">
                  <c:v>2.09</c:v>
                </c:pt>
                <c:pt idx="17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1D-4323-A24D-AB518FE56C8F}"/>
            </c:ext>
          </c:extLst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CRP!$M$3:$M$20</c:f>
              <c:numCache>
                <c:formatCode>0.000</c:formatCode>
                <c:ptCount val="18"/>
                <c:pt idx="0">
                  <c:v>2.0688928571428549</c:v>
                </c:pt>
                <c:pt idx="1">
                  <c:v>2.0965611455108357</c:v>
                </c:pt>
                <c:pt idx="2">
                  <c:v>2.1006884107860011</c:v>
                </c:pt>
                <c:pt idx="3">
                  <c:v>2.0802028360528348</c:v>
                </c:pt>
                <c:pt idx="4">
                  <c:v>2.0751718864468871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11D-4323-A24D-AB518FE56C8F}"/>
            </c:ext>
          </c:extLst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CRP!$N$3:$N$20</c:f>
              <c:numCache>
                <c:formatCode>0.000</c:formatCode>
                <c:ptCount val="18"/>
                <c:pt idx="0">
                  <c:v>7.7785714285710128E-2</c:v>
                </c:pt>
                <c:pt idx="1">
                  <c:v>0.1379999999999999</c:v>
                </c:pt>
                <c:pt idx="2">
                  <c:v>8.8999999999999968E-2</c:v>
                </c:pt>
                <c:pt idx="3">
                  <c:v>0.15600000000000014</c:v>
                </c:pt>
                <c:pt idx="4">
                  <c:v>0.17776923076922979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11D-4323-A24D-AB518FE56C8F}"/>
            </c:ext>
          </c:extLst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CRP!$O$3:$O$20</c:f>
              <c:numCache>
                <c:formatCode>General</c:formatCode>
                <c:ptCount val="18"/>
                <c:pt idx="0">
                  <c:v>1.89</c:v>
                </c:pt>
                <c:pt idx="1">
                  <c:v>1.89</c:v>
                </c:pt>
                <c:pt idx="2">
                  <c:v>1.89</c:v>
                </c:pt>
                <c:pt idx="3">
                  <c:v>1.89</c:v>
                </c:pt>
                <c:pt idx="4">
                  <c:v>1.89</c:v>
                </c:pt>
                <c:pt idx="5">
                  <c:v>1.89</c:v>
                </c:pt>
                <c:pt idx="6">
                  <c:v>1.89</c:v>
                </c:pt>
                <c:pt idx="7">
                  <c:v>1.89</c:v>
                </c:pt>
                <c:pt idx="8">
                  <c:v>1.89</c:v>
                </c:pt>
                <c:pt idx="9">
                  <c:v>1.89</c:v>
                </c:pt>
                <c:pt idx="10">
                  <c:v>1.89</c:v>
                </c:pt>
                <c:pt idx="11">
                  <c:v>1.89</c:v>
                </c:pt>
                <c:pt idx="12">
                  <c:v>1.89</c:v>
                </c:pt>
                <c:pt idx="13">
                  <c:v>1.89</c:v>
                </c:pt>
                <c:pt idx="14">
                  <c:v>1.89</c:v>
                </c:pt>
                <c:pt idx="15">
                  <c:v>1.89</c:v>
                </c:pt>
                <c:pt idx="16">
                  <c:v>1.89</c:v>
                </c:pt>
                <c:pt idx="17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11D-4323-A24D-AB518FE56C8F}"/>
            </c:ext>
          </c:extLst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CRP!$P$3:$P$20</c:f>
              <c:numCache>
                <c:formatCode>General</c:formatCode>
                <c:ptCount val="18"/>
                <c:pt idx="0">
                  <c:v>2.29</c:v>
                </c:pt>
                <c:pt idx="1">
                  <c:v>2.29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2.29</c:v>
                </c:pt>
                <c:pt idx="6">
                  <c:v>2.29</c:v>
                </c:pt>
                <c:pt idx="7">
                  <c:v>2.29</c:v>
                </c:pt>
                <c:pt idx="8">
                  <c:v>2.29</c:v>
                </c:pt>
                <c:pt idx="9">
                  <c:v>2.29</c:v>
                </c:pt>
                <c:pt idx="10">
                  <c:v>2.29</c:v>
                </c:pt>
                <c:pt idx="11">
                  <c:v>2.29</c:v>
                </c:pt>
                <c:pt idx="12">
                  <c:v>2.29</c:v>
                </c:pt>
                <c:pt idx="13">
                  <c:v>2.29</c:v>
                </c:pt>
                <c:pt idx="14">
                  <c:v>2.29</c:v>
                </c:pt>
                <c:pt idx="15">
                  <c:v>2.29</c:v>
                </c:pt>
                <c:pt idx="16">
                  <c:v>2.29</c:v>
                </c:pt>
                <c:pt idx="17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1D-4323-A24D-AB518FE5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4900000000000002"/>
          <c:min val="1.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UA!$B$3:$B$20</c:f>
              <c:numCache>
                <c:formatCode>0.00</c:formatCode>
                <c:ptCount val="18"/>
                <c:pt idx="1">
                  <c:v>6.375</c:v>
                </c:pt>
                <c:pt idx="2">
                  <c:v>6.3849999999999998</c:v>
                </c:pt>
                <c:pt idx="3">
                  <c:v>6.37222222222222</c:v>
                </c:pt>
                <c:pt idx="4">
                  <c:v>6.3833333333333302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5-45C7-9B65-EE2480112209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UA!$C$3:$C$20</c:f>
              <c:numCache>
                <c:formatCode>0.00</c:formatCode>
                <c:ptCount val="18"/>
                <c:pt idx="0">
                  <c:v>6.4584210526315804</c:v>
                </c:pt>
                <c:pt idx="1">
                  <c:v>6.4374358974358996</c:v>
                </c:pt>
                <c:pt idx="2">
                  <c:v>6.3533766233766196</c:v>
                </c:pt>
                <c:pt idx="3">
                  <c:v>6.3698750000000004</c:v>
                </c:pt>
                <c:pt idx="4">
                  <c:v>6.3573958333333396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5-45C7-9B65-EE2480112209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UA!$D$3:$D$20</c:f>
              <c:numCache>
                <c:formatCode>0.00</c:formatCode>
                <c:ptCount val="18"/>
                <c:pt idx="0">
                  <c:v>6.3846153846153904</c:v>
                </c:pt>
                <c:pt idx="1">
                  <c:v>6.3476190476190499</c:v>
                </c:pt>
                <c:pt idx="2">
                  <c:v>6.3705882352941199</c:v>
                </c:pt>
                <c:pt idx="3">
                  <c:v>6.3894736842105297</c:v>
                </c:pt>
                <c:pt idx="4">
                  <c:v>6.39047619047619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F5-45C7-9B65-EE2480112209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UA!$E$3:$E$20</c:f>
              <c:numCache>
                <c:formatCode>0.00</c:formatCode>
                <c:ptCount val="18"/>
                <c:pt idx="1">
                  <c:v>6.3289999999999997</c:v>
                </c:pt>
                <c:pt idx="2">
                  <c:v>6.3330000000000002</c:v>
                </c:pt>
                <c:pt idx="3">
                  <c:v>6.3120000000000003</c:v>
                </c:pt>
                <c:pt idx="4">
                  <c:v>6.306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F5-45C7-9B65-EE2480112209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UA!$F$3:$F$20</c:f>
              <c:numCache>
                <c:formatCode>0.00</c:formatCode>
                <c:ptCount val="18"/>
                <c:pt idx="2">
                  <c:v>6.4</c:v>
                </c:pt>
                <c:pt idx="3">
                  <c:v>6.3727272727272704</c:v>
                </c:pt>
                <c:pt idx="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F5-45C7-9B65-EE2480112209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UA!$G$3:$G$20</c:f>
              <c:numCache>
                <c:formatCode>0.00</c:formatCode>
                <c:ptCount val="18"/>
                <c:pt idx="1">
                  <c:v>6.49</c:v>
                </c:pt>
                <c:pt idx="2">
                  <c:v>6.4852380952380999</c:v>
                </c:pt>
                <c:pt idx="3">
                  <c:v>6.4249999999999998</c:v>
                </c:pt>
                <c:pt idx="4">
                  <c:v>6.4474999999999998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F5-45C7-9B65-EE2480112209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UA!$H$3:$H$20</c:f>
              <c:numCache>
                <c:formatCode>0.00</c:formatCode>
                <c:ptCount val="18"/>
                <c:pt idx="1">
                  <c:v>6.4560000000000004</c:v>
                </c:pt>
                <c:pt idx="2">
                  <c:v>6.391</c:v>
                </c:pt>
                <c:pt idx="3">
                  <c:v>6.3230000000000004</c:v>
                </c:pt>
                <c:pt idx="4">
                  <c:v>6.3049999999999997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F5-45C7-9B65-EE2480112209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UA!$I$3:$I$20</c:f>
              <c:numCache>
                <c:formatCode>0.00</c:formatCode>
                <c:ptCount val="18"/>
                <c:pt idx="2">
                  <c:v>6.43</c:v>
                </c:pt>
                <c:pt idx="3">
                  <c:v>6.37</c:v>
                </c:pt>
                <c:pt idx="4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F5-45C7-9B65-EE2480112209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UA!$J$3:$J$20</c:f>
              <c:numCache>
                <c:formatCode>0.00</c:formatCode>
                <c:ptCount val="18"/>
                <c:pt idx="1">
                  <c:v>6.52</c:v>
                </c:pt>
                <c:pt idx="2">
                  <c:v>6.52</c:v>
                </c:pt>
                <c:pt idx="3">
                  <c:v>6.54</c:v>
                </c:pt>
                <c:pt idx="4">
                  <c:v>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F5-45C7-9B65-EE2480112209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UA!$K$3:$K$20</c:f>
              <c:numCache>
                <c:formatCode>0.00</c:formatCode>
                <c:ptCount val="18"/>
                <c:pt idx="2">
                  <c:v>6.4928571428571402</c:v>
                </c:pt>
                <c:pt idx="3">
                  <c:v>6.5230769230769203</c:v>
                </c:pt>
                <c:pt idx="4">
                  <c:v>6.54285714285714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3F5-45C7-9B65-EE2480112209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UA!$L$3:$L$20</c:f>
              <c:numCache>
                <c:formatCode>0.0</c:formatCode>
                <c:ptCount val="18"/>
                <c:pt idx="0">
                  <c:v>6.4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3F5-45C7-9B65-EE2480112209}"/>
            </c:ext>
          </c:extLst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UA!$M$3:$M$20</c:f>
              <c:numCache>
                <c:formatCode>0.00</c:formatCode>
                <c:ptCount val="18"/>
                <c:pt idx="0">
                  <c:v>6.4215182186234854</c:v>
                </c:pt>
                <c:pt idx="1">
                  <c:v>6.4221507064364216</c:v>
                </c:pt>
                <c:pt idx="2">
                  <c:v>6.4161060096765965</c:v>
                </c:pt>
                <c:pt idx="3">
                  <c:v>6.3997375102236935</c:v>
                </c:pt>
                <c:pt idx="4">
                  <c:v>6.405256249999999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3F5-45C7-9B65-EE2480112209}"/>
            </c:ext>
          </c:extLst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UA!$N$3:$N$20</c:f>
              <c:numCache>
                <c:formatCode>0.00</c:formatCode>
                <c:ptCount val="18"/>
                <c:pt idx="0">
                  <c:v>7.380566801619004E-2</c:v>
                </c:pt>
                <c:pt idx="1">
                  <c:v>0.19099999999999984</c:v>
                </c:pt>
                <c:pt idx="2">
                  <c:v>0.18699999999999939</c:v>
                </c:pt>
                <c:pt idx="3">
                  <c:v>0.22799999999999976</c:v>
                </c:pt>
                <c:pt idx="4">
                  <c:v>0.24500000000000011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3F5-45C7-9B65-EE2480112209}"/>
            </c:ext>
          </c:extLst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UA!$O$3:$O$20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3F5-45C7-9B65-EE2480112209}"/>
            </c:ext>
          </c:extLst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UA!$P$3:$P$20</c:f>
              <c:numCache>
                <c:formatCode>General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3F5-45C7-9B65-EE2480112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7"/>
          <c:min val="5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BUN!$B$3:$B$20</c:f>
              <c:numCache>
                <c:formatCode>0.0</c:formatCode>
                <c:ptCount val="18"/>
                <c:pt idx="1">
                  <c:v>32.590000000000003</c:v>
                </c:pt>
                <c:pt idx="2">
                  <c:v>32.74</c:v>
                </c:pt>
                <c:pt idx="3">
                  <c:v>32.616666666666703</c:v>
                </c:pt>
                <c:pt idx="4">
                  <c:v>32.644444444444403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9-442C-A0DD-F98A4F1FDBEC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BUN!$C$3:$C$20</c:f>
              <c:numCache>
                <c:formatCode>0.0</c:formatCode>
                <c:ptCount val="18"/>
                <c:pt idx="0">
                  <c:v>32.883508771929797</c:v>
                </c:pt>
                <c:pt idx="1">
                  <c:v>32.712800000000001</c:v>
                </c:pt>
                <c:pt idx="2">
                  <c:v>32.790963855421701</c:v>
                </c:pt>
                <c:pt idx="3">
                  <c:v>32.863624999999999</c:v>
                </c:pt>
                <c:pt idx="4">
                  <c:v>32.773478260869602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9-442C-A0DD-F98A4F1FDBEC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BUN!$D$3:$D$20</c:f>
              <c:numCache>
                <c:formatCode>0.0</c:formatCode>
                <c:ptCount val="18"/>
                <c:pt idx="0">
                  <c:v>32.576923076923102</c:v>
                </c:pt>
                <c:pt idx="1">
                  <c:v>32.927777777777798</c:v>
                </c:pt>
                <c:pt idx="2">
                  <c:v>33.04</c:v>
                </c:pt>
                <c:pt idx="3">
                  <c:v>33.1235294117647</c:v>
                </c:pt>
                <c:pt idx="4">
                  <c:v>32.643749999999997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9-442C-A0DD-F98A4F1FDBEC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BUN!$E$3:$E$20</c:f>
              <c:numCache>
                <c:formatCode>0.0</c:formatCode>
                <c:ptCount val="18"/>
                <c:pt idx="1">
                  <c:v>32.85</c:v>
                </c:pt>
                <c:pt idx="2">
                  <c:v>32.707999999999998</c:v>
                </c:pt>
                <c:pt idx="3">
                  <c:v>32.673000000000002</c:v>
                </c:pt>
                <c:pt idx="4">
                  <c:v>32.723999999999997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19-442C-A0DD-F98A4F1FDBEC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BUN!$F$3:$F$20</c:f>
              <c:numCache>
                <c:formatCode>0.0</c:formatCode>
                <c:ptCount val="18"/>
                <c:pt idx="2">
                  <c:v>33</c:v>
                </c:pt>
                <c:pt idx="3">
                  <c:v>32.909090909090899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19-442C-A0DD-F98A4F1FDBEC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BUN!$G$3:$G$20</c:f>
              <c:numCache>
                <c:formatCode>0.0</c:formatCode>
                <c:ptCount val="18"/>
                <c:pt idx="1">
                  <c:v>32.7023529411765</c:v>
                </c:pt>
                <c:pt idx="2">
                  <c:v>32.639523809523801</c:v>
                </c:pt>
                <c:pt idx="3">
                  <c:v>32.422083333333298</c:v>
                </c:pt>
                <c:pt idx="4">
                  <c:v>32.337083333333297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19-442C-A0DD-F98A4F1FDBEC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BUN!$H$3:$H$20</c:f>
              <c:numCache>
                <c:formatCode>0.0</c:formatCode>
                <c:ptCount val="18"/>
                <c:pt idx="1">
                  <c:v>32.587000000000003</c:v>
                </c:pt>
                <c:pt idx="2">
                  <c:v>32.384999999999998</c:v>
                </c:pt>
                <c:pt idx="3">
                  <c:v>32.466999999999999</c:v>
                </c:pt>
                <c:pt idx="4">
                  <c:v>32.337000000000003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19-442C-A0DD-F98A4F1FDBEC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BUN!$I$3:$I$20</c:f>
              <c:numCache>
                <c:formatCode>0.0</c:formatCode>
                <c:ptCount val="18"/>
                <c:pt idx="2">
                  <c:v>32.69</c:v>
                </c:pt>
                <c:pt idx="3">
                  <c:v>32.799999999999997</c:v>
                </c:pt>
                <c:pt idx="4">
                  <c:v>32.880000000000003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519-442C-A0DD-F98A4F1FDBEC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BUN!$J$3:$J$20</c:f>
              <c:numCache>
                <c:formatCode>0.0</c:formatCode>
                <c:ptCount val="18"/>
                <c:pt idx="1">
                  <c:v>33.270000000000003</c:v>
                </c:pt>
                <c:pt idx="2">
                  <c:v>33.479999999999997</c:v>
                </c:pt>
                <c:pt idx="3">
                  <c:v>33.61</c:v>
                </c:pt>
                <c:pt idx="4">
                  <c:v>34.130000000000003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19-442C-A0DD-F98A4F1FDBEC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BUN!$K$3:$K$20</c:f>
              <c:numCache>
                <c:formatCode>0.0</c:formatCode>
                <c:ptCount val="18"/>
                <c:pt idx="2">
                  <c:v>33.578571428571401</c:v>
                </c:pt>
                <c:pt idx="3">
                  <c:v>33.346153846153797</c:v>
                </c:pt>
                <c:pt idx="4">
                  <c:v>33.478571428571399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519-442C-A0DD-F98A4F1FDBEC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BUN!$L$3:$L$20</c:f>
              <c:numCache>
                <c:formatCode>0.0</c:formatCode>
                <c:ptCount val="18"/>
                <c:pt idx="0">
                  <c:v>32.799999999999997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32.799999999999997</c:v>
                </c:pt>
                <c:pt idx="4">
                  <c:v>32.799999999999997</c:v>
                </c:pt>
                <c:pt idx="5">
                  <c:v>32.799999999999997</c:v>
                </c:pt>
                <c:pt idx="6">
                  <c:v>32.799999999999997</c:v>
                </c:pt>
                <c:pt idx="7">
                  <c:v>32.799999999999997</c:v>
                </c:pt>
                <c:pt idx="8">
                  <c:v>32.799999999999997</c:v>
                </c:pt>
                <c:pt idx="9">
                  <c:v>32.799999999999997</c:v>
                </c:pt>
                <c:pt idx="10">
                  <c:v>32.799999999999997</c:v>
                </c:pt>
                <c:pt idx="11">
                  <c:v>32.799999999999997</c:v>
                </c:pt>
                <c:pt idx="12">
                  <c:v>32.799999999999997</c:v>
                </c:pt>
                <c:pt idx="13">
                  <c:v>32.799999999999997</c:v>
                </c:pt>
                <c:pt idx="14">
                  <c:v>32.799999999999997</c:v>
                </c:pt>
                <c:pt idx="15">
                  <c:v>32.799999999999997</c:v>
                </c:pt>
                <c:pt idx="16">
                  <c:v>32.799999999999997</c:v>
                </c:pt>
                <c:pt idx="1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19-442C-A0DD-F98A4F1FDBEC}"/>
            </c:ext>
          </c:extLst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BUN!$M$3:$M$20</c:f>
              <c:numCache>
                <c:formatCode>0.0</c:formatCode>
                <c:ptCount val="18"/>
                <c:pt idx="0">
                  <c:v>32.730215924426446</c:v>
                </c:pt>
                <c:pt idx="1">
                  <c:v>32.805704388422036</c:v>
                </c:pt>
                <c:pt idx="2">
                  <c:v>32.905205909351693</c:v>
                </c:pt>
                <c:pt idx="3">
                  <c:v>32.88311491670094</c:v>
                </c:pt>
                <c:pt idx="4">
                  <c:v>32.894832746721868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519-442C-A0DD-F98A4F1FDBEC}"/>
            </c:ext>
          </c:extLst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BUN!$N$3:$N$20</c:f>
              <c:numCache>
                <c:formatCode>0.0</c:formatCode>
                <c:ptCount val="18"/>
                <c:pt idx="0">
                  <c:v>0.30658569500669586</c:v>
                </c:pt>
                <c:pt idx="1">
                  <c:v>0.68299999999999983</c:v>
                </c:pt>
                <c:pt idx="2">
                  <c:v>1.1935714285714027</c:v>
                </c:pt>
                <c:pt idx="3">
                  <c:v>1.1879166666667018</c:v>
                </c:pt>
                <c:pt idx="4">
                  <c:v>1.7929999999999993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519-442C-A0DD-F98A4F1FDBEC}"/>
            </c:ext>
          </c:extLst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BUN!$O$3:$O$20</c:f>
              <c:numCache>
                <c:formatCode>General</c:formatCode>
                <c:ptCount val="18"/>
                <c:pt idx="0">
                  <c:v>30.8</c:v>
                </c:pt>
                <c:pt idx="1">
                  <c:v>30.8</c:v>
                </c:pt>
                <c:pt idx="2">
                  <c:v>30.8</c:v>
                </c:pt>
                <c:pt idx="3">
                  <c:v>30.8</c:v>
                </c:pt>
                <c:pt idx="4">
                  <c:v>30.8</c:v>
                </c:pt>
                <c:pt idx="5">
                  <c:v>30.8</c:v>
                </c:pt>
                <c:pt idx="6">
                  <c:v>30.8</c:v>
                </c:pt>
                <c:pt idx="7">
                  <c:v>30.8</c:v>
                </c:pt>
                <c:pt idx="8">
                  <c:v>30.8</c:v>
                </c:pt>
                <c:pt idx="9">
                  <c:v>30.8</c:v>
                </c:pt>
                <c:pt idx="10">
                  <c:v>30.8</c:v>
                </c:pt>
                <c:pt idx="11">
                  <c:v>30.8</c:v>
                </c:pt>
                <c:pt idx="12">
                  <c:v>30.8</c:v>
                </c:pt>
                <c:pt idx="13">
                  <c:v>30.8</c:v>
                </c:pt>
                <c:pt idx="14">
                  <c:v>30.8</c:v>
                </c:pt>
                <c:pt idx="15">
                  <c:v>30.8</c:v>
                </c:pt>
                <c:pt idx="16">
                  <c:v>30.8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519-442C-A0DD-F98A4F1FDBEC}"/>
            </c:ext>
          </c:extLst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BUN!$P$3:$P$20</c:f>
              <c:numCache>
                <c:formatCode>General</c:formatCode>
                <c:ptCount val="18"/>
                <c:pt idx="0">
                  <c:v>34.799999999999997</c:v>
                </c:pt>
                <c:pt idx="1">
                  <c:v>34.799999999999997</c:v>
                </c:pt>
                <c:pt idx="2">
                  <c:v>34.799999999999997</c:v>
                </c:pt>
                <c:pt idx="3">
                  <c:v>34.799999999999997</c:v>
                </c:pt>
                <c:pt idx="4">
                  <c:v>34.799999999999997</c:v>
                </c:pt>
                <c:pt idx="5">
                  <c:v>34.799999999999997</c:v>
                </c:pt>
                <c:pt idx="6">
                  <c:v>34.799999999999997</c:v>
                </c:pt>
                <c:pt idx="7">
                  <c:v>34.799999999999997</c:v>
                </c:pt>
                <c:pt idx="8">
                  <c:v>34.799999999999997</c:v>
                </c:pt>
                <c:pt idx="9">
                  <c:v>34.799999999999997</c:v>
                </c:pt>
                <c:pt idx="10">
                  <c:v>34.799999999999997</c:v>
                </c:pt>
                <c:pt idx="11">
                  <c:v>34.799999999999997</c:v>
                </c:pt>
                <c:pt idx="12">
                  <c:v>34.799999999999997</c:v>
                </c:pt>
                <c:pt idx="13">
                  <c:v>34.799999999999997</c:v>
                </c:pt>
                <c:pt idx="14">
                  <c:v>34.799999999999997</c:v>
                </c:pt>
                <c:pt idx="15">
                  <c:v>34.799999999999997</c:v>
                </c:pt>
                <c:pt idx="16">
                  <c:v>34.799999999999997</c:v>
                </c:pt>
                <c:pt idx="17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519-442C-A0DD-F98A4F1FD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799999999999997"/>
          <c:min val="28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79479622404002E-2"/>
          <c:y val="7.3089819562752303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CRE!$B$3:$B$20</c:f>
              <c:numCache>
                <c:formatCode>0.000</c:formatCode>
                <c:ptCount val="18"/>
                <c:pt idx="1">
                  <c:v>2.8294999999999999</c:v>
                </c:pt>
                <c:pt idx="2">
                  <c:v>2.8370000000000002</c:v>
                </c:pt>
                <c:pt idx="3">
                  <c:v>2.8433333333333302</c:v>
                </c:pt>
                <c:pt idx="4">
                  <c:v>2.83777777777778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C-4BF0-BB0A-B5E49B9A9FD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CRE!$C$3:$C$20</c:f>
              <c:numCache>
                <c:formatCode>0.000</c:formatCode>
                <c:ptCount val="18"/>
                <c:pt idx="0">
                  <c:v>2.86685185185185</c:v>
                </c:pt>
                <c:pt idx="1">
                  <c:v>2.86083333333334</c:v>
                </c:pt>
                <c:pt idx="2">
                  <c:v>2.8710526315789502</c:v>
                </c:pt>
                <c:pt idx="3">
                  <c:v>2.8631168831168901</c:v>
                </c:pt>
                <c:pt idx="4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C-4BF0-BB0A-B5E49B9A9FD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CRE!$D$3:$D$20</c:f>
              <c:numCache>
                <c:formatCode>0.000</c:formatCode>
                <c:ptCount val="18"/>
                <c:pt idx="0">
                  <c:v>2.9036363636363598</c:v>
                </c:pt>
                <c:pt idx="1">
                  <c:v>2.8811111111111098</c:v>
                </c:pt>
                <c:pt idx="2">
                  <c:v>2.8794117647058801</c:v>
                </c:pt>
                <c:pt idx="3">
                  <c:v>2.8705555555555602</c:v>
                </c:pt>
                <c:pt idx="4">
                  <c:v>2.8711111111111101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C-4BF0-BB0A-B5E49B9A9FD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CRE!$E$3:$E$20</c:f>
              <c:numCache>
                <c:formatCode>0.000</c:formatCode>
                <c:ptCount val="18"/>
                <c:pt idx="1">
                  <c:v>2.867</c:v>
                </c:pt>
                <c:pt idx="2">
                  <c:v>2.8540000000000001</c:v>
                </c:pt>
                <c:pt idx="3">
                  <c:v>2.8490000000000002</c:v>
                </c:pt>
                <c:pt idx="4" formatCode="General">
                  <c:v>2.8540000000000001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C-4BF0-BB0A-B5E49B9A9FD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CRE!$F$3:$F$20</c:f>
              <c:numCache>
                <c:formatCode>0.000</c:formatCode>
                <c:ptCount val="18"/>
                <c:pt idx="2">
                  <c:v>2.85</c:v>
                </c:pt>
                <c:pt idx="3">
                  <c:v>2.81454545454545</c:v>
                </c:pt>
                <c:pt idx="4">
                  <c:v>2.7930769230769199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5C-4BF0-BB0A-B5E49B9A9FD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CRE!$G$3:$G$20</c:f>
              <c:numCache>
                <c:formatCode>0.000</c:formatCode>
                <c:ptCount val="18"/>
                <c:pt idx="1">
                  <c:v>2.8108235294117598</c:v>
                </c:pt>
                <c:pt idx="2">
                  <c:v>2.81347619047619</c:v>
                </c:pt>
                <c:pt idx="3">
                  <c:v>2.8151304347826098</c:v>
                </c:pt>
                <c:pt idx="4">
                  <c:v>2.8409090909090899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5C-4BF0-BB0A-B5E49B9A9FD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CRE!$H$3:$H$20</c:f>
              <c:numCache>
                <c:formatCode>0.000</c:formatCode>
                <c:ptCount val="18"/>
                <c:pt idx="1">
                  <c:v>2.9060000000000001</c:v>
                </c:pt>
                <c:pt idx="2">
                  <c:v>2.8759999999999999</c:v>
                </c:pt>
                <c:pt idx="3">
                  <c:v>2.8220000000000001</c:v>
                </c:pt>
                <c:pt idx="4">
                  <c:v>2.7949999999999999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5C-4BF0-BB0A-B5E49B9A9FD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CRE!$I$3:$I$20</c:f>
              <c:numCache>
                <c:formatCode>0.000</c:formatCode>
                <c:ptCount val="18"/>
                <c:pt idx="2">
                  <c:v>2.85</c:v>
                </c:pt>
                <c:pt idx="3">
                  <c:v>2.84</c:v>
                </c:pt>
                <c:pt idx="4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5C-4BF0-BB0A-B5E49B9A9FD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CRE!$J$3:$J$20</c:f>
              <c:numCache>
                <c:formatCode>0.000</c:formatCode>
                <c:ptCount val="18"/>
                <c:pt idx="1">
                  <c:v>2.87</c:v>
                </c:pt>
                <c:pt idx="2">
                  <c:v>2.86</c:v>
                </c:pt>
                <c:pt idx="3">
                  <c:v>2.86</c:v>
                </c:pt>
                <c:pt idx="4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5C-4BF0-BB0A-B5E49B9A9FDF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CRE!$K$3:$K$20</c:f>
              <c:numCache>
                <c:formatCode>0.000</c:formatCode>
                <c:ptCount val="18"/>
                <c:pt idx="2">
                  <c:v>2.87642857142857</c:v>
                </c:pt>
                <c:pt idx="3">
                  <c:v>2.87307692307692</c:v>
                </c:pt>
                <c:pt idx="4">
                  <c:v>2.8746153846153799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5C-4BF0-BB0A-B5E49B9A9FDF}"/>
            </c:ext>
          </c:extLst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CRE!$L$3:$L$20</c:f>
              <c:numCache>
                <c:formatCode>0.00</c:formatCode>
                <c:ptCount val="18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2.84</c:v>
                </c:pt>
                <c:pt idx="7">
                  <c:v>2.84</c:v>
                </c:pt>
                <c:pt idx="8">
                  <c:v>2.84</c:v>
                </c:pt>
                <c:pt idx="9">
                  <c:v>2.84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5C-4BF0-BB0A-B5E49B9A9FDF}"/>
            </c:ext>
          </c:extLst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ysDash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CRE!$M$3:$M$20</c:f>
              <c:numCache>
                <c:formatCode>0.000</c:formatCode>
                <c:ptCount val="18"/>
                <c:pt idx="0">
                  <c:v>2.8852441077441049</c:v>
                </c:pt>
                <c:pt idx="1">
                  <c:v>2.8607525676937442</c:v>
                </c:pt>
                <c:pt idx="2">
                  <c:v>2.8567369158189591</c:v>
                </c:pt>
                <c:pt idx="3">
                  <c:v>2.8450758584410756</c:v>
                </c:pt>
                <c:pt idx="4">
                  <c:v>2.840649028749028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5C-4BF0-BB0A-B5E49B9A9FDF}"/>
            </c:ext>
          </c:extLst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CRE!$N$3:$N$20</c:f>
              <c:numCache>
                <c:formatCode>0.000</c:formatCode>
                <c:ptCount val="18"/>
                <c:pt idx="0">
                  <c:v>3.678451178450981E-2</c:v>
                </c:pt>
                <c:pt idx="1">
                  <c:v>9.5176470588240303E-2</c:v>
                </c:pt>
                <c:pt idx="2">
                  <c:v>6.5935574229690097E-2</c:v>
                </c:pt>
                <c:pt idx="3">
                  <c:v>5.8531468531469955E-2</c:v>
                </c:pt>
                <c:pt idx="4">
                  <c:v>8.1538461538460005E-2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5C-4BF0-BB0A-B5E49B9A9FDF}"/>
            </c:ext>
          </c:extLst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CRE!$O$3:$O$20</c:f>
              <c:numCache>
                <c:formatCode>General</c:formatCode>
                <c:ptCount val="18"/>
                <c:pt idx="0">
                  <c:v>2.64</c:v>
                </c:pt>
                <c:pt idx="1">
                  <c:v>2.64</c:v>
                </c:pt>
                <c:pt idx="2">
                  <c:v>2.64</c:v>
                </c:pt>
                <c:pt idx="3">
                  <c:v>2.64</c:v>
                </c:pt>
                <c:pt idx="4">
                  <c:v>2.64</c:v>
                </c:pt>
                <c:pt idx="5">
                  <c:v>2.64</c:v>
                </c:pt>
                <c:pt idx="6">
                  <c:v>2.64</c:v>
                </c:pt>
                <c:pt idx="7">
                  <c:v>2.64</c:v>
                </c:pt>
                <c:pt idx="8">
                  <c:v>2.64</c:v>
                </c:pt>
                <c:pt idx="9">
                  <c:v>2.64</c:v>
                </c:pt>
                <c:pt idx="10">
                  <c:v>2.64</c:v>
                </c:pt>
                <c:pt idx="11">
                  <c:v>2.64</c:v>
                </c:pt>
                <c:pt idx="12">
                  <c:v>2.64</c:v>
                </c:pt>
                <c:pt idx="13">
                  <c:v>2.64</c:v>
                </c:pt>
                <c:pt idx="14">
                  <c:v>2.64</c:v>
                </c:pt>
                <c:pt idx="15">
                  <c:v>2.64</c:v>
                </c:pt>
                <c:pt idx="16">
                  <c:v>2.64</c:v>
                </c:pt>
                <c:pt idx="17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5C-4BF0-BB0A-B5E49B9A9FDF}"/>
            </c:ext>
          </c:extLst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CRE!$P$3:$P$20</c:f>
              <c:numCache>
                <c:formatCode>General</c:formatCode>
                <c:ptCount val="18"/>
                <c:pt idx="0">
                  <c:v>3.04</c:v>
                </c:pt>
                <c:pt idx="1">
                  <c:v>3.04</c:v>
                </c:pt>
                <c:pt idx="2">
                  <c:v>3.04</c:v>
                </c:pt>
                <c:pt idx="3">
                  <c:v>3.04</c:v>
                </c:pt>
                <c:pt idx="4">
                  <c:v>3.04</c:v>
                </c:pt>
                <c:pt idx="5">
                  <c:v>3.04</c:v>
                </c:pt>
                <c:pt idx="6">
                  <c:v>3.04</c:v>
                </c:pt>
                <c:pt idx="7">
                  <c:v>3.04</c:v>
                </c:pt>
                <c:pt idx="8">
                  <c:v>3.04</c:v>
                </c:pt>
                <c:pt idx="9">
                  <c:v>3.04</c:v>
                </c:pt>
                <c:pt idx="10">
                  <c:v>3.04</c:v>
                </c:pt>
                <c:pt idx="11">
                  <c:v>3.04</c:v>
                </c:pt>
                <c:pt idx="12">
                  <c:v>3.04</c:v>
                </c:pt>
                <c:pt idx="13">
                  <c:v>3.04</c:v>
                </c:pt>
                <c:pt idx="14">
                  <c:v>3.04</c:v>
                </c:pt>
                <c:pt idx="15">
                  <c:v>3.04</c:v>
                </c:pt>
                <c:pt idx="16">
                  <c:v>3.04</c:v>
                </c:pt>
                <c:pt idx="17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D5C-4BF0-BB0A-B5E49B9A9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24"/>
          <c:min val="2.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AST!$B$3:$B$20</c:f>
              <c:numCache>
                <c:formatCode>0.0</c:formatCode>
                <c:ptCount val="18"/>
                <c:pt idx="1">
                  <c:v>89.85</c:v>
                </c:pt>
                <c:pt idx="2">
                  <c:v>90.25</c:v>
                </c:pt>
                <c:pt idx="3">
                  <c:v>89.8888888888889</c:v>
                </c:pt>
                <c:pt idx="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8-466A-A507-42333FE42E1F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AST!$C$3:$C$20</c:f>
              <c:numCache>
                <c:formatCode>0.0</c:formatCode>
                <c:ptCount val="18"/>
                <c:pt idx="0">
                  <c:v>91.531034482758699</c:v>
                </c:pt>
                <c:pt idx="1">
                  <c:v>90.988461538461607</c:v>
                </c:pt>
                <c:pt idx="2">
                  <c:v>91.170731707317103</c:v>
                </c:pt>
                <c:pt idx="3">
                  <c:v>91.041772151898797</c:v>
                </c:pt>
                <c:pt idx="4">
                  <c:v>90.996938775510202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8-466A-A507-42333FE42E1F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AST!$D$3:$D$20</c:f>
              <c:numCache>
                <c:formatCode>0.0</c:formatCode>
                <c:ptCount val="18"/>
                <c:pt idx="0">
                  <c:v>87.923076923076906</c:v>
                </c:pt>
                <c:pt idx="1">
                  <c:v>89.5833333333333</c:v>
                </c:pt>
                <c:pt idx="2">
                  <c:v>88.642857142857096</c:v>
                </c:pt>
                <c:pt idx="3">
                  <c:v>90.2</c:v>
                </c:pt>
                <c:pt idx="4">
                  <c:v>90.428571428571402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8-466A-A507-42333FE42E1F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AST!$E$3:$E$20</c:f>
              <c:numCache>
                <c:formatCode>0.0</c:formatCode>
                <c:ptCount val="18"/>
                <c:pt idx="1">
                  <c:v>87.582999999999998</c:v>
                </c:pt>
                <c:pt idx="2">
                  <c:v>87.424999999999997</c:v>
                </c:pt>
                <c:pt idx="3">
                  <c:v>87.869</c:v>
                </c:pt>
                <c:pt idx="4">
                  <c:v>87.71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38-466A-A507-42333FE42E1F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AST!$F$3:$F$20</c:f>
              <c:numCache>
                <c:formatCode>0.0</c:formatCode>
                <c:ptCount val="18"/>
                <c:pt idx="2">
                  <c:v>90</c:v>
                </c:pt>
                <c:pt idx="3">
                  <c:v>88.545454545454504</c:v>
                </c:pt>
                <c:pt idx="4">
                  <c:v>88.230769230769198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38-466A-A507-42333FE42E1F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AST!$G$3:$G$20</c:f>
              <c:numCache>
                <c:formatCode>0.0</c:formatCode>
                <c:ptCount val="18"/>
                <c:pt idx="1">
                  <c:v>90.388235294117607</c:v>
                </c:pt>
                <c:pt idx="2">
                  <c:v>89.285714285714306</c:v>
                </c:pt>
                <c:pt idx="3">
                  <c:v>88.239130434782595</c:v>
                </c:pt>
                <c:pt idx="4">
                  <c:v>90.033333333333303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8-466A-A507-42333FE42E1F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AST!$H$3:$H$20</c:f>
              <c:numCache>
                <c:formatCode>0.0</c:formatCode>
                <c:ptCount val="18"/>
                <c:pt idx="1">
                  <c:v>88.911000000000001</c:v>
                </c:pt>
                <c:pt idx="2">
                  <c:v>88.575999999999993</c:v>
                </c:pt>
                <c:pt idx="3">
                  <c:v>88.882000000000005</c:v>
                </c:pt>
                <c:pt idx="4">
                  <c:v>89.102000000000004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38-466A-A507-42333FE42E1F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AST!$I$3:$I$20</c:f>
              <c:numCache>
                <c:formatCode>0.0</c:formatCode>
                <c:ptCount val="18"/>
                <c:pt idx="2">
                  <c:v>90.59</c:v>
                </c:pt>
                <c:pt idx="3">
                  <c:v>90.95</c:v>
                </c:pt>
                <c:pt idx="4">
                  <c:v>91.11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38-466A-A507-42333FE42E1F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AST!$J$3:$J$20</c:f>
              <c:numCache>
                <c:formatCode>0.0</c:formatCode>
                <c:ptCount val="18"/>
                <c:pt idx="1">
                  <c:v>89.96</c:v>
                </c:pt>
                <c:pt idx="2">
                  <c:v>90.02</c:v>
                </c:pt>
                <c:pt idx="3">
                  <c:v>90.02</c:v>
                </c:pt>
                <c:pt idx="4">
                  <c:v>90.67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38-466A-A507-42333FE42E1F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AST!$K$3:$K$20</c:f>
              <c:numCache>
                <c:formatCode>0.0</c:formatCode>
                <c:ptCount val="18"/>
                <c:pt idx="2">
                  <c:v>89</c:v>
                </c:pt>
                <c:pt idx="3">
                  <c:v>89.461538461538495</c:v>
                </c:pt>
                <c:pt idx="4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138-466A-A507-42333FE42E1F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AST!$L$3:$L$20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38-466A-A507-42333FE42E1F}"/>
            </c:ext>
          </c:extLst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AST!$M$3:$M$20</c:f>
              <c:numCache>
                <c:formatCode>0.0</c:formatCode>
                <c:ptCount val="18"/>
                <c:pt idx="0">
                  <c:v>89.727055702917795</c:v>
                </c:pt>
                <c:pt idx="1">
                  <c:v>89.609147166558941</c:v>
                </c:pt>
                <c:pt idx="2">
                  <c:v>89.496030313588861</c:v>
                </c:pt>
                <c:pt idx="3">
                  <c:v>89.509778448256327</c:v>
                </c:pt>
                <c:pt idx="4">
                  <c:v>89.778161276818395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38-466A-A507-42333FE42E1F}"/>
            </c:ext>
          </c:extLst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AST!$N$3:$N$20</c:f>
              <c:numCache>
                <c:formatCode>0.0</c:formatCode>
                <c:ptCount val="18"/>
                <c:pt idx="0">
                  <c:v>3.6079575596817932</c:v>
                </c:pt>
                <c:pt idx="1">
                  <c:v>3.4054615384616085</c:v>
                </c:pt>
                <c:pt idx="2">
                  <c:v>3.7457317073171055</c:v>
                </c:pt>
                <c:pt idx="3">
                  <c:v>3.1727721518987977</c:v>
                </c:pt>
                <c:pt idx="4">
                  <c:v>3.7457317073171055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138-466A-A507-42333FE42E1F}"/>
            </c:ext>
          </c:extLst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AST!$O$3:$O$20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138-466A-A507-42333FE42E1F}"/>
            </c:ext>
          </c:extLst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AST!$P$3:$P$20</c:f>
              <c:numCache>
                <c:formatCode>General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138-466A-A507-42333FE4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1"/>
          <c:min val="8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3327668991747295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ALT!$B$3:$B$20</c:f>
              <c:numCache>
                <c:formatCode>0.0</c:formatCode>
                <c:ptCount val="18"/>
                <c:pt idx="1">
                  <c:v>82.2</c:v>
                </c:pt>
                <c:pt idx="2">
                  <c:v>82.15</c:v>
                </c:pt>
                <c:pt idx="3">
                  <c:v>82.0555555555556</c:v>
                </c:pt>
                <c:pt idx="4">
                  <c:v>82.1666666666667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3-4DB8-9C26-BD34CF48BADE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ALT!$C$3:$C$20</c:f>
              <c:numCache>
                <c:formatCode>0.0</c:formatCode>
                <c:ptCount val="18"/>
                <c:pt idx="0">
                  <c:v>84.198245614035102</c:v>
                </c:pt>
                <c:pt idx="1">
                  <c:v>82.651190476190393</c:v>
                </c:pt>
                <c:pt idx="2">
                  <c:v>82.747777777777799</c:v>
                </c:pt>
                <c:pt idx="3">
                  <c:v>83.689610389610394</c:v>
                </c:pt>
                <c:pt idx="4">
                  <c:v>84.169387755102093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3-4DB8-9C26-BD34CF48BADE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ALT!$D$3:$D$20</c:f>
              <c:numCache>
                <c:formatCode>0.0</c:formatCode>
                <c:ptCount val="18"/>
                <c:pt idx="0">
                  <c:v>83.714285714285694</c:v>
                </c:pt>
                <c:pt idx="1">
                  <c:v>83.904761904761898</c:v>
                </c:pt>
                <c:pt idx="2">
                  <c:v>84.2</c:v>
                </c:pt>
                <c:pt idx="3">
                  <c:v>83.8888888888889</c:v>
                </c:pt>
                <c:pt idx="4">
                  <c:v>84.3333333333333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3-4DB8-9C26-BD34CF48BADE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ALT!$E$3:$E$20</c:f>
              <c:numCache>
                <c:formatCode>0.0</c:formatCode>
                <c:ptCount val="18"/>
                <c:pt idx="1">
                  <c:v>81.900000000000006</c:v>
                </c:pt>
                <c:pt idx="2">
                  <c:v>82.010999999999996</c:v>
                </c:pt>
                <c:pt idx="3">
                  <c:v>82.204999999999998</c:v>
                </c:pt>
                <c:pt idx="4">
                  <c:v>83.010999999999996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33-4DB8-9C26-BD34CF48BADE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ALT!$F$3:$F$20</c:f>
              <c:numCache>
                <c:formatCode>0.0</c:formatCode>
                <c:ptCount val="18"/>
                <c:pt idx="2">
                  <c:v>80</c:v>
                </c:pt>
                <c:pt idx="3">
                  <c:v>79.636363636363598</c:v>
                </c:pt>
                <c:pt idx="4">
                  <c:v>79.692307692307693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33-4DB8-9C26-BD34CF48BADE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ALT!$G$3:$G$20</c:f>
              <c:numCache>
                <c:formatCode>0.0</c:formatCode>
                <c:ptCount val="18"/>
                <c:pt idx="1">
                  <c:v>80.664705882352905</c:v>
                </c:pt>
                <c:pt idx="2">
                  <c:v>80.923809523809496</c:v>
                </c:pt>
                <c:pt idx="3">
                  <c:v>80.9166666666667</c:v>
                </c:pt>
                <c:pt idx="4">
                  <c:v>81.133333333333297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33-4DB8-9C26-BD34CF48BADE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ALT!$H$3:$H$20</c:f>
              <c:numCache>
                <c:formatCode>0.0</c:formatCode>
                <c:ptCount val="18"/>
                <c:pt idx="1">
                  <c:v>83.096000000000004</c:v>
                </c:pt>
                <c:pt idx="2">
                  <c:v>83.085999999999999</c:v>
                </c:pt>
                <c:pt idx="3">
                  <c:v>83.177999999999997</c:v>
                </c:pt>
                <c:pt idx="4">
                  <c:v>83.21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33-4DB8-9C26-BD34CF48BADE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ALT!$I$3:$I$20</c:f>
              <c:numCache>
                <c:formatCode>0.0</c:formatCode>
                <c:ptCount val="18"/>
                <c:pt idx="2">
                  <c:v>82.32</c:v>
                </c:pt>
                <c:pt idx="3">
                  <c:v>82.64</c:v>
                </c:pt>
                <c:pt idx="4">
                  <c:v>83.22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33-4DB8-9C26-BD34CF48BADE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ALT!$J$3:$J$20</c:f>
              <c:numCache>
                <c:formatCode>0.0</c:formatCode>
                <c:ptCount val="18"/>
                <c:pt idx="1">
                  <c:v>82.6</c:v>
                </c:pt>
                <c:pt idx="2">
                  <c:v>82.32</c:v>
                </c:pt>
                <c:pt idx="3">
                  <c:v>82.36</c:v>
                </c:pt>
                <c:pt idx="4">
                  <c:v>82.83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33-4DB8-9C26-BD34CF48BADE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ALT!$K$3:$K$20</c:f>
              <c:numCache>
                <c:formatCode>0.0</c:formatCode>
                <c:ptCount val="18"/>
                <c:pt idx="2">
                  <c:v>82.538461538461505</c:v>
                </c:pt>
                <c:pt idx="3">
                  <c:v>82.846153846153797</c:v>
                </c:pt>
                <c:pt idx="4">
                  <c:v>82.571428571428598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33-4DB8-9C26-BD34CF48BADE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ALT!$L$3:$L$20</c:f>
              <c:numCache>
                <c:formatCode>0</c:formatCode>
                <c:ptCount val="18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933-4DB8-9C26-BD34CF48BADE}"/>
            </c:ext>
          </c:extLst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ALT!$M$3:$M$20</c:f>
              <c:numCache>
                <c:formatCode>0.0</c:formatCode>
                <c:ptCount val="18"/>
                <c:pt idx="0">
                  <c:v>83.956265664160398</c:v>
                </c:pt>
                <c:pt idx="1">
                  <c:v>82.430951180472178</c:v>
                </c:pt>
                <c:pt idx="2">
                  <c:v>82.229704884004889</c:v>
                </c:pt>
                <c:pt idx="3">
                  <c:v>82.341623898323903</c:v>
                </c:pt>
                <c:pt idx="4">
                  <c:v>82.633745735217161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933-4DB8-9C26-BD34CF48BADE}"/>
            </c:ext>
          </c:extLst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ALT!$N$3:$N$20</c:f>
              <c:numCache>
                <c:formatCode>0.0</c:formatCode>
                <c:ptCount val="18"/>
                <c:pt idx="0">
                  <c:v>0.4839598997494079</c:v>
                </c:pt>
                <c:pt idx="1">
                  <c:v>3.2400560224089929</c:v>
                </c:pt>
                <c:pt idx="2">
                  <c:v>4.2000000000000028</c:v>
                </c:pt>
                <c:pt idx="3">
                  <c:v>4.2525252525253023</c:v>
                </c:pt>
                <c:pt idx="4">
                  <c:v>4.6410256410256068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933-4DB8-9C26-BD34CF48BADE}"/>
            </c:ext>
          </c:extLst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ALT!$O$3:$O$20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933-4DB8-9C26-BD34CF48BADE}"/>
            </c:ext>
          </c:extLst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ALT!$P$3:$P$20</c:f>
              <c:numCache>
                <c:formatCode>General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933-4DB8-9C26-BD34CF48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K!$B$3:$B$20</c:f>
              <c:numCache>
                <c:formatCode>0.00</c:formatCode>
                <c:ptCount val="18"/>
                <c:pt idx="1">
                  <c:v>5.29</c:v>
                </c:pt>
                <c:pt idx="2">
                  <c:v>5.2845000000000004</c:v>
                </c:pt>
                <c:pt idx="3">
                  <c:v>5.29555555555556</c:v>
                </c:pt>
                <c:pt idx="4">
                  <c:v>5.2877777777777801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7-4725-B3EC-64C86C769AC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K!$C$3:$C$20</c:f>
              <c:numCache>
                <c:formatCode>0.00</c:formatCode>
                <c:ptCount val="18"/>
                <c:pt idx="0">
                  <c:v>5.2985714285714298</c:v>
                </c:pt>
                <c:pt idx="1">
                  <c:v>5.2957333333333301</c:v>
                </c:pt>
                <c:pt idx="2">
                  <c:v>5.2856790123456801</c:v>
                </c:pt>
                <c:pt idx="3">
                  <c:v>5.2951190476190497</c:v>
                </c:pt>
                <c:pt idx="4">
                  <c:v>5.29126213592233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7-4725-B3EC-64C86C769AC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K!$D$3:$D$20</c:f>
              <c:numCache>
                <c:formatCode>0.00</c:formatCode>
                <c:ptCount val="18"/>
                <c:pt idx="0">
                  <c:v>5.2945454545454496</c:v>
                </c:pt>
                <c:pt idx="1">
                  <c:v>5.3058823529411798</c:v>
                </c:pt>
                <c:pt idx="2">
                  <c:v>5.2973333333333299</c:v>
                </c:pt>
                <c:pt idx="3">
                  <c:v>5.2866666666666697</c:v>
                </c:pt>
                <c:pt idx="4">
                  <c:v>5.2833333333333297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7-4725-B3EC-64C86C769AC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K!$E$3:$E$20</c:f>
              <c:numCache>
                <c:formatCode>0.00</c:formatCode>
                <c:ptCount val="18"/>
                <c:pt idx="1">
                  <c:v>5.2750000000000004</c:v>
                </c:pt>
                <c:pt idx="2">
                  <c:v>5.2880000000000003</c:v>
                </c:pt>
                <c:pt idx="3">
                  <c:v>5.2949999999999999</c:v>
                </c:pt>
                <c:pt idx="4">
                  <c:v>5.2880000000000003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77-4725-B3EC-64C86C769ACD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K!$F$3:$F$20</c:f>
              <c:numCache>
                <c:formatCode>0.00</c:formatCode>
                <c:ptCount val="18"/>
                <c:pt idx="2">
                  <c:v>5.4</c:v>
                </c:pt>
                <c:pt idx="3">
                  <c:v>5.4</c:v>
                </c:pt>
                <c:pt idx="4">
                  <c:v>5.3076923076923102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77-4725-B3EC-64C86C769ACD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K!$G$3:$G$20</c:f>
              <c:numCache>
                <c:formatCode>0.00</c:formatCode>
                <c:ptCount val="18"/>
                <c:pt idx="1">
                  <c:v>5.2773529411764697</c:v>
                </c:pt>
                <c:pt idx="2">
                  <c:v>5.2696666666666703</c:v>
                </c:pt>
                <c:pt idx="3">
                  <c:v>5.2597619047619002</c:v>
                </c:pt>
                <c:pt idx="4">
                  <c:v>5.2705000000000002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77-4725-B3EC-64C86C769ACD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K!$H$3:$H$20</c:f>
              <c:numCache>
                <c:formatCode>0.00</c:formatCode>
                <c:ptCount val="18"/>
                <c:pt idx="1">
                  <c:v>5.3230000000000004</c:v>
                </c:pt>
                <c:pt idx="2">
                  <c:v>5.3369999999999997</c:v>
                </c:pt>
                <c:pt idx="3">
                  <c:v>5.335</c:v>
                </c:pt>
                <c:pt idx="4">
                  <c:v>5.327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77-4725-B3EC-64C86C769ACD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K!$I$3:$I$20</c:f>
              <c:numCache>
                <c:formatCode>0.00</c:formatCode>
                <c:ptCount val="18"/>
                <c:pt idx="2">
                  <c:v>5.3</c:v>
                </c:pt>
                <c:pt idx="3">
                  <c:v>5.3</c:v>
                </c:pt>
                <c:pt idx="4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77-4725-B3EC-64C86C769ACD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K!$J$3:$J$20</c:f>
              <c:numCache>
                <c:formatCode>0.00</c:formatCode>
                <c:ptCount val="18"/>
                <c:pt idx="1">
                  <c:v>5.32</c:v>
                </c:pt>
                <c:pt idx="2">
                  <c:v>5.31</c:v>
                </c:pt>
                <c:pt idx="3">
                  <c:v>5.32</c:v>
                </c:pt>
                <c:pt idx="4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77-4725-B3EC-64C86C769ACD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K!$K$3:$K$20</c:f>
              <c:numCache>
                <c:formatCode>0.00</c:formatCode>
                <c:ptCount val="18"/>
                <c:pt idx="2">
                  <c:v>5.29285714285714</c:v>
                </c:pt>
                <c:pt idx="3">
                  <c:v>5.3</c:v>
                </c:pt>
                <c:pt idx="4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77-4725-B3EC-64C86C769ACD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K!$L$3:$L$20</c:f>
              <c:numCache>
                <c:formatCode>0.0</c:formatCode>
                <c:ptCount val="18"/>
                <c:pt idx="0">
                  <c:v>5.3</c:v>
                </c:pt>
                <c:pt idx="1">
                  <c:v>5.3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77-4725-B3EC-64C86C769ACD}"/>
            </c:ext>
          </c:extLst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K!$M$3:$M$20</c:f>
              <c:numCache>
                <c:formatCode>0.00</c:formatCode>
                <c:ptCount val="18"/>
                <c:pt idx="0">
                  <c:v>5.2965584415584397</c:v>
                </c:pt>
                <c:pt idx="1">
                  <c:v>5.298138375350141</c:v>
                </c:pt>
                <c:pt idx="2">
                  <c:v>5.306503615520282</c:v>
                </c:pt>
                <c:pt idx="3">
                  <c:v>5.3087103174603172</c:v>
                </c:pt>
                <c:pt idx="4">
                  <c:v>5.2935565554725752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77-4725-B3EC-64C86C769ACD}"/>
            </c:ext>
          </c:extLst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K!$N$3:$N$20</c:f>
              <c:numCache>
                <c:formatCode>0.00</c:formatCode>
                <c:ptCount val="18"/>
                <c:pt idx="0">
                  <c:v>4.0259740259802612E-3</c:v>
                </c:pt>
                <c:pt idx="1">
                  <c:v>4.8000000000000043E-2</c:v>
                </c:pt>
                <c:pt idx="2">
                  <c:v>0.13033333333333008</c:v>
                </c:pt>
                <c:pt idx="3">
                  <c:v>0.14023809523810016</c:v>
                </c:pt>
                <c:pt idx="4">
                  <c:v>5.6499999999999773E-2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477-4725-B3EC-64C86C769ACD}"/>
            </c:ext>
          </c:extLst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K!$O$3:$O$20</c:f>
              <c:numCache>
                <c:formatCode>General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5.0999999999999996</c:v>
                </c:pt>
                <c:pt idx="16">
                  <c:v>5.0999999999999996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477-4725-B3EC-64C86C769ACD}"/>
            </c:ext>
          </c:extLst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K!$P$3:$P$20</c:f>
              <c:numCache>
                <c:formatCode>General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477-4725-B3EC-64C86C76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7"/>
          <c:min val="4.900000000000000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703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rGT!$B$3:$B$20</c:f>
              <c:numCache>
                <c:formatCode>0.0</c:formatCode>
                <c:ptCount val="18"/>
                <c:pt idx="1">
                  <c:v>71.3</c:v>
                </c:pt>
                <c:pt idx="2">
                  <c:v>71.400000000000006</c:v>
                </c:pt>
                <c:pt idx="3">
                  <c:v>71.2777777777778</c:v>
                </c:pt>
                <c:pt idx="4">
                  <c:v>71.3888888888889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6-4FAA-886B-16A631381395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rGT!$C$3:$C$20</c:f>
              <c:numCache>
                <c:formatCode>0.0</c:formatCode>
                <c:ptCount val="18"/>
                <c:pt idx="0">
                  <c:v>71.653703703703698</c:v>
                </c:pt>
                <c:pt idx="1">
                  <c:v>71.5164383561644</c:v>
                </c:pt>
                <c:pt idx="2">
                  <c:v>71.1666666666667</c:v>
                </c:pt>
                <c:pt idx="3">
                  <c:v>70.903614457831296</c:v>
                </c:pt>
                <c:pt idx="4">
                  <c:v>70.773333333333298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6-4FAA-886B-16A631381395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rGT!$D$3:$D$20</c:f>
              <c:numCache>
                <c:formatCode>0.0</c:formatCode>
                <c:ptCount val="18"/>
                <c:pt idx="0">
                  <c:v>69.714285714285694</c:v>
                </c:pt>
                <c:pt idx="1">
                  <c:v>69.45</c:v>
                </c:pt>
                <c:pt idx="2">
                  <c:v>70.1111111111111</c:v>
                </c:pt>
                <c:pt idx="3">
                  <c:v>70.25</c:v>
                </c:pt>
                <c:pt idx="4">
                  <c:v>70.3888888888889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6-4FAA-886B-16A631381395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rGT!$E$3:$E$20</c:f>
              <c:numCache>
                <c:formatCode>0.0</c:formatCode>
                <c:ptCount val="18"/>
                <c:pt idx="1">
                  <c:v>71.400000000000006</c:v>
                </c:pt>
                <c:pt idx="2">
                  <c:v>71.769000000000005</c:v>
                </c:pt>
                <c:pt idx="3">
                  <c:v>71.756</c:v>
                </c:pt>
                <c:pt idx="4">
                  <c:v>71.677000000000007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6-4FAA-886B-16A631381395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rGT!$F$3:$F$20</c:f>
              <c:numCache>
                <c:formatCode>0.0</c:formatCode>
                <c:ptCount val="18"/>
                <c:pt idx="2">
                  <c:v>70</c:v>
                </c:pt>
                <c:pt idx="3">
                  <c:v>70</c:v>
                </c:pt>
                <c:pt idx="4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6-4FAA-886B-16A631381395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rGT!$G$3:$G$20</c:f>
              <c:numCache>
                <c:formatCode>0.0</c:formatCode>
                <c:ptCount val="18"/>
                <c:pt idx="1">
                  <c:v>70.782352941176498</c:v>
                </c:pt>
                <c:pt idx="2">
                  <c:v>70.571428571428598</c:v>
                </c:pt>
                <c:pt idx="3">
                  <c:v>70.3</c:v>
                </c:pt>
                <c:pt idx="4">
                  <c:v>70.775000000000006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6-4FAA-886B-16A631381395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rGT!$H$3:$H$20</c:f>
              <c:numCache>
                <c:formatCode>0.0</c:formatCode>
                <c:ptCount val="18"/>
                <c:pt idx="1">
                  <c:v>71.477999999999994</c:v>
                </c:pt>
                <c:pt idx="2">
                  <c:v>70.933999999999997</c:v>
                </c:pt>
                <c:pt idx="3">
                  <c:v>71.364999999999995</c:v>
                </c:pt>
                <c:pt idx="4">
                  <c:v>71.819999999999993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A6-4FAA-886B-16A631381395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rGT!$I$3:$I$20</c:f>
              <c:numCache>
                <c:formatCode>0.0</c:formatCode>
                <c:ptCount val="18"/>
                <c:pt idx="2">
                  <c:v>70.64</c:v>
                </c:pt>
                <c:pt idx="3">
                  <c:v>70.819999999999993</c:v>
                </c:pt>
                <c:pt idx="4">
                  <c:v>70.61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A6-4FAA-886B-16A631381395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rGT!$J$3:$J$20</c:f>
              <c:numCache>
                <c:formatCode>0.0</c:formatCode>
                <c:ptCount val="18"/>
                <c:pt idx="1">
                  <c:v>71.040000000000006</c:v>
                </c:pt>
                <c:pt idx="2">
                  <c:v>71.34</c:v>
                </c:pt>
                <c:pt idx="3">
                  <c:v>70.91</c:v>
                </c:pt>
                <c:pt idx="4">
                  <c:v>70.319999999999993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A6-4FAA-886B-16A631381395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rGT!$K$3:$K$20</c:f>
              <c:numCache>
                <c:formatCode>0.0</c:formatCode>
                <c:ptCount val="18"/>
                <c:pt idx="2">
                  <c:v>71.285714285714306</c:v>
                </c:pt>
                <c:pt idx="3">
                  <c:v>72.307692307692307</c:v>
                </c:pt>
                <c:pt idx="4">
                  <c:v>71.857142857142904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A6-4FAA-886B-16A631381395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rGT!$L$3:$L$20</c:f>
              <c:numCache>
                <c:formatCode>0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6-4FAA-886B-16A631381395}"/>
            </c:ext>
          </c:extLst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rGT!$M$3:$M$20</c:f>
              <c:numCache>
                <c:formatCode>0.0</c:formatCode>
                <c:ptCount val="18"/>
                <c:pt idx="0">
                  <c:v>70.683994708994703</c:v>
                </c:pt>
                <c:pt idx="1">
                  <c:v>70.995255899620119</c:v>
                </c:pt>
                <c:pt idx="2">
                  <c:v>70.921792063492077</c:v>
                </c:pt>
                <c:pt idx="3">
                  <c:v>70.989008454330133</c:v>
                </c:pt>
                <c:pt idx="4">
                  <c:v>70.861025396825397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7A6-4FAA-886B-16A631381395}"/>
            </c:ext>
          </c:extLst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rGT!$N$3:$N$20</c:f>
              <c:numCache>
                <c:formatCode>0.0</c:formatCode>
                <c:ptCount val="18"/>
                <c:pt idx="0">
                  <c:v>1.9394179894180041</c:v>
                </c:pt>
                <c:pt idx="1">
                  <c:v>2.0664383561643973</c:v>
                </c:pt>
                <c:pt idx="2">
                  <c:v>1.7690000000000055</c:v>
                </c:pt>
                <c:pt idx="3">
                  <c:v>2.3076923076923066</c:v>
                </c:pt>
                <c:pt idx="4">
                  <c:v>2.8571428571429038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7A6-4FAA-886B-16A631381395}"/>
            </c:ext>
          </c:extLst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rGT!$O$3:$O$20</c:f>
              <c:numCache>
                <c:formatCode>General</c:formatCode>
                <c:ptCount val="18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7A6-4FAA-886B-16A631381395}"/>
            </c:ext>
          </c:extLst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rGT!$P$3:$P$20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7A6-4FAA-886B-16A63138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79"/>
          <c:min val="6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9578138412254205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ALP!$B$3:$B$20</c:f>
              <c:numCache>
                <c:formatCode>0.0</c:formatCode>
                <c:ptCount val="18"/>
                <c:pt idx="1">
                  <c:v>76</c:v>
                </c:pt>
                <c:pt idx="2">
                  <c:v>75.7</c:v>
                </c:pt>
                <c:pt idx="3">
                  <c:v>75.9444444444444</c:v>
                </c:pt>
                <c:pt idx="4">
                  <c:v>76.2777777777778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A-4FCA-BE88-0C8EB1B4070C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ALP!$C$3:$C$20</c:f>
              <c:numCache>
                <c:formatCode>0.0</c:formatCode>
                <c:ptCount val="18"/>
                <c:pt idx="0">
                  <c:v>76.918518518518496</c:v>
                </c:pt>
                <c:pt idx="1">
                  <c:v>77.012162162162198</c:v>
                </c:pt>
                <c:pt idx="2">
                  <c:v>76.848051948051904</c:v>
                </c:pt>
                <c:pt idx="3">
                  <c:v>76.8708860759494</c:v>
                </c:pt>
                <c:pt idx="4">
                  <c:v>76.527173913043498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A-4FCA-BE88-0C8EB1B4070C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ALP!$D$3:$D$20</c:f>
              <c:numCache>
                <c:formatCode>0.0</c:formatCode>
                <c:ptCount val="18"/>
                <c:pt idx="0">
                  <c:v>74.733333333333306</c:v>
                </c:pt>
                <c:pt idx="1">
                  <c:v>75.875</c:v>
                </c:pt>
                <c:pt idx="2">
                  <c:v>76.4166666666667</c:v>
                </c:pt>
                <c:pt idx="3">
                  <c:v>75.8888888888889</c:v>
                </c:pt>
                <c:pt idx="4">
                  <c:v>75.3888888888889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A-4FCA-BE88-0C8EB1B4070C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ALP!$E$3:$E$20</c:f>
              <c:numCache>
                <c:formatCode>0.0</c:formatCode>
                <c:ptCount val="18"/>
                <c:pt idx="1">
                  <c:v>77.2</c:v>
                </c:pt>
                <c:pt idx="2">
                  <c:v>77.468000000000004</c:v>
                </c:pt>
                <c:pt idx="3">
                  <c:v>76.701999999999998</c:v>
                </c:pt>
                <c:pt idx="4">
                  <c:v>75.656000000000006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0A-4FCA-BE88-0C8EB1B4070C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ALP!$F$3:$F$20</c:f>
              <c:numCache>
                <c:formatCode>0.0</c:formatCode>
                <c:ptCount val="18"/>
                <c:pt idx="2">
                  <c:v>70</c:v>
                </c:pt>
                <c:pt idx="3">
                  <c:v>75.636363636363598</c:v>
                </c:pt>
                <c:pt idx="4">
                  <c:v>70.615384615384599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0A-4FCA-BE88-0C8EB1B4070C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ALP!$G$3:$G$20</c:f>
              <c:numCache>
                <c:formatCode>0.0</c:formatCode>
                <c:ptCount val="18"/>
                <c:pt idx="1">
                  <c:v>75.594117647058795</c:v>
                </c:pt>
                <c:pt idx="2">
                  <c:v>75.357142857142804</c:v>
                </c:pt>
                <c:pt idx="3">
                  <c:v>75.433333333333294</c:v>
                </c:pt>
                <c:pt idx="4">
                  <c:v>75.125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0A-4FCA-BE88-0C8EB1B4070C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ALP!$H$3:$H$20</c:f>
              <c:numCache>
                <c:formatCode>0.0</c:formatCode>
                <c:ptCount val="18"/>
                <c:pt idx="1">
                  <c:v>76.260999999999996</c:v>
                </c:pt>
                <c:pt idx="2">
                  <c:v>76.230999999999995</c:v>
                </c:pt>
                <c:pt idx="3">
                  <c:v>76.102000000000004</c:v>
                </c:pt>
                <c:pt idx="4">
                  <c:v>75.903000000000006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0A-4FCA-BE88-0C8EB1B4070C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ALP!$I$3:$I$20</c:f>
              <c:numCache>
                <c:formatCode>0.0</c:formatCode>
                <c:ptCount val="18"/>
                <c:pt idx="2">
                  <c:v>77.95</c:v>
                </c:pt>
                <c:pt idx="3">
                  <c:v>77.680000000000007</c:v>
                </c:pt>
                <c:pt idx="4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C0A-4FCA-BE88-0C8EB1B4070C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ALP!$J$3:$J$20</c:f>
              <c:numCache>
                <c:formatCode>0.0</c:formatCode>
                <c:ptCount val="18"/>
                <c:pt idx="1">
                  <c:v>77.599999999999994</c:v>
                </c:pt>
                <c:pt idx="2">
                  <c:v>76.98</c:v>
                </c:pt>
                <c:pt idx="3">
                  <c:v>77.41</c:v>
                </c:pt>
                <c:pt idx="4">
                  <c:v>76.98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C0A-4FCA-BE88-0C8EB1B4070C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ALP!$K$3:$K$20</c:f>
              <c:numCache>
                <c:formatCode>0.0</c:formatCode>
                <c:ptCount val="18"/>
                <c:pt idx="2">
                  <c:v>76.214285714285694</c:v>
                </c:pt>
                <c:pt idx="3">
                  <c:v>76</c:v>
                </c:pt>
                <c:pt idx="4">
                  <c:v>76.571428571428598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C0A-4FCA-BE88-0C8EB1B4070C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ALP!$L$3:$L$20</c:f>
              <c:numCache>
                <c:formatCode>General</c:formatCode>
                <c:ptCount val="18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0A-4FCA-BE88-0C8EB1B4070C}"/>
            </c:ext>
          </c:extLst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ALP!$M$3:$M$20</c:f>
              <c:numCache>
                <c:formatCode>0.0</c:formatCode>
                <c:ptCount val="18"/>
                <c:pt idx="0">
                  <c:v>75.825925925925901</c:v>
                </c:pt>
                <c:pt idx="1">
                  <c:v>76.506039972745853</c:v>
                </c:pt>
                <c:pt idx="2">
                  <c:v>75.916514718614707</c:v>
                </c:pt>
                <c:pt idx="3">
                  <c:v>76.366791637897961</c:v>
                </c:pt>
                <c:pt idx="4">
                  <c:v>75.754465376652334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C0A-4FCA-BE88-0C8EB1B4070C}"/>
            </c:ext>
          </c:extLst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ALP!$N$3:$N$20</c:f>
              <c:numCache>
                <c:formatCode>0.0</c:formatCode>
                <c:ptCount val="18"/>
                <c:pt idx="0">
                  <c:v>2.1851851851851904</c:v>
                </c:pt>
                <c:pt idx="1">
                  <c:v>2.0058823529411995</c:v>
                </c:pt>
                <c:pt idx="2">
                  <c:v>7.9500000000000028</c:v>
                </c:pt>
                <c:pt idx="3">
                  <c:v>2.2466666666667123</c:v>
                </c:pt>
                <c:pt idx="4">
                  <c:v>7.884615384615401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C0A-4FCA-BE88-0C8EB1B4070C}"/>
            </c:ext>
          </c:extLst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ALP!$O$3:$O$20</c:f>
              <c:numCache>
                <c:formatCode>General</c:formatCode>
                <c:ptCount val="18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C0A-4FCA-BE88-0C8EB1B4070C}"/>
            </c:ext>
          </c:extLst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ALP!$P$3:$P$20</c:f>
              <c:numCache>
                <c:formatCode>General</c:formatCode>
                <c:ptCount val="18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C0A-4FCA-BE88-0C8EB1B4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84"/>
          <c:min val="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LD!$B$3:$B$20</c:f>
              <c:numCache>
                <c:formatCode>0.0</c:formatCode>
                <c:ptCount val="18"/>
                <c:pt idx="1">
                  <c:v>273.64999999999998</c:v>
                </c:pt>
                <c:pt idx="2">
                  <c:v>273.60000000000002</c:v>
                </c:pt>
                <c:pt idx="3">
                  <c:v>273.444444444444</c:v>
                </c:pt>
                <c:pt idx="4">
                  <c:v>274.33333333333297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1-496D-BA53-B32164D0B610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LD!$C$3:$C$20</c:f>
              <c:numCache>
                <c:formatCode>0.0</c:formatCode>
                <c:ptCount val="18"/>
                <c:pt idx="0">
                  <c:v>278.06981132075498</c:v>
                </c:pt>
                <c:pt idx="1">
                  <c:v>279.21249999999998</c:v>
                </c:pt>
                <c:pt idx="2">
                  <c:v>279.38717948717903</c:v>
                </c:pt>
                <c:pt idx="3">
                  <c:v>278.35199999999998</c:v>
                </c:pt>
                <c:pt idx="4">
                  <c:v>277.455056179775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1-496D-BA53-B32164D0B610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LD!$D$3:$D$20</c:f>
              <c:numCache>
                <c:formatCode>0.0</c:formatCode>
                <c:ptCount val="18"/>
                <c:pt idx="0">
                  <c:v>274.15384615384602</c:v>
                </c:pt>
                <c:pt idx="1">
                  <c:v>277.29411764705901</c:v>
                </c:pt>
                <c:pt idx="2">
                  <c:v>279.53333333333302</c:v>
                </c:pt>
                <c:pt idx="3">
                  <c:v>274.64705882352899</c:v>
                </c:pt>
                <c:pt idx="4">
                  <c:v>274.33333333333297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1-496D-BA53-B32164D0B610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LD!$E$3:$E$20</c:f>
              <c:numCache>
                <c:formatCode>0.0</c:formatCode>
                <c:ptCount val="18"/>
                <c:pt idx="1">
                  <c:v>272.60000000000002</c:v>
                </c:pt>
                <c:pt idx="2">
                  <c:v>271.51100000000002</c:v>
                </c:pt>
                <c:pt idx="3">
                  <c:v>271.14299999999997</c:v>
                </c:pt>
                <c:pt idx="4">
                  <c:v>271.065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F1-496D-BA53-B32164D0B610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LD!$F$3:$F$20</c:f>
              <c:numCache>
                <c:formatCode>0.0</c:formatCode>
                <c:ptCount val="18"/>
                <c:pt idx="2">
                  <c:v>268</c:v>
                </c:pt>
                <c:pt idx="3">
                  <c:v>268</c:v>
                </c:pt>
                <c:pt idx="4">
                  <c:v>266.92307692307702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F1-496D-BA53-B32164D0B610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LD!$G$3:$G$20</c:f>
              <c:numCache>
                <c:formatCode>0.0</c:formatCode>
                <c:ptCount val="18"/>
                <c:pt idx="1">
                  <c:v>276.15882352941202</c:v>
                </c:pt>
                <c:pt idx="2">
                  <c:v>275.78571428571399</c:v>
                </c:pt>
                <c:pt idx="3">
                  <c:v>275.42500000000001</c:v>
                </c:pt>
                <c:pt idx="4">
                  <c:v>274.754166666667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F1-496D-BA53-B32164D0B610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LD!$H$3:$H$20</c:f>
              <c:numCache>
                <c:formatCode>0.0</c:formatCode>
                <c:ptCount val="18"/>
                <c:pt idx="1">
                  <c:v>275.88600000000002</c:v>
                </c:pt>
                <c:pt idx="2">
                  <c:v>277.13600000000002</c:v>
                </c:pt>
                <c:pt idx="3">
                  <c:v>277.10300000000001</c:v>
                </c:pt>
                <c:pt idx="4">
                  <c:v>276.97300000000001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F1-496D-BA53-B32164D0B610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LD!$I$3:$I$20</c:f>
              <c:numCache>
                <c:formatCode>0.0</c:formatCode>
                <c:ptCount val="18"/>
                <c:pt idx="2">
                  <c:v>277</c:v>
                </c:pt>
                <c:pt idx="3">
                  <c:v>277.18</c:v>
                </c:pt>
                <c:pt idx="4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F1-496D-BA53-B32164D0B610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LD!$J$3:$J$20</c:f>
              <c:numCache>
                <c:formatCode>0.0</c:formatCode>
                <c:ptCount val="18"/>
                <c:pt idx="1">
                  <c:v>276.98</c:v>
                </c:pt>
                <c:pt idx="2">
                  <c:v>276.98</c:v>
                </c:pt>
                <c:pt idx="3">
                  <c:v>277.10000000000002</c:v>
                </c:pt>
                <c:pt idx="4">
                  <c:v>276.58999999999997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6F1-496D-BA53-B32164D0B610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LD!$K$3:$K$20</c:f>
              <c:numCache>
                <c:formatCode>0.0</c:formatCode>
                <c:ptCount val="18"/>
                <c:pt idx="2">
                  <c:v>277.857142857143</c:v>
                </c:pt>
                <c:pt idx="3">
                  <c:v>278.30769230769198</c:v>
                </c:pt>
                <c:pt idx="4">
                  <c:v>277.92857142857099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6F1-496D-BA53-B32164D0B610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LD!$L$3:$L$20</c:f>
              <c:numCache>
                <c:formatCode>0</c:formatCode>
                <c:ptCount val="18"/>
                <c:pt idx="0">
                  <c:v>275</c:v>
                </c:pt>
                <c:pt idx="1">
                  <c:v>275</c:v>
                </c:pt>
                <c:pt idx="2">
                  <c:v>275</c:v>
                </c:pt>
                <c:pt idx="3">
                  <c:v>275</c:v>
                </c:pt>
                <c:pt idx="4">
                  <c:v>275</c:v>
                </c:pt>
                <c:pt idx="5">
                  <c:v>275</c:v>
                </c:pt>
                <c:pt idx="6">
                  <c:v>275</c:v>
                </c:pt>
                <c:pt idx="7">
                  <c:v>275</c:v>
                </c:pt>
                <c:pt idx="8">
                  <c:v>275</c:v>
                </c:pt>
                <c:pt idx="9">
                  <c:v>275</c:v>
                </c:pt>
                <c:pt idx="10">
                  <c:v>275</c:v>
                </c:pt>
                <c:pt idx="11">
                  <c:v>275</c:v>
                </c:pt>
                <c:pt idx="12">
                  <c:v>275</c:v>
                </c:pt>
                <c:pt idx="13">
                  <c:v>275</c:v>
                </c:pt>
                <c:pt idx="14">
                  <c:v>275</c:v>
                </c:pt>
                <c:pt idx="15">
                  <c:v>275</c:v>
                </c:pt>
                <c:pt idx="16">
                  <c:v>275</c:v>
                </c:pt>
                <c:pt idx="1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F1-496D-BA53-B32164D0B610}"/>
            </c:ext>
          </c:extLst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LD!$M$3:$M$20</c:f>
              <c:numCache>
                <c:formatCode>0.0</c:formatCode>
                <c:ptCount val="18"/>
                <c:pt idx="0">
                  <c:v>276.11182873730047</c:v>
                </c:pt>
                <c:pt idx="1">
                  <c:v>275.96877731092445</c:v>
                </c:pt>
                <c:pt idx="2">
                  <c:v>275.67903699633695</c:v>
                </c:pt>
                <c:pt idx="3">
                  <c:v>275.07021955756647</c:v>
                </c:pt>
                <c:pt idx="4">
                  <c:v>274.63555378647561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6F1-496D-BA53-B32164D0B610}"/>
            </c:ext>
          </c:extLst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LD!$N$3:$N$20</c:f>
              <c:numCache>
                <c:formatCode>0.0</c:formatCode>
                <c:ptCount val="18"/>
                <c:pt idx="0">
                  <c:v>3.9159651669089612</c:v>
                </c:pt>
                <c:pt idx="1">
                  <c:v>6.6124999999999545</c:v>
                </c:pt>
                <c:pt idx="2">
                  <c:v>11.533333333333019</c:v>
                </c:pt>
                <c:pt idx="3">
                  <c:v>10.351999999999975</c:v>
                </c:pt>
                <c:pt idx="4">
                  <c:v>11.005494505493971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6F1-496D-BA53-B32164D0B610}"/>
            </c:ext>
          </c:extLst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LD!$O$3:$O$20</c:f>
              <c:numCache>
                <c:formatCode>General</c:formatCode>
                <c:ptCount val="18"/>
                <c:pt idx="0">
                  <c:v>261</c:v>
                </c:pt>
                <c:pt idx="1">
                  <c:v>261</c:v>
                </c:pt>
                <c:pt idx="2">
                  <c:v>261</c:v>
                </c:pt>
                <c:pt idx="3">
                  <c:v>261</c:v>
                </c:pt>
                <c:pt idx="4">
                  <c:v>261</c:v>
                </c:pt>
                <c:pt idx="5">
                  <c:v>261</c:v>
                </c:pt>
                <c:pt idx="6">
                  <c:v>261</c:v>
                </c:pt>
                <c:pt idx="7">
                  <c:v>261</c:v>
                </c:pt>
                <c:pt idx="8">
                  <c:v>261</c:v>
                </c:pt>
                <c:pt idx="9">
                  <c:v>261</c:v>
                </c:pt>
                <c:pt idx="10">
                  <c:v>261</c:v>
                </c:pt>
                <c:pt idx="11">
                  <c:v>261</c:v>
                </c:pt>
                <c:pt idx="12">
                  <c:v>261</c:v>
                </c:pt>
                <c:pt idx="13">
                  <c:v>261</c:v>
                </c:pt>
                <c:pt idx="14">
                  <c:v>261</c:v>
                </c:pt>
                <c:pt idx="15">
                  <c:v>261</c:v>
                </c:pt>
                <c:pt idx="16">
                  <c:v>261</c:v>
                </c:pt>
                <c:pt idx="1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6F1-496D-BA53-B32164D0B610}"/>
            </c:ext>
          </c:extLst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LD!$P$3:$P$20</c:f>
              <c:numCache>
                <c:formatCode>General</c:formatCode>
                <c:ptCount val="18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6F1-496D-BA53-B32164D0B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03"/>
          <c:min val="24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CPK!$B$3:$B$20</c:f>
              <c:numCache>
                <c:formatCode>0.0</c:formatCode>
                <c:ptCount val="18"/>
                <c:pt idx="1">
                  <c:v>277.89999999999998</c:v>
                </c:pt>
                <c:pt idx="2">
                  <c:v>276.7</c:v>
                </c:pt>
                <c:pt idx="3">
                  <c:v>277.055555555556</c:v>
                </c:pt>
                <c:pt idx="4">
                  <c:v>274.277777777778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C-425D-B54F-F491F6E8B9F5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CPK!$C$3:$C$20</c:f>
              <c:numCache>
                <c:formatCode>0.0</c:formatCode>
                <c:ptCount val="18"/>
                <c:pt idx="0">
                  <c:v>272.22950819672099</c:v>
                </c:pt>
                <c:pt idx="1">
                  <c:v>271.56756756756801</c:v>
                </c:pt>
                <c:pt idx="2">
                  <c:v>274.49315068493098</c:v>
                </c:pt>
                <c:pt idx="3">
                  <c:v>270.66666666666703</c:v>
                </c:pt>
                <c:pt idx="4">
                  <c:v>273.67010309278402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C-425D-B54F-F491F6E8B9F5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CPK!$D$3:$D$20</c:f>
              <c:numCache>
                <c:formatCode>0.0</c:formatCode>
                <c:ptCount val="18"/>
                <c:pt idx="0">
                  <c:v>271.444444444444</c:v>
                </c:pt>
                <c:pt idx="1">
                  <c:v>272.230769230769</c:v>
                </c:pt>
                <c:pt idx="2">
                  <c:v>277.39999999999998</c:v>
                </c:pt>
                <c:pt idx="3">
                  <c:v>280.21428571428601</c:v>
                </c:pt>
                <c:pt idx="4">
                  <c:v>282.75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C-425D-B54F-F491F6E8B9F5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CPK!$E$3:$E$20</c:f>
              <c:numCache>
                <c:formatCode>0.0</c:formatCode>
                <c:ptCount val="18"/>
                <c:pt idx="1">
                  <c:v>269.89999999999998</c:v>
                </c:pt>
                <c:pt idx="2">
                  <c:v>275.33600000000001</c:v>
                </c:pt>
                <c:pt idx="3">
                  <c:v>275.262</c:v>
                </c:pt>
                <c:pt idx="4">
                  <c:v>276.226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DC-425D-B54F-F491F6E8B9F5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CPK!$F$3:$F$20</c:f>
              <c:numCache>
                <c:formatCode>0.0</c:formatCode>
                <c:ptCount val="18"/>
                <c:pt idx="2">
                  <c:v>275</c:v>
                </c:pt>
                <c:pt idx="3">
                  <c:v>275.81818181818198</c:v>
                </c:pt>
                <c:pt idx="4">
                  <c:v>275.38461538461502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DC-425D-B54F-F491F6E8B9F5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CPK!$G$3:$G$20</c:f>
              <c:numCache>
                <c:formatCode>0.0</c:formatCode>
                <c:ptCount val="18"/>
                <c:pt idx="1">
                  <c:v>280.13529411764699</c:v>
                </c:pt>
                <c:pt idx="2">
                  <c:v>271.65238095238101</c:v>
                </c:pt>
                <c:pt idx="3">
                  <c:v>271.82608695652198</c:v>
                </c:pt>
                <c:pt idx="4">
                  <c:v>270.52499999999998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DC-425D-B54F-F491F6E8B9F5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CPK!$H$3:$H$20</c:f>
              <c:numCache>
                <c:formatCode>0.0</c:formatCode>
                <c:ptCount val="18"/>
                <c:pt idx="1">
                  <c:v>272.56799999999998</c:v>
                </c:pt>
                <c:pt idx="2">
                  <c:v>274.13299999999998</c:v>
                </c:pt>
                <c:pt idx="3">
                  <c:v>274.887</c:v>
                </c:pt>
                <c:pt idx="4">
                  <c:v>275.63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DC-425D-B54F-F491F6E8B9F5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CPK!$I$3:$I$20</c:f>
              <c:numCache>
                <c:formatCode>0.0</c:formatCode>
                <c:ptCount val="18"/>
                <c:pt idx="2">
                  <c:v>275.64</c:v>
                </c:pt>
                <c:pt idx="3">
                  <c:v>281.08999999999997</c:v>
                </c:pt>
                <c:pt idx="4">
                  <c:v>278.17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DC-425D-B54F-F491F6E8B9F5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CPK!$J$3:$J$20</c:f>
              <c:numCache>
                <c:formatCode>0.0</c:formatCode>
                <c:ptCount val="18"/>
                <c:pt idx="1">
                  <c:v>276.75</c:v>
                </c:pt>
                <c:pt idx="2">
                  <c:v>276.75</c:v>
                </c:pt>
                <c:pt idx="3">
                  <c:v>276.36</c:v>
                </c:pt>
                <c:pt idx="4">
                  <c:v>276.42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DC-425D-B54F-F491F6E8B9F5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CPK!$K$3:$K$20</c:f>
              <c:numCache>
                <c:formatCode>0.0</c:formatCode>
                <c:ptCount val="18"/>
                <c:pt idx="2">
                  <c:v>277.45454545454498</c:v>
                </c:pt>
                <c:pt idx="3">
                  <c:v>278.769230769231</c:v>
                </c:pt>
                <c:pt idx="4">
                  <c:v>276.642857142857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DDC-425D-B54F-F491F6E8B9F5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CPK!$L$3:$L$20</c:f>
              <c:numCache>
                <c:formatCode>0</c:formatCode>
                <c:ptCount val="18"/>
                <c:pt idx="0">
                  <c:v>281</c:v>
                </c:pt>
                <c:pt idx="1">
                  <c:v>281</c:v>
                </c:pt>
                <c:pt idx="2">
                  <c:v>281</c:v>
                </c:pt>
                <c:pt idx="3">
                  <c:v>281</c:v>
                </c:pt>
                <c:pt idx="4">
                  <c:v>281</c:v>
                </c:pt>
                <c:pt idx="5">
                  <c:v>281</c:v>
                </c:pt>
                <c:pt idx="6">
                  <c:v>281</c:v>
                </c:pt>
                <c:pt idx="7">
                  <c:v>281</c:v>
                </c:pt>
                <c:pt idx="8">
                  <c:v>281</c:v>
                </c:pt>
                <c:pt idx="9">
                  <c:v>281</c:v>
                </c:pt>
                <c:pt idx="10">
                  <c:v>281</c:v>
                </c:pt>
                <c:pt idx="11">
                  <c:v>281</c:v>
                </c:pt>
                <c:pt idx="12">
                  <c:v>281</c:v>
                </c:pt>
                <c:pt idx="13">
                  <c:v>281</c:v>
                </c:pt>
                <c:pt idx="14">
                  <c:v>281</c:v>
                </c:pt>
                <c:pt idx="15">
                  <c:v>281</c:v>
                </c:pt>
                <c:pt idx="16">
                  <c:v>281</c:v>
                </c:pt>
                <c:pt idx="1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DDC-425D-B54F-F491F6E8B9F5}"/>
            </c:ext>
          </c:extLst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CPK!$M$3:$M$20</c:f>
              <c:numCache>
                <c:formatCode>0.0</c:formatCode>
                <c:ptCount val="18"/>
                <c:pt idx="0">
                  <c:v>271.83697632058249</c:v>
                </c:pt>
                <c:pt idx="1">
                  <c:v>274.43594727371203</c:v>
                </c:pt>
                <c:pt idx="2">
                  <c:v>275.45590770918568</c:v>
                </c:pt>
                <c:pt idx="3">
                  <c:v>276.1949007480444</c:v>
                </c:pt>
                <c:pt idx="4">
                  <c:v>275.9696353398034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DDC-425D-B54F-F491F6E8B9F5}"/>
            </c:ext>
          </c:extLst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CPK!$N$3:$N$20</c:f>
              <c:numCache>
                <c:formatCode>0.0</c:formatCode>
                <c:ptCount val="18"/>
                <c:pt idx="0">
                  <c:v>0.785063752276983</c:v>
                </c:pt>
                <c:pt idx="1">
                  <c:v>10.235294117647015</c:v>
                </c:pt>
                <c:pt idx="2">
                  <c:v>5.8021645021639756</c:v>
                </c:pt>
                <c:pt idx="3">
                  <c:v>10.423333333332948</c:v>
                </c:pt>
                <c:pt idx="4">
                  <c:v>12.225000000000023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DDC-425D-B54F-F491F6E8B9F5}"/>
            </c:ext>
          </c:extLst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CPK!$O$3:$O$20</c:f>
              <c:numCache>
                <c:formatCode>General</c:formatCode>
                <c:ptCount val="18"/>
                <c:pt idx="0">
                  <c:v>266</c:v>
                </c:pt>
                <c:pt idx="1">
                  <c:v>266</c:v>
                </c:pt>
                <c:pt idx="2">
                  <c:v>266</c:v>
                </c:pt>
                <c:pt idx="3">
                  <c:v>266</c:v>
                </c:pt>
                <c:pt idx="4">
                  <c:v>266</c:v>
                </c:pt>
                <c:pt idx="5">
                  <c:v>266</c:v>
                </c:pt>
                <c:pt idx="6">
                  <c:v>266</c:v>
                </c:pt>
                <c:pt idx="7">
                  <c:v>266</c:v>
                </c:pt>
                <c:pt idx="8">
                  <c:v>266</c:v>
                </c:pt>
                <c:pt idx="9">
                  <c:v>266</c:v>
                </c:pt>
                <c:pt idx="10">
                  <c:v>266</c:v>
                </c:pt>
                <c:pt idx="11">
                  <c:v>266</c:v>
                </c:pt>
                <c:pt idx="12">
                  <c:v>266</c:v>
                </c:pt>
                <c:pt idx="13">
                  <c:v>266</c:v>
                </c:pt>
                <c:pt idx="14">
                  <c:v>266</c:v>
                </c:pt>
                <c:pt idx="15">
                  <c:v>266</c:v>
                </c:pt>
                <c:pt idx="16">
                  <c:v>266</c:v>
                </c:pt>
                <c:pt idx="1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DDC-425D-B54F-F491F6E8B9F5}"/>
            </c:ext>
          </c:extLst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CPK!$P$3:$P$20</c:f>
              <c:numCache>
                <c:formatCode>General</c:formatCode>
                <c:ptCount val="18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296</c:v>
                </c:pt>
                <c:pt idx="6">
                  <c:v>296</c:v>
                </c:pt>
                <c:pt idx="7">
                  <c:v>296</c:v>
                </c:pt>
                <c:pt idx="8">
                  <c:v>296</c:v>
                </c:pt>
                <c:pt idx="9">
                  <c:v>296</c:v>
                </c:pt>
                <c:pt idx="10">
                  <c:v>296</c:v>
                </c:pt>
                <c:pt idx="11">
                  <c:v>296</c:v>
                </c:pt>
                <c:pt idx="12">
                  <c:v>296</c:v>
                </c:pt>
                <c:pt idx="13">
                  <c:v>296</c:v>
                </c:pt>
                <c:pt idx="14">
                  <c:v>296</c:v>
                </c:pt>
                <c:pt idx="15">
                  <c:v>296</c:v>
                </c:pt>
                <c:pt idx="16">
                  <c:v>296</c:v>
                </c:pt>
                <c:pt idx="17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DDC-425D-B54F-F491F6E8B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11"/>
          <c:min val="25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AMY!$B$3:$B$20</c:f>
              <c:numCache>
                <c:formatCode>0.0</c:formatCode>
                <c:ptCount val="18"/>
                <c:pt idx="1">
                  <c:v>215.95</c:v>
                </c:pt>
                <c:pt idx="2">
                  <c:v>215.75</c:v>
                </c:pt>
                <c:pt idx="3">
                  <c:v>216.055555555556</c:v>
                </c:pt>
                <c:pt idx="4">
                  <c:v>216.166666666667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A-430E-BE52-0BCB20450FEB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AMY!$C$3:$C$20</c:f>
              <c:numCache>
                <c:formatCode>0.0</c:formatCode>
                <c:ptCount val="18"/>
                <c:pt idx="0">
                  <c:v>212.99245283018899</c:v>
                </c:pt>
                <c:pt idx="1">
                  <c:v>211.75833333333301</c:v>
                </c:pt>
                <c:pt idx="2">
                  <c:v>211.53157894736799</c:v>
                </c:pt>
                <c:pt idx="3">
                  <c:v>211.09</c:v>
                </c:pt>
                <c:pt idx="4">
                  <c:v>212.80219780219801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A-430E-BE52-0BCB20450FEB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AMY!$D$3:$D$20</c:f>
              <c:numCache>
                <c:formatCode>0.0</c:formatCode>
                <c:ptCount val="18"/>
                <c:pt idx="0">
                  <c:v>211.71428571428601</c:v>
                </c:pt>
                <c:pt idx="1">
                  <c:v>211.57142857142901</c:v>
                </c:pt>
                <c:pt idx="2">
                  <c:v>212.3125</c:v>
                </c:pt>
                <c:pt idx="3">
                  <c:v>212.76470588235301</c:v>
                </c:pt>
                <c:pt idx="4">
                  <c:v>212.95238095238099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A-430E-BE52-0BCB20450FEB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AMY!$E$3:$E$20</c:f>
              <c:numCache>
                <c:formatCode>0.0</c:formatCode>
                <c:ptCount val="18"/>
                <c:pt idx="1">
                  <c:v>216.92699999999999</c:v>
                </c:pt>
                <c:pt idx="2">
                  <c:v>216.80600000000001</c:v>
                </c:pt>
                <c:pt idx="3">
                  <c:v>216.911</c:v>
                </c:pt>
                <c:pt idx="4">
                  <c:v>217.5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A-430E-BE52-0BCB20450FEB}"/>
            </c:ext>
          </c:extLst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AMY!$F$3:$F$20</c:f>
              <c:numCache>
                <c:formatCode>0.0</c:formatCode>
                <c:ptCount val="18"/>
                <c:pt idx="2">
                  <c:v>209</c:v>
                </c:pt>
                <c:pt idx="3">
                  <c:v>210.09090909090901</c:v>
                </c:pt>
                <c:pt idx="4">
                  <c:v>209.38461538461499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A-430E-BE52-0BCB20450FEB}"/>
            </c:ext>
          </c:extLst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AMY!$G$3:$G$20</c:f>
              <c:numCache>
                <c:formatCode>0.0</c:formatCode>
                <c:ptCount val="18"/>
                <c:pt idx="1">
                  <c:v>214.15882352941199</c:v>
                </c:pt>
                <c:pt idx="2">
                  <c:v>213.89047619047599</c:v>
                </c:pt>
                <c:pt idx="3">
                  <c:v>212.67083333333301</c:v>
                </c:pt>
                <c:pt idx="4">
                  <c:v>211.50833333333301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A-430E-BE52-0BCB20450FEB}"/>
            </c:ext>
          </c:extLst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AMY!$H$3:$H$20</c:f>
              <c:numCache>
                <c:formatCode>0.0</c:formatCode>
                <c:ptCount val="18"/>
                <c:pt idx="1">
                  <c:v>210.6</c:v>
                </c:pt>
                <c:pt idx="2">
                  <c:v>211.726</c:v>
                </c:pt>
                <c:pt idx="3">
                  <c:v>212.27</c:v>
                </c:pt>
                <c:pt idx="4">
                  <c:v>212.637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A-430E-BE52-0BCB20450FEB}"/>
            </c:ext>
          </c:extLst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AMY!$I$3:$I$20</c:f>
              <c:numCache>
                <c:formatCode>0.0</c:formatCode>
                <c:ptCount val="18"/>
                <c:pt idx="2">
                  <c:v>214.95</c:v>
                </c:pt>
                <c:pt idx="3">
                  <c:v>216.36</c:v>
                </c:pt>
                <c:pt idx="4">
                  <c:v>215.56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DA-430E-BE52-0BCB20450FEB}"/>
            </c:ext>
          </c:extLst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AMY!$J$3:$J$20</c:f>
              <c:numCache>
                <c:formatCode>0.0</c:formatCode>
                <c:ptCount val="18"/>
                <c:pt idx="1">
                  <c:v>213.1</c:v>
                </c:pt>
                <c:pt idx="2">
                  <c:v>213.28</c:v>
                </c:pt>
                <c:pt idx="3">
                  <c:v>213.36</c:v>
                </c:pt>
                <c:pt idx="4">
                  <c:v>213.1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DA-430E-BE52-0BCB20450FEB}"/>
            </c:ext>
          </c:extLst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AMY!$K$3:$K$20</c:f>
              <c:numCache>
                <c:formatCode>0.0</c:formatCode>
                <c:ptCount val="18"/>
                <c:pt idx="2">
                  <c:v>215.92857142857099</c:v>
                </c:pt>
                <c:pt idx="3">
                  <c:v>216.30769230769201</c:v>
                </c:pt>
                <c:pt idx="4">
                  <c:v>216.857142857143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DA-430E-BE52-0BCB20450FEB}"/>
            </c:ext>
          </c:extLst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AMY!$L$3:$L$20</c:f>
              <c:numCache>
                <c:formatCode>General</c:formatCode>
                <c:ptCount val="18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DA-430E-BE52-0BCB20450FEB}"/>
            </c:ext>
          </c:extLst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AMY!$M$3:$M$20</c:f>
              <c:numCache>
                <c:formatCode>0.0</c:formatCode>
                <c:ptCount val="18"/>
                <c:pt idx="0">
                  <c:v>212.3533692722375</c:v>
                </c:pt>
                <c:pt idx="1">
                  <c:v>213.43794077631057</c:v>
                </c:pt>
                <c:pt idx="2">
                  <c:v>213.51751265664151</c:v>
                </c:pt>
                <c:pt idx="3">
                  <c:v>213.78806961698433</c:v>
                </c:pt>
                <c:pt idx="4">
                  <c:v>213.84683369963369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FDA-430E-BE52-0BCB20450FEB}"/>
            </c:ext>
          </c:extLst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AMY!$N$3:$N$20</c:f>
              <c:numCache>
                <c:formatCode>0.0</c:formatCode>
                <c:ptCount val="18"/>
                <c:pt idx="0">
                  <c:v>1.2781671159029884</c:v>
                </c:pt>
                <c:pt idx="1">
                  <c:v>6.3269999999999982</c:v>
                </c:pt>
                <c:pt idx="2">
                  <c:v>7.8060000000000116</c:v>
                </c:pt>
                <c:pt idx="3">
                  <c:v>6.8200909090909931</c:v>
                </c:pt>
                <c:pt idx="4">
                  <c:v>8.1153846153850111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FDA-430E-BE52-0BCB20450FEB}"/>
            </c:ext>
          </c:extLst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AMY!$O$3:$O$20</c:f>
              <c:numCache>
                <c:formatCode>General</c:formatCode>
                <c:ptCount val="18"/>
                <c:pt idx="0">
                  <c:v>204</c:v>
                </c:pt>
                <c:pt idx="1">
                  <c:v>204</c:v>
                </c:pt>
                <c:pt idx="2">
                  <c:v>204</c:v>
                </c:pt>
                <c:pt idx="3">
                  <c:v>204</c:v>
                </c:pt>
                <c:pt idx="4">
                  <c:v>204</c:v>
                </c:pt>
                <c:pt idx="5">
                  <c:v>204</c:v>
                </c:pt>
                <c:pt idx="6">
                  <c:v>204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FDA-430E-BE52-0BCB20450FEB}"/>
            </c:ext>
          </c:extLst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AMY!$P$3:$P$20</c:f>
              <c:numCache>
                <c:formatCode>General</c:formatCode>
                <c:ptCount val="18"/>
                <c:pt idx="0">
                  <c:v>226</c:v>
                </c:pt>
                <c:pt idx="1">
                  <c:v>226</c:v>
                </c:pt>
                <c:pt idx="2">
                  <c:v>226</c:v>
                </c:pt>
                <c:pt idx="3">
                  <c:v>226</c:v>
                </c:pt>
                <c:pt idx="4">
                  <c:v>226</c:v>
                </c:pt>
                <c:pt idx="5">
                  <c:v>226</c:v>
                </c:pt>
                <c:pt idx="6">
                  <c:v>226</c:v>
                </c:pt>
                <c:pt idx="7">
                  <c:v>226</c:v>
                </c:pt>
                <c:pt idx="8">
                  <c:v>226</c:v>
                </c:pt>
                <c:pt idx="9">
                  <c:v>226</c:v>
                </c:pt>
                <c:pt idx="10">
                  <c:v>226</c:v>
                </c:pt>
                <c:pt idx="11">
                  <c:v>226</c:v>
                </c:pt>
                <c:pt idx="12">
                  <c:v>226</c:v>
                </c:pt>
                <c:pt idx="13">
                  <c:v>226</c:v>
                </c:pt>
                <c:pt idx="14">
                  <c:v>226</c:v>
                </c:pt>
                <c:pt idx="15">
                  <c:v>226</c:v>
                </c:pt>
                <c:pt idx="16">
                  <c:v>226</c:v>
                </c:pt>
                <c:pt idx="1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FDA-430E-BE52-0BCB20450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7"/>
          <c:min val="1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CHE!$B$3:$B$20</c:f>
              <c:numCache>
                <c:formatCode>0.0</c:formatCode>
                <c:ptCount val="18"/>
                <c:pt idx="1">
                  <c:v>308.05</c:v>
                </c:pt>
                <c:pt idx="2">
                  <c:v>306.75</c:v>
                </c:pt>
                <c:pt idx="3">
                  <c:v>307.777777777778</c:v>
                </c:pt>
                <c:pt idx="4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B-4C45-9092-F6093AD6344E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CHE!$C$3:$C$20</c:f>
              <c:numCache>
                <c:formatCode>0.0</c:formatCode>
                <c:ptCount val="18"/>
                <c:pt idx="0">
                  <c:v>306.79137931034501</c:v>
                </c:pt>
                <c:pt idx="1">
                  <c:v>308.52432432432403</c:v>
                </c:pt>
                <c:pt idx="2">
                  <c:v>309.32325581395298</c:v>
                </c:pt>
                <c:pt idx="3">
                  <c:v>310.04642857142898</c:v>
                </c:pt>
                <c:pt idx="4">
                  <c:v>308.93917525773202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B-4C45-9092-F6093AD6344E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CHE!$D$3:$D$20</c:f>
              <c:numCache>
                <c:formatCode>0.0</c:formatCode>
                <c:ptCount val="18"/>
                <c:pt idx="0">
                  <c:v>306.30769230769198</c:v>
                </c:pt>
                <c:pt idx="1">
                  <c:v>305.33333333333297</c:v>
                </c:pt>
                <c:pt idx="2">
                  <c:v>308.42857142857099</c:v>
                </c:pt>
                <c:pt idx="3">
                  <c:v>312.26666666666699</c:v>
                </c:pt>
                <c:pt idx="4">
                  <c:v>312.17647058823502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B-4C45-9092-F6093AD6344E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CHE!$E$3:$E$20</c:f>
              <c:numCache>
                <c:formatCode>0.0</c:formatCode>
                <c:ptCount val="18"/>
                <c:pt idx="1">
                  <c:v>305.60000000000002</c:v>
                </c:pt>
                <c:pt idx="2">
                  <c:v>306.65899999999999</c:v>
                </c:pt>
                <c:pt idx="3">
                  <c:v>305.80900000000003</c:v>
                </c:pt>
                <c:pt idx="4">
                  <c:v>307.226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2B-4C45-9092-F6093AD6344E}"/>
            </c:ext>
          </c:extLst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CHE!$F$3:$F$20</c:f>
              <c:numCache>
                <c:formatCode>0.0</c:formatCode>
                <c:ptCount val="18"/>
                <c:pt idx="2">
                  <c:v>304</c:v>
                </c:pt>
                <c:pt idx="3">
                  <c:v>301</c:v>
                </c:pt>
                <c:pt idx="4">
                  <c:v>298.30769230769198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2B-4C45-9092-F6093AD6344E}"/>
            </c:ext>
          </c:extLst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CHE!$G$3:$G$20</c:f>
              <c:numCache>
                <c:formatCode>0.0</c:formatCode>
                <c:ptCount val="18"/>
                <c:pt idx="1">
                  <c:v>306.71764705882401</c:v>
                </c:pt>
                <c:pt idx="2">
                  <c:v>305.98095238095198</c:v>
                </c:pt>
                <c:pt idx="3">
                  <c:v>306.33333333333297</c:v>
                </c:pt>
                <c:pt idx="4">
                  <c:v>305.72500000000002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2B-4C45-9092-F6093AD6344E}"/>
            </c:ext>
          </c:extLst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CHE!$H$3:$H$20</c:f>
              <c:numCache>
                <c:formatCode>0.0</c:formatCode>
                <c:ptCount val="18"/>
                <c:pt idx="1">
                  <c:v>310.20600000000002</c:v>
                </c:pt>
                <c:pt idx="2">
                  <c:v>309.08999999999997</c:v>
                </c:pt>
                <c:pt idx="3">
                  <c:v>309.82100000000003</c:v>
                </c:pt>
                <c:pt idx="4">
                  <c:v>309.03899999999999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2B-4C45-9092-F6093AD6344E}"/>
            </c:ext>
          </c:extLst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CHE!$I$3:$I$20</c:f>
              <c:numCache>
                <c:formatCode>0.0</c:formatCode>
                <c:ptCount val="18"/>
                <c:pt idx="2">
                  <c:v>306.68</c:v>
                </c:pt>
                <c:pt idx="3">
                  <c:v>306.55</c:v>
                </c:pt>
                <c:pt idx="4">
                  <c:v>308.33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2B-4C45-9092-F6093AD6344E}"/>
            </c:ext>
          </c:extLst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CHE!$J$3:$J$20</c:f>
              <c:numCache>
                <c:formatCode>0.0</c:formatCode>
                <c:ptCount val="18"/>
                <c:pt idx="1">
                  <c:v>305.67</c:v>
                </c:pt>
                <c:pt idx="2">
                  <c:v>305.89999999999998</c:v>
                </c:pt>
                <c:pt idx="3">
                  <c:v>307.23</c:v>
                </c:pt>
                <c:pt idx="4">
                  <c:v>308.22000000000003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2B-4C45-9092-F6093AD6344E}"/>
            </c:ext>
          </c:extLst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CHE!$K$3:$K$20</c:f>
              <c:numCache>
                <c:formatCode>0.0</c:formatCode>
                <c:ptCount val="18"/>
                <c:pt idx="2">
                  <c:v>306.642857142857</c:v>
                </c:pt>
                <c:pt idx="3">
                  <c:v>306.69230769230802</c:v>
                </c:pt>
                <c:pt idx="4">
                  <c:v>305.21428571428601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2B-4C45-9092-F6093AD6344E}"/>
            </c:ext>
          </c:extLst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CHE!$L$3:$L$20</c:f>
              <c:numCache>
                <c:formatCode>General</c:formatCode>
                <c:ptCount val="18"/>
                <c:pt idx="0">
                  <c:v>307</c:v>
                </c:pt>
                <c:pt idx="1">
                  <c:v>307</c:v>
                </c:pt>
                <c:pt idx="2">
                  <c:v>307</c:v>
                </c:pt>
                <c:pt idx="3">
                  <c:v>307</c:v>
                </c:pt>
                <c:pt idx="4">
                  <c:v>307</c:v>
                </c:pt>
                <c:pt idx="5">
                  <c:v>307</c:v>
                </c:pt>
                <c:pt idx="6">
                  <c:v>307</c:v>
                </c:pt>
                <c:pt idx="7">
                  <c:v>307</c:v>
                </c:pt>
                <c:pt idx="8">
                  <c:v>307</c:v>
                </c:pt>
                <c:pt idx="9">
                  <c:v>307</c:v>
                </c:pt>
                <c:pt idx="10">
                  <c:v>307</c:v>
                </c:pt>
                <c:pt idx="11">
                  <c:v>307</c:v>
                </c:pt>
                <c:pt idx="12">
                  <c:v>307</c:v>
                </c:pt>
                <c:pt idx="13">
                  <c:v>307</c:v>
                </c:pt>
                <c:pt idx="14">
                  <c:v>307</c:v>
                </c:pt>
                <c:pt idx="15">
                  <c:v>307</c:v>
                </c:pt>
                <c:pt idx="16">
                  <c:v>307</c:v>
                </c:pt>
                <c:pt idx="1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2B-4C45-9092-F6093AD6344E}"/>
            </c:ext>
          </c:extLst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CHE!$M$3:$M$20</c:f>
              <c:numCache>
                <c:formatCode>0.0</c:formatCode>
                <c:ptCount val="18"/>
                <c:pt idx="0">
                  <c:v>306.54953580901849</c:v>
                </c:pt>
                <c:pt idx="1">
                  <c:v>307.1573292452116</c:v>
                </c:pt>
                <c:pt idx="2">
                  <c:v>306.94546367663327</c:v>
                </c:pt>
                <c:pt idx="3">
                  <c:v>307.35265140415152</c:v>
                </c:pt>
                <c:pt idx="4">
                  <c:v>307.11776238679448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2B-4C45-9092-F6093AD6344E}"/>
            </c:ext>
          </c:extLst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CHE!$N$3:$N$20</c:f>
              <c:numCache>
                <c:formatCode>0.0</c:formatCode>
                <c:ptCount val="18"/>
                <c:pt idx="0">
                  <c:v>0.48368700265302778</c:v>
                </c:pt>
                <c:pt idx="1">
                  <c:v>4.872666666667044</c:v>
                </c:pt>
                <c:pt idx="2">
                  <c:v>5.3232558139529829</c:v>
                </c:pt>
                <c:pt idx="3">
                  <c:v>11.266666666666993</c:v>
                </c:pt>
                <c:pt idx="4">
                  <c:v>13.86877828054304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32B-4C45-9092-F6093AD6344E}"/>
            </c:ext>
          </c:extLst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CHE!$O$3:$O$20</c:f>
              <c:numCache>
                <c:formatCode>General</c:formatCode>
                <c:ptCount val="18"/>
                <c:pt idx="0">
                  <c:v>291</c:v>
                </c:pt>
                <c:pt idx="1">
                  <c:v>291</c:v>
                </c:pt>
                <c:pt idx="2">
                  <c:v>291</c:v>
                </c:pt>
                <c:pt idx="3">
                  <c:v>291</c:v>
                </c:pt>
                <c:pt idx="4">
                  <c:v>291</c:v>
                </c:pt>
                <c:pt idx="5">
                  <c:v>291</c:v>
                </c:pt>
                <c:pt idx="6">
                  <c:v>291</c:v>
                </c:pt>
                <c:pt idx="7">
                  <c:v>291</c:v>
                </c:pt>
                <c:pt idx="8">
                  <c:v>291</c:v>
                </c:pt>
                <c:pt idx="9">
                  <c:v>291</c:v>
                </c:pt>
                <c:pt idx="10">
                  <c:v>291</c:v>
                </c:pt>
                <c:pt idx="11">
                  <c:v>291</c:v>
                </c:pt>
                <c:pt idx="12">
                  <c:v>291</c:v>
                </c:pt>
                <c:pt idx="13">
                  <c:v>291</c:v>
                </c:pt>
                <c:pt idx="14">
                  <c:v>291</c:v>
                </c:pt>
                <c:pt idx="15">
                  <c:v>291</c:v>
                </c:pt>
                <c:pt idx="16">
                  <c:v>291</c:v>
                </c:pt>
                <c:pt idx="1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32B-4C45-9092-F6093AD6344E}"/>
            </c:ext>
          </c:extLst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CHE!$P$3:$P$20</c:f>
              <c:numCache>
                <c:formatCode>General</c:formatCode>
                <c:ptCount val="18"/>
                <c:pt idx="0">
                  <c:v>323</c:v>
                </c:pt>
                <c:pt idx="1">
                  <c:v>323</c:v>
                </c:pt>
                <c:pt idx="2">
                  <c:v>323</c:v>
                </c:pt>
                <c:pt idx="3">
                  <c:v>323</c:v>
                </c:pt>
                <c:pt idx="4">
                  <c:v>323</c:v>
                </c:pt>
                <c:pt idx="5">
                  <c:v>323</c:v>
                </c:pt>
                <c:pt idx="6">
                  <c:v>323</c:v>
                </c:pt>
                <c:pt idx="7">
                  <c:v>323</c:v>
                </c:pt>
                <c:pt idx="8">
                  <c:v>323</c:v>
                </c:pt>
                <c:pt idx="9">
                  <c:v>323</c:v>
                </c:pt>
                <c:pt idx="10">
                  <c:v>323</c:v>
                </c:pt>
                <c:pt idx="11">
                  <c:v>323</c:v>
                </c:pt>
                <c:pt idx="12">
                  <c:v>323</c:v>
                </c:pt>
                <c:pt idx="13">
                  <c:v>323</c:v>
                </c:pt>
                <c:pt idx="14">
                  <c:v>323</c:v>
                </c:pt>
                <c:pt idx="15">
                  <c:v>323</c:v>
                </c:pt>
                <c:pt idx="16">
                  <c:v>323</c:v>
                </c:pt>
                <c:pt idx="1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32B-4C45-9092-F6093AD6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39"/>
          <c:min val="27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Fe!$B$3:$B$20</c:f>
              <c:numCache>
                <c:formatCode>0.0</c:formatCode>
                <c:ptCount val="18"/>
                <c:pt idx="1">
                  <c:v>148.5</c:v>
                </c:pt>
                <c:pt idx="2">
                  <c:v>148.65</c:v>
                </c:pt>
                <c:pt idx="3">
                  <c:v>148.388888888889</c:v>
                </c:pt>
                <c:pt idx="4">
                  <c:v>148.611111111111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1-4F28-8281-814BDFEFF266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Fe!$C$3:$C$20</c:f>
              <c:numCache>
                <c:formatCode>0.0</c:formatCode>
                <c:ptCount val="18"/>
                <c:pt idx="0">
                  <c:v>151.603571428571</c:v>
                </c:pt>
                <c:pt idx="1">
                  <c:v>151.32</c:v>
                </c:pt>
                <c:pt idx="2">
                  <c:v>151.85113636363599</c:v>
                </c:pt>
                <c:pt idx="3">
                  <c:v>151.80714285714299</c:v>
                </c:pt>
                <c:pt idx="4">
                  <c:v>151.66129032258101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1-4F28-8281-814BDFEFF266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Fe!$D$3:$D$20</c:f>
              <c:numCache>
                <c:formatCode>0.0</c:formatCode>
                <c:ptCount val="18"/>
                <c:pt idx="0">
                  <c:v>143.54545454545499</c:v>
                </c:pt>
                <c:pt idx="1">
                  <c:v>148.210526315789</c:v>
                </c:pt>
                <c:pt idx="2">
                  <c:v>146.35294117647101</c:v>
                </c:pt>
                <c:pt idx="3">
                  <c:v>145.19999999999999</c:v>
                </c:pt>
                <c:pt idx="4">
                  <c:v>147.92307692307699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1-4F28-8281-814BDFEFF266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Fe!$E$3:$E$20</c:f>
              <c:numCache>
                <c:formatCode>0.0</c:formatCode>
                <c:ptCount val="18"/>
                <c:pt idx="1">
                  <c:v>147.6</c:v>
                </c:pt>
                <c:pt idx="2">
                  <c:v>147.38200000000001</c:v>
                </c:pt>
                <c:pt idx="3">
                  <c:v>147.732</c:v>
                </c:pt>
                <c:pt idx="4">
                  <c:v>148.41900000000001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1-4F28-8281-814BDFEFF266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Fe!$F$3:$F$20</c:f>
              <c:numCache>
                <c:formatCode>0.0</c:formatCode>
                <c:ptCount val="18"/>
                <c:pt idx="2">
                  <c:v>152</c:v>
                </c:pt>
                <c:pt idx="3">
                  <c:v>152.727272727273</c:v>
                </c:pt>
                <c:pt idx="4">
                  <c:v>151.461538461538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81-4F28-8281-814BDFEFF266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Fe!$G$3:$G$20</c:f>
              <c:numCache>
                <c:formatCode>0.0</c:formatCode>
                <c:ptCount val="18"/>
                <c:pt idx="1">
                  <c:v>153.111764705882</c:v>
                </c:pt>
                <c:pt idx="2">
                  <c:v>152.34285714285701</c:v>
                </c:pt>
                <c:pt idx="3">
                  <c:v>152.53749999999999</c:v>
                </c:pt>
                <c:pt idx="4">
                  <c:v>151.76666666666699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81-4F28-8281-814BDFEFF266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Fe!$H$3:$H$20</c:f>
              <c:numCache>
                <c:formatCode>0.0</c:formatCode>
                <c:ptCount val="18"/>
                <c:pt idx="1">
                  <c:v>146.083</c:v>
                </c:pt>
                <c:pt idx="2">
                  <c:v>146.16</c:v>
                </c:pt>
                <c:pt idx="3">
                  <c:v>145.73400000000001</c:v>
                </c:pt>
                <c:pt idx="4">
                  <c:v>145.44300000000001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81-4F28-8281-814BDFEFF266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Fe!$I$3:$I$20</c:f>
              <c:numCache>
                <c:formatCode>0.0</c:formatCode>
                <c:ptCount val="18"/>
                <c:pt idx="2">
                  <c:v>149.59</c:v>
                </c:pt>
                <c:pt idx="3">
                  <c:v>149.94999999999999</c:v>
                </c:pt>
                <c:pt idx="4">
                  <c:v>150.16999999999999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C81-4F28-8281-814BDFEFF266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Fe!$J$3:$J$20</c:f>
              <c:numCache>
                <c:formatCode>0.0</c:formatCode>
                <c:ptCount val="18"/>
                <c:pt idx="1">
                  <c:v>149.97999999999999</c:v>
                </c:pt>
                <c:pt idx="2">
                  <c:v>149.29</c:v>
                </c:pt>
                <c:pt idx="3">
                  <c:v>148.66</c:v>
                </c:pt>
                <c:pt idx="4">
                  <c:v>148.46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C81-4F28-8281-814BDFEFF266}"/>
            </c:ext>
          </c:extLst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Fe!$L$3:$L$20</c:f>
              <c:numCache>
                <c:formatCode>0</c:formatCode>
                <c:ptCount val="18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149</c:v>
                </c:pt>
                <c:pt idx="4">
                  <c:v>149</c:v>
                </c:pt>
                <c:pt idx="5">
                  <c:v>149</c:v>
                </c:pt>
                <c:pt idx="6">
                  <c:v>149</c:v>
                </c:pt>
                <c:pt idx="7">
                  <c:v>149</c:v>
                </c:pt>
                <c:pt idx="8">
                  <c:v>149</c:v>
                </c:pt>
                <c:pt idx="9">
                  <c:v>149</c:v>
                </c:pt>
                <c:pt idx="10">
                  <c:v>149</c:v>
                </c:pt>
                <c:pt idx="11">
                  <c:v>149</c:v>
                </c:pt>
                <c:pt idx="12">
                  <c:v>149</c:v>
                </c:pt>
                <c:pt idx="13">
                  <c:v>149</c:v>
                </c:pt>
                <c:pt idx="14">
                  <c:v>149</c:v>
                </c:pt>
                <c:pt idx="15">
                  <c:v>149</c:v>
                </c:pt>
                <c:pt idx="16">
                  <c:v>149</c:v>
                </c:pt>
                <c:pt idx="1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C81-4F28-8281-814BDFEFF266}"/>
            </c:ext>
          </c:extLst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Fe!$M$3:$M$20</c:f>
              <c:numCache>
                <c:formatCode>0.0</c:formatCode>
                <c:ptCount val="18"/>
                <c:pt idx="0">
                  <c:v>147.57451298701301</c:v>
                </c:pt>
                <c:pt idx="1">
                  <c:v>149.25789871738155</c:v>
                </c:pt>
                <c:pt idx="2">
                  <c:v>149.29099274255157</c:v>
                </c:pt>
                <c:pt idx="3">
                  <c:v>149.19297827481168</c:v>
                </c:pt>
                <c:pt idx="4">
                  <c:v>149.3239648316638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81-4F28-8281-814BDFEFF266}"/>
            </c:ext>
          </c:extLst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Fe!$N$3:$N$20</c:f>
              <c:numCache>
                <c:formatCode>0.0</c:formatCode>
                <c:ptCount val="18"/>
                <c:pt idx="0">
                  <c:v>8.0581168831160142</c:v>
                </c:pt>
                <c:pt idx="1">
                  <c:v>7.0287647058819971</c:v>
                </c:pt>
                <c:pt idx="2">
                  <c:v>6.1828571428570172</c:v>
                </c:pt>
                <c:pt idx="3">
                  <c:v>7.5272727272730151</c:v>
                </c:pt>
                <c:pt idx="4">
                  <c:v>6.3236666666669805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C81-4F28-8281-814BDFEFF266}"/>
            </c:ext>
          </c:extLst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Fe!$O$3:$O$20</c:f>
              <c:numCache>
                <c:formatCode>0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C81-4F28-8281-814BDFEFF266}"/>
            </c:ext>
          </c:extLst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Fe!$P$3:$P$20</c:f>
              <c:numCache>
                <c:formatCode>0</c:formatCode>
                <c:ptCount val="18"/>
                <c:pt idx="0">
                  <c:v>157</c:v>
                </c:pt>
                <c:pt idx="1">
                  <c:v>157</c:v>
                </c:pt>
                <c:pt idx="2">
                  <c:v>157</c:v>
                </c:pt>
                <c:pt idx="3">
                  <c:v>157</c:v>
                </c:pt>
                <c:pt idx="4">
                  <c:v>157</c:v>
                </c:pt>
                <c:pt idx="5">
                  <c:v>157</c:v>
                </c:pt>
                <c:pt idx="6">
                  <c:v>157</c:v>
                </c:pt>
                <c:pt idx="7">
                  <c:v>157</c:v>
                </c:pt>
                <c:pt idx="8">
                  <c:v>157</c:v>
                </c:pt>
                <c:pt idx="9">
                  <c:v>157</c:v>
                </c:pt>
                <c:pt idx="10">
                  <c:v>157</c:v>
                </c:pt>
                <c:pt idx="11">
                  <c:v>157</c:v>
                </c:pt>
                <c:pt idx="12">
                  <c:v>157</c:v>
                </c:pt>
                <c:pt idx="13">
                  <c:v>157</c:v>
                </c:pt>
                <c:pt idx="14">
                  <c:v>157</c:v>
                </c:pt>
                <c:pt idx="15">
                  <c:v>157</c:v>
                </c:pt>
                <c:pt idx="16">
                  <c:v>157</c:v>
                </c:pt>
                <c:pt idx="1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C81-4F28-8281-814BDFEF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5"/>
          <c:min val="13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Mg!$B$3:$B$20</c:f>
              <c:numCache>
                <c:formatCode>0.00</c:formatCode>
                <c:ptCount val="18"/>
                <c:pt idx="1">
                  <c:v>2.63</c:v>
                </c:pt>
                <c:pt idx="2">
                  <c:v>2.67</c:v>
                </c:pt>
                <c:pt idx="3">
                  <c:v>2.6722222222222198</c:v>
                </c:pt>
                <c:pt idx="4">
                  <c:v>2.6666666666666701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1-40DC-9446-3A082834D6CF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Mg!$C$3:$C$20</c:f>
              <c:numCache>
                <c:formatCode>0.00</c:formatCode>
                <c:ptCount val="18"/>
                <c:pt idx="0">
                  <c:v>2.6160937500000001</c:v>
                </c:pt>
                <c:pt idx="1">
                  <c:v>2.6412658227848098</c:v>
                </c:pt>
                <c:pt idx="2">
                  <c:v>2.6331645569620199</c:v>
                </c:pt>
                <c:pt idx="3">
                  <c:v>2.6720731707317098</c:v>
                </c:pt>
                <c:pt idx="4">
                  <c:v>2.64041666666667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1-40DC-9446-3A082834D6CF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Mg!$D$3:$D$20</c:f>
              <c:numCache>
                <c:formatCode>0.00</c:formatCode>
                <c:ptCount val="18"/>
                <c:pt idx="0">
                  <c:v>2.6357142857142901</c:v>
                </c:pt>
                <c:pt idx="1">
                  <c:v>2.7105263157894699</c:v>
                </c:pt>
                <c:pt idx="2">
                  <c:v>2.71176470588235</c:v>
                </c:pt>
                <c:pt idx="3">
                  <c:v>2.6349999999999998</c:v>
                </c:pt>
                <c:pt idx="4">
                  <c:v>2.5904761904761902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1-40DC-9446-3A082834D6CF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2.7360000000000002</c:v>
                </c:pt>
                <c:pt idx="2">
                  <c:v>2.7490000000000001</c:v>
                </c:pt>
                <c:pt idx="3">
                  <c:v>2.738</c:v>
                </c:pt>
                <c:pt idx="4">
                  <c:v>2.7440000000000002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D1-40DC-9446-3A082834D6CF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D1-40DC-9446-3A082834D6CF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1">
                  <c:v>2.7360000000000002</c:v>
                </c:pt>
                <c:pt idx="2">
                  <c:v>2.7490000000000001</c:v>
                </c:pt>
                <c:pt idx="3">
                  <c:v>2.738</c:v>
                </c:pt>
                <c:pt idx="4">
                  <c:v>2.7440000000000002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D1-40DC-9446-3A082834D6CF}"/>
            </c:ext>
          </c:extLst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Mg!$F$3:$F$20</c:f>
              <c:numCache>
                <c:formatCode>0.00</c:formatCode>
                <c:ptCount val="18"/>
                <c:pt idx="2">
                  <c:v>2.6</c:v>
                </c:pt>
                <c:pt idx="3">
                  <c:v>2.6727272727272702</c:v>
                </c:pt>
                <c:pt idx="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D1-40DC-9446-3A082834D6CF}"/>
            </c:ext>
          </c:extLst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Mg!$H$3:$H$20</c:f>
              <c:numCache>
                <c:formatCode>0.00</c:formatCode>
                <c:ptCount val="18"/>
                <c:pt idx="1">
                  <c:v>2.681</c:v>
                </c:pt>
                <c:pt idx="2">
                  <c:v>2.6320000000000001</c:v>
                </c:pt>
                <c:pt idx="3">
                  <c:v>2.6459999999999999</c:v>
                </c:pt>
                <c:pt idx="4">
                  <c:v>2.6040000000000001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D1-40DC-9446-3A082834D6CF}"/>
            </c:ext>
          </c:extLst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Mg!$I$3:$I$20</c:f>
              <c:numCache>
                <c:formatCode>0.00</c:formatCode>
                <c:ptCount val="18"/>
                <c:pt idx="2">
                  <c:v>2.76</c:v>
                </c:pt>
                <c:pt idx="3">
                  <c:v>2.75</c:v>
                </c:pt>
                <c:pt idx="4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D1-40DC-9446-3A082834D6CF}"/>
            </c:ext>
          </c:extLst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Mg!$J$3:$J$20</c:f>
              <c:numCache>
                <c:formatCode>0.00</c:formatCode>
                <c:ptCount val="18"/>
                <c:pt idx="1">
                  <c:v>2.69</c:v>
                </c:pt>
                <c:pt idx="2">
                  <c:v>2.73</c:v>
                </c:pt>
                <c:pt idx="3">
                  <c:v>2.68</c:v>
                </c:pt>
                <c:pt idx="4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D1-40DC-9446-3A082834D6CF}"/>
            </c:ext>
          </c:extLst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Mg!$L$3:$L$20</c:f>
              <c:numCache>
                <c:formatCode>0.0</c:formatCode>
                <c:ptCount val="18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D1-40DC-9446-3A082834D6CF}"/>
            </c:ext>
          </c:extLst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Mg!$M$3:$M$20</c:f>
              <c:numCache>
                <c:formatCode>0.00</c:formatCode>
                <c:ptCount val="18"/>
                <c:pt idx="0">
                  <c:v>2.6259040178571453</c:v>
                </c:pt>
                <c:pt idx="1">
                  <c:v>2.6814653564290469</c:v>
                </c:pt>
                <c:pt idx="2">
                  <c:v>2.6857411578555461</c:v>
                </c:pt>
                <c:pt idx="3">
                  <c:v>2.6832528332101497</c:v>
                </c:pt>
                <c:pt idx="4">
                  <c:v>2.6556949404761916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D1-40DC-9446-3A082834D6CF}"/>
            </c:ext>
          </c:extLst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1.9620535714290011E-2</c:v>
                </c:pt>
                <c:pt idx="1">
                  <c:v>0.10600000000000032</c:v>
                </c:pt>
                <c:pt idx="2">
                  <c:v>0.1599999999999997</c:v>
                </c:pt>
                <c:pt idx="3">
                  <c:v>0.11500000000000021</c:v>
                </c:pt>
                <c:pt idx="4">
                  <c:v>0.16952380952380963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D1-40DC-9446-3A082834D6CF}"/>
            </c:ext>
          </c:extLst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Mg!$O$3:$O$20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9D1-40DC-9446-3A082834D6CF}"/>
            </c:ext>
          </c:extLst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Mg!$P$3:$P$20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9D1-40DC-9446-3A082834D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.1"/>
          <c:min val="2.29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IP!$B$3:$B$20</c:f>
              <c:numCache>
                <c:formatCode>0.00</c:formatCode>
                <c:ptCount val="18"/>
                <c:pt idx="1">
                  <c:v>5.95</c:v>
                </c:pt>
                <c:pt idx="2">
                  <c:v>5.9649999999999999</c:v>
                </c:pt>
                <c:pt idx="3">
                  <c:v>5.95</c:v>
                </c:pt>
                <c:pt idx="4">
                  <c:v>5.9555555555555602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D-48F4-A6E7-1214F43B34E5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IP!$C$3:$C$20</c:f>
              <c:numCache>
                <c:formatCode>0.00</c:formatCode>
                <c:ptCount val="18"/>
                <c:pt idx="0">
                  <c:v>5.9624074074074098</c:v>
                </c:pt>
                <c:pt idx="1">
                  <c:v>5.9592000000000001</c:v>
                </c:pt>
                <c:pt idx="2">
                  <c:v>5.9765432098765396</c:v>
                </c:pt>
                <c:pt idx="3">
                  <c:v>6.0106896551724196</c:v>
                </c:pt>
                <c:pt idx="4">
                  <c:v>5.9925531914893604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D-48F4-A6E7-1214F43B34E5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IP!$D$3:$D$20</c:f>
              <c:numCache>
                <c:formatCode>0.00</c:formatCode>
                <c:ptCount val="18"/>
                <c:pt idx="0">
                  <c:v>5.95</c:v>
                </c:pt>
                <c:pt idx="1">
                  <c:v>5.9285714285714297</c:v>
                </c:pt>
                <c:pt idx="2">
                  <c:v>5.97</c:v>
                </c:pt>
                <c:pt idx="3">
                  <c:v>5.96315789473684</c:v>
                </c:pt>
                <c:pt idx="4">
                  <c:v>5.8857142857142897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D-48F4-A6E7-1214F43B34E5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IP!$E$3:$E$20</c:f>
              <c:numCache>
                <c:formatCode>0.00</c:formatCode>
                <c:ptCount val="18"/>
                <c:pt idx="1">
                  <c:v>6.0259999999999998</c:v>
                </c:pt>
                <c:pt idx="2">
                  <c:v>6.0380000000000003</c:v>
                </c:pt>
                <c:pt idx="3">
                  <c:v>6.0430000000000001</c:v>
                </c:pt>
                <c:pt idx="4">
                  <c:v>6.0620000000000003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DD-48F4-A6E7-1214F43B34E5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IP!$F$3:$F$20</c:f>
              <c:numCache>
                <c:formatCode>0.00</c:formatCode>
                <c:ptCount val="18"/>
                <c:pt idx="2">
                  <c:v>5.8</c:v>
                </c:pt>
                <c:pt idx="3">
                  <c:v>5.9</c:v>
                </c:pt>
                <c:pt idx="4">
                  <c:v>5.87692307692308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DD-48F4-A6E7-1214F43B34E5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IP!$G$3:$G$20</c:f>
              <c:numCache>
                <c:formatCode>0.00</c:formatCode>
                <c:ptCount val="18"/>
                <c:pt idx="1">
                  <c:v>5.9358823529411797</c:v>
                </c:pt>
                <c:pt idx="2">
                  <c:v>5.9285714285714297</c:v>
                </c:pt>
                <c:pt idx="3">
                  <c:v>5.9008333333333303</c:v>
                </c:pt>
                <c:pt idx="4">
                  <c:v>5.8737500000000002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DD-48F4-A6E7-1214F43B34E5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IP!$H$3:$H$20</c:f>
              <c:numCache>
                <c:formatCode>0.00</c:formatCode>
                <c:ptCount val="18"/>
                <c:pt idx="1">
                  <c:v>5.9859999999999998</c:v>
                </c:pt>
                <c:pt idx="2">
                  <c:v>5.976</c:v>
                </c:pt>
                <c:pt idx="3">
                  <c:v>5.9909999999999997</c:v>
                </c:pt>
                <c:pt idx="4">
                  <c:v>5.9740000000000002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9DD-48F4-A6E7-1214F43B34E5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IP!$I$3:$I$20</c:f>
              <c:numCache>
                <c:formatCode>0.00</c:formatCode>
                <c:ptCount val="18"/>
                <c:pt idx="2">
                  <c:v>5.98</c:v>
                </c:pt>
                <c:pt idx="3">
                  <c:v>5.95</c:v>
                </c:pt>
                <c:pt idx="4">
                  <c:v>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DD-48F4-A6E7-1214F43B34E5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IP!$J$3:$J$20</c:f>
              <c:numCache>
                <c:formatCode>0.00</c:formatCode>
                <c:ptCount val="18"/>
                <c:pt idx="1">
                  <c:v>6.05</c:v>
                </c:pt>
                <c:pt idx="2">
                  <c:v>6.03</c:v>
                </c:pt>
                <c:pt idx="3">
                  <c:v>5.97</c:v>
                </c:pt>
                <c:pt idx="4">
                  <c:v>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DD-48F4-A6E7-1214F43B34E5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IP!$K$3:$K$20</c:f>
              <c:numCache>
                <c:formatCode>0.00</c:formatCode>
                <c:ptCount val="18"/>
                <c:pt idx="2">
                  <c:v>6.0214285714285696</c:v>
                </c:pt>
                <c:pt idx="3">
                  <c:v>5.9846153846153802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DD-48F4-A6E7-1214F43B34E5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IP!$L$3:$L$20</c:f>
              <c:numCache>
                <c:formatCode>0.0</c:formatCode>
                <c:ptCount val="18"/>
                <c:pt idx="0">
                  <c:v>5.9</c:v>
                </c:pt>
                <c:pt idx="1">
                  <c:v>5.9</c:v>
                </c:pt>
                <c:pt idx="2">
                  <c:v>5.9</c:v>
                </c:pt>
                <c:pt idx="3">
                  <c:v>5.9</c:v>
                </c:pt>
                <c:pt idx="4">
                  <c:v>5.9</c:v>
                </c:pt>
                <c:pt idx="5">
                  <c:v>5.9</c:v>
                </c:pt>
                <c:pt idx="6">
                  <c:v>5.9</c:v>
                </c:pt>
                <c:pt idx="7">
                  <c:v>5.9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5.9</c:v>
                </c:pt>
                <c:pt idx="12">
                  <c:v>5.9</c:v>
                </c:pt>
                <c:pt idx="13">
                  <c:v>5.9</c:v>
                </c:pt>
                <c:pt idx="14">
                  <c:v>5.9</c:v>
                </c:pt>
                <c:pt idx="15">
                  <c:v>5.9</c:v>
                </c:pt>
                <c:pt idx="16">
                  <c:v>5.9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DD-48F4-A6E7-1214F43B34E5}"/>
            </c:ext>
          </c:extLst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IP!$M$3:$M$20</c:f>
              <c:numCache>
                <c:formatCode>0.00</c:formatCode>
                <c:ptCount val="18"/>
                <c:pt idx="0">
                  <c:v>5.9562037037037054</c:v>
                </c:pt>
                <c:pt idx="1">
                  <c:v>5.9765219687875151</c:v>
                </c:pt>
                <c:pt idx="2">
                  <c:v>5.9685543209876544</c:v>
                </c:pt>
                <c:pt idx="3">
                  <c:v>5.9663296267857975</c:v>
                </c:pt>
                <c:pt idx="4">
                  <c:v>5.948049610968229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9DD-48F4-A6E7-1214F43B34E5}"/>
            </c:ext>
          </c:extLst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IP!$N$3:$N$20</c:f>
              <c:numCache>
                <c:formatCode>0.00</c:formatCode>
                <c:ptCount val="18"/>
                <c:pt idx="0">
                  <c:v>1.2407407407409643E-2</c:v>
                </c:pt>
                <c:pt idx="1">
                  <c:v>0.12142857142857011</c:v>
                </c:pt>
                <c:pt idx="2">
                  <c:v>0.23800000000000043</c:v>
                </c:pt>
                <c:pt idx="3">
                  <c:v>0.14299999999999979</c:v>
                </c:pt>
                <c:pt idx="4">
                  <c:v>0.18825000000000003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9DD-48F4-A6E7-1214F43B34E5}"/>
            </c:ext>
          </c:extLst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IP!$O$3:$O$20</c:f>
              <c:numCache>
                <c:formatCode>0.0</c:formatCode>
                <c:ptCount val="1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9DD-48F4-A6E7-1214F43B34E5}"/>
            </c:ext>
          </c:extLst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IP!$P$3:$P$20</c:f>
              <c:numCache>
                <c:formatCode>0.0</c:formatCode>
                <c:ptCount val="18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6.1</c:v>
                </c:pt>
                <c:pt idx="13">
                  <c:v>6.1</c:v>
                </c:pt>
                <c:pt idx="14">
                  <c:v>6.1</c:v>
                </c:pt>
                <c:pt idx="15">
                  <c:v>6.1</c:v>
                </c:pt>
                <c:pt idx="16">
                  <c:v>6.1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9DD-48F4-A6E7-1214F43B3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3"/>
          <c:min val="5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IgG!$B$3:$B$20</c:f>
              <c:numCache>
                <c:formatCode>0.0</c:formatCode>
                <c:ptCount val="18"/>
                <c:pt idx="1">
                  <c:v>988.45</c:v>
                </c:pt>
                <c:pt idx="2">
                  <c:v>985.35</c:v>
                </c:pt>
                <c:pt idx="3">
                  <c:v>984.83333333333303</c:v>
                </c:pt>
                <c:pt idx="4">
                  <c:v>986.055555555556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B-40C8-B1BA-59AAE5AD5711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IgG!$C$3:$C$20</c:f>
              <c:numCache>
                <c:formatCode>0.0</c:formatCode>
                <c:ptCount val="18"/>
                <c:pt idx="0">
                  <c:v>969.77735849056603</c:v>
                </c:pt>
                <c:pt idx="1">
                  <c:v>967.39444444444405</c:v>
                </c:pt>
                <c:pt idx="2">
                  <c:v>974.45466666666698</c:v>
                </c:pt>
                <c:pt idx="3">
                  <c:v>981.97763157894803</c:v>
                </c:pt>
                <c:pt idx="4">
                  <c:v>980.43913043478301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B-40C8-B1BA-59AAE5AD5711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IgG!$D$3:$D$20</c:f>
              <c:numCache>
                <c:formatCode>0.0</c:formatCode>
                <c:ptCount val="18"/>
                <c:pt idx="0">
                  <c:v>995.14615384615399</c:v>
                </c:pt>
                <c:pt idx="1">
                  <c:v>1000.31333333333</c:v>
                </c:pt>
                <c:pt idx="2">
                  <c:v>1006.25</c:v>
                </c:pt>
                <c:pt idx="3">
                  <c:v>1023.60666666667</c:v>
                </c:pt>
                <c:pt idx="4">
                  <c:v>1000.91764705882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B-40C8-B1BA-59AAE5AD5711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EB-40C8-B1BA-59AAE5AD5711}"/>
            </c:ext>
          </c:extLst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IgG!$F$3:$F$20</c:f>
              <c:numCache>
                <c:formatCode>0.0</c:formatCode>
                <c:ptCount val="18"/>
                <c:pt idx="2">
                  <c:v>950</c:v>
                </c:pt>
                <c:pt idx="3">
                  <c:v>999.09090909090901</c:v>
                </c:pt>
                <c:pt idx="4">
                  <c:v>990.538461538462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EB-40C8-B1BA-59AAE5AD5711}"/>
            </c:ext>
          </c:extLst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IgG!$G$3:$G$20</c:f>
              <c:numCache>
                <c:formatCode>0.0</c:formatCode>
                <c:ptCount val="18"/>
                <c:pt idx="1">
                  <c:v>971.71564705882395</c:v>
                </c:pt>
                <c:pt idx="2">
                  <c:v>976.75314285714296</c:v>
                </c:pt>
                <c:pt idx="3">
                  <c:v>979.18470833333299</c:v>
                </c:pt>
                <c:pt idx="4">
                  <c:v>972.03683333333299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EB-40C8-B1BA-59AAE5AD5711}"/>
            </c:ext>
          </c:extLst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EB-40C8-B1BA-59AAE5AD5711}"/>
            </c:ext>
          </c:extLst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IgG!$I$3:$I$20</c:f>
              <c:numCache>
                <c:formatCode>0.0</c:formatCode>
                <c:ptCount val="18"/>
                <c:pt idx="2">
                  <c:v>998</c:v>
                </c:pt>
                <c:pt idx="3">
                  <c:v>981.43</c:v>
                </c:pt>
                <c:pt idx="4">
                  <c:v>1005.83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EB-40C8-B1BA-59AAE5AD5711}"/>
            </c:ext>
          </c:extLst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IgG!$J$3:$J$20</c:f>
              <c:numCache>
                <c:formatCode>0.0</c:formatCode>
                <c:ptCount val="18"/>
                <c:pt idx="1">
                  <c:v>978.68</c:v>
                </c:pt>
                <c:pt idx="2">
                  <c:v>975.58</c:v>
                </c:pt>
                <c:pt idx="3">
                  <c:v>982.59</c:v>
                </c:pt>
                <c:pt idx="4">
                  <c:v>990.76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EB-40C8-B1BA-59AAE5AD5711}"/>
            </c:ext>
          </c:extLst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DEB-40C8-B1BA-59AAE5AD5711}"/>
            </c:ext>
          </c:extLst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IgG!$L$3:$L$20</c:f>
              <c:numCache>
                <c:formatCode>0</c:formatCode>
                <c:ptCount val="18"/>
                <c:pt idx="0">
                  <c:v>966</c:v>
                </c:pt>
                <c:pt idx="1">
                  <c:v>966</c:v>
                </c:pt>
                <c:pt idx="2">
                  <c:v>966</c:v>
                </c:pt>
                <c:pt idx="3">
                  <c:v>966</c:v>
                </c:pt>
                <c:pt idx="4">
                  <c:v>966</c:v>
                </c:pt>
                <c:pt idx="5">
                  <c:v>966</c:v>
                </c:pt>
                <c:pt idx="6">
                  <c:v>966</c:v>
                </c:pt>
                <c:pt idx="7">
                  <c:v>966</c:v>
                </c:pt>
                <c:pt idx="8">
                  <c:v>966</c:v>
                </c:pt>
                <c:pt idx="9">
                  <c:v>966</c:v>
                </c:pt>
                <c:pt idx="10">
                  <c:v>966</c:v>
                </c:pt>
                <c:pt idx="11">
                  <c:v>966</c:v>
                </c:pt>
                <c:pt idx="12">
                  <c:v>966</c:v>
                </c:pt>
                <c:pt idx="13">
                  <c:v>966</c:v>
                </c:pt>
                <c:pt idx="14">
                  <c:v>966</c:v>
                </c:pt>
                <c:pt idx="15">
                  <c:v>966</c:v>
                </c:pt>
                <c:pt idx="16">
                  <c:v>966</c:v>
                </c:pt>
                <c:pt idx="17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EB-40C8-B1BA-59AAE5AD5711}"/>
            </c:ext>
          </c:extLst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IgG!$M$3:$M$20</c:f>
              <c:numCache>
                <c:formatCode>0.0</c:formatCode>
                <c:ptCount val="18"/>
                <c:pt idx="0">
                  <c:v>982.46175616836001</c:v>
                </c:pt>
                <c:pt idx="1">
                  <c:v>981.3106849673195</c:v>
                </c:pt>
                <c:pt idx="2">
                  <c:v>980.91254421768713</c:v>
                </c:pt>
                <c:pt idx="3">
                  <c:v>990.38760700045623</c:v>
                </c:pt>
                <c:pt idx="4">
                  <c:v>989.51108970299344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EB-40C8-B1BA-59AAE5AD5711}"/>
            </c:ext>
          </c:extLst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IgG!$N$3:$N$20</c:f>
              <c:numCache>
                <c:formatCode>0.0</c:formatCode>
                <c:ptCount val="18"/>
                <c:pt idx="0">
                  <c:v>25.368795355587963</c:v>
                </c:pt>
                <c:pt idx="1">
                  <c:v>32.918888888885931</c:v>
                </c:pt>
                <c:pt idx="2">
                  <c:v>56.25</c:v>
                </c:pt>
                <c:pt idx="3">
                  <c:v>44.421958333336988</c:v>
                </c:pt>
                <c:pt idx="4">
                  <c:v>33.793166666667048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DEB-40C8-B1BA-59AAE5AD5711}"/>
            </c:ext>
          </c:extLst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IgG!$O$3:$O$20</c:f>
              <c:numCache>
                <c:formatCode>0</c:formatCode>
                <c:ptCount val="18"/>
                <c:pt idx="0">
                  <c:v>917</c:v>
                </c:pt>
                <c:pt idx="1">
                  <c:v>917</c:v>
                </c:pt>
                <c:pt idx="2">
                  <c:v>917</c:v>
                </c:pt>
                <c:pt idx="3">
                  <c:v>917</c:v>
                </c:pt>
                <c:pt idx="4">
                  <c:v>917</c:v>
                </c:pt>
                <c:pt idx="5">
                  <c:v>917</c:v>
                </c:pt>
                <c:pt idx="6">
                  <c:v>917</c:v>
                </c:pt>
                <c:pt idx="7">
                  <c:v>917</c:v>
                </c:pt>
                <c:pt idx="8">
                  <c:v>917</c:v>
                </c:pt>
                <c:pt idx="9">
                  <c:v>917</c:v>
                </c:pt>
                <c:pt idx="10">
                  <c:v>917</c:v>
                </c:pt>
                <c:pt idx="11">
                  <c:v>917</c:v>
                </c:pt>
                <c:pt idx="12">
                  <c:v>917</c:v>
                </c:pt>
                <c:pt idx="13">
                  <c:v>917</c:v>
                </c:pt>
                <c:pt idx="14">
                  <c:v>917</c:v>
                </c:pt>
                <c:pt idx="15">
                  <c:v>917</c:v>
                </c:pt>
                <c:pt idx="16">
                  <c:v>917</c:v>
                </c:pt>
                <c:pt idx="1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EB-40C8-B1BA-59AAE5AD5711}"/>
            </c:ext>
          </c:extLst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IgG!$P$3:$P$20</c:f>
              <c:numCache>
                <c:formatCode>0</c:formatCode>
                <c:ptCount val="18"/>
                <c:pt idx="0">
                  <c:v>1015</c:v>
                </c:pt>
                <c:pt idx="1">
                  <c:v>1015</c:v>
                </c:pt>
                <c:pt idx="2">
                  <c:v>1015</c:v>
                </c:pt>
                <c:pt idx="3">
                  <c:v>1015</c:v>
                </c:pt>
                <c:pt idx="4">
                  <c:v>1015</c:v>
                </c:pt>
                <c:pt idx="5">
                  <c:v>1015</c:v>
                </c:pt>
                <c:pt idx="6">
                  <c:v>1015</c:v>
                </c:pt>
                <c:pt idx="7">
                  <c:v>1015</c:v>
                </c:pt>
                <c:pt idx="8">
                  <c:v>1015</c:v>
                </c:pt>
                <c:pt idx="9">
                  <c:v>1015</c:v>
                </c:pt>
                <c:pt idx="10">
                  <c:v>1015</c:v>
                </c:pt>
                <c:pt idx="11">
                  <c:v>1015</c:v>
                </c:pt>
                <c:pt idx="12">
                  <c:v>1015</c:v>
                </c:pt>
                <c:pt idx="13">
                  <c:v>1015</c:v>
                </c:pt>
                <c:pt idx="14">
                  <c:v>1015</c:v>
                </c:pt>
                <c:pt idx="15">
                  <c:v>1015</c:v>
                </c:pt>
                <c:pt idx="16">
                  <c:v>1015</c:v>
                </c:pt>
                <c:pt idx="17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DEB-40C8-B1BA-59AAE5AD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064"/>
          <c:min val="8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4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7.6923192492777195E-2"/>
          <c:w val="0.58572294272039505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CL!$C$3:$C$20</c:f>
              <c:numCache>
                <c:formatCode>0.0</c:formatCode>
                <c:ptCount val="18"/>
                <c:pt idx="0">
                  <c:v>107.852307692308</c:v>
                </c:pt>
                <c:pt idx="1">
                  <c:v>106.19078947368401</c:v>
                </c:pt>
                <c:pt idx="2">
                  <c:v>107.46265060240999</c:v>
                </c:pt>
                <c:pt idx="3">
                  <c:v>106.853571428571</c:v>
                </c:pt>
                <c:pt idx="4">
                  <c:v>107.240196078431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6-48B1-BB9F-F3CFC1693D26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CL!$E$3:$E$20</c:f>
              <c:numCache>
                <c:formatCode>0.0</c:formatCode>
                <c:ptCount val="18"/>
                <c:pt idx="1">
                  <c:v>105.8</c:v>
                </c:pt>
                <c:pt idx="2">
                  <c:v>104.97799999999999</c:v>
                </c:pt>
                <c:pt idx="3">
                  <c:v>105.113</c:v>
                </c:pt>
                <c:pt idx="4">
                  <c:v>107.81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6-48B1-BB9F-F3CFC1693D26}"/>
            </c:ext>
          </c:extLst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  <c:pt idx="1">
                  <c:v>107.03411764705901</c:v>
                </c:pt>
                <c:pt idx="2">
                  <c:v>106.81052631578901</c:v>
                </c:pt>
                <c:pt idx="3">
                  <c:v>107.333333333333</c:v>
                </c:pt>
                <c:pt idx="4">
                  <c:v>106.977916666667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6-48B1-BB9F-F3CFC1693D26}"/>
            </c:ext>
          </c:extLst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CL!$O$3:$O$20</c:f>
              <c:numCache>
                <c:formatCode>0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36-48B1-BB9F-F3CFC1693D26}"/>
            </c:ext>
          </c:extLst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val>
            <c:numRef>
              <c:f>CL!$P$3:$P$20</c:f>
              <c:numCache>
                <c:formatCode>0.0</c:formatCode>
                <c:ptCount val="18"/>
                <c:pt idx="0">
                  <c:v>107.852307692308</c:v>
                </c:pt>
                <c:pt idx="1">
                  <c:v>106.34163570691435</c:v>
                </c:pt>
                <c:pt idx="2">
                  <c:v>106.417058972733</c:v>
                </c:pt>
                <c:pt idx="3">
                  <c:v>106.43330158730134</c:v>
                </c:pt>
                <c:pt idx="4">
                  <c:v>107.34270424836599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36-48B1-BB9F-F3CFC1693D26}"/>
            </c:ext>
          </c:extLst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CL!$T$3:$T$20</c:f>
              <c:numCache>
                <c:formatCode>General</c:formatCode>
                <c:ptCount val="18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36-48B1-BB9F-F3CFC1693D26}"/>
            </c:ext>
          </c:extLst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CL!$U$3:$U$20</c:f>
              <c:numCache>
                <c:formatCode>General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36-48B1-BB9F-F3CFC1693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01"/>
          <c:y val="0.10933023399012801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IgA!$B$3:$B$20</c:f>
              <c:numCache>
                <c:formatCode>0.0</c:formatCode>
                <c:ptCount val="18"/>
                <c:pt idx="1">
                  <c:v>217.3</c:v>
                </c:pt>
                <c:pt idx="2">
                  <c:v>216.15</c:v>
                </c:pt>
                <c:pt idx="3">
                  <c:v>215.722222222222</c:v>
                </c:pt>
                <c:pt idx="4">
                  <c:v>216.555555555556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6-4F27-9083-40EC43080D41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IgA!$C$3:$C$20</c:f>
              <c:numCache>
                <c:formatCode>0.0</c:formatCode>
                <c:ptCount val="18"/>
                <c:pt idx="0">
                  <c:v>218.67794117647099</c:v>
                </c:pt>
                <c:pt idx="1">
                  <c:v>214.924390243902</c:v>
                </c:pt>
                <c:pt idx="2">
                  <c:v>213.56282051282</c:v>
                </c:pt>
                <c:pt idx="3">
                  <c:v>218.01847826087001</c:v>
                </c:pt>
                <c:pt idx="4">
                  <c:v>220.066666666667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6-4F27-9083-40EC43080D41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IgA!$D$3:$D$20</c:f>
              <c:numCache>
                <c:formatCode>0.0</c:formatCode>
                <c:ptCount val="18"/>
                <c:pt idx="0">
                  <c:v>216.60833333333301</c:v>
                </c:pt>
                <c:pt idx="1">
                  <c:v>217.041176470588</c:v>
                </c:pt>
                <c:pt idx="2">
                  <c:v>216.392857142857</c:v>
                </c:pt>
                <c:pt idx="3">
                  <c:v>217.564705882353</c:v>
                </c:pt>
                <c:pt idx="4">
                  <c:v>214.84705882352901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96-4F27-9083-40EC43080D41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96-4F27-9083-40EC43080D41}"/>
            </c:ext>
          </c:extLst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IgA!$F$3:$F$20</c:f>
              <c:numCache>
                <c:formatCode>0.0</c:formatCode>
                <c:ptCount val="18"/>
                <c:pt idx="2">
                  <c:v>237</c:v>
                </c:pt>
                <c:pt idx="3">
                  <c:v>223.45454545454501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96-4F27-9083-40EC43080D41}"/>
            </c:ext>
          </c:extLst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IgA!$G$3:$G$20</c:f>
              <c:numCache>
                <c:formatCode>0.0</c:formatCode>
                <c:ptCount val="18"/>
                <c:pt idx="1">
                  <c:v>219.750117647059</c:v>
                </c:pt>
                <c:pt idx="2">
                  <c:v>219.232523809524</c:v>
                </c:pt>
                <c:pt idx="3">
                  <c:v>220.43962500000001</c:v>
                </c:pt>
                <c:pt idx="4">
                  <c:v>219.631791666667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96-4F27-9083-40EC43080D41}"/>
            </c:ext>
          </c:extLst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96-4F27-9083-40EC43080D41}"/>
            </c:ext>
          </c:extLst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IgA!$I$3:$I$20</c:f>
              <c:numCache>
                <c:formatCode>0.0</c:formatCode>
                <c:ptCount val="18"/>
                <c:pt idx="2">
                  <c:v>209.33</c:v>
                </c:pt>
                <c:pt idx="3">
                  <c:v>215.71</c:v>
                </c:pt>
                <c:pt idx="4">
                  <c:v>213.5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96-4F27-9083-40EC43080D41}"/>
            </c:ext>
          </c:extLst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IgA!$J$3:$J$20</c:f>
              <c:numCache>
                <c:formatCode>0.0</c:formatCode>
                <c:ptCount val="18"/>
                <c:pt idx="1">
                  <c:v>210.72</c:v>
                </c:pt>
                <c:pt idx="2">
                  <c:v>210.96</c:v>
                </c:pt>
                <c:pt idx="3">
                  <c:v>210.14</c:v>
                </c:pt>
                <c:pt idx="4">
                  <c:v>205.4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96-4F27-9083-40EC43080D41}"/>
            </c:ext>
          </c:extLst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96-4F27-9083-40EC43080D41}"/>
            </c:ext>
          </c:extLst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IgA!$L$3:$L$20</c:f>
              <c:numCache>
                <c:formatCode>0</c:formatCode>
                <c:ptCount val="18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211</c:v>
                </c:pt>
                <c:pt idx="5">
                  <c:v>211</c:v>
                </c:pt>
                <c:pt idx="6">
                  <c:v>211</c:v>
                </c:pt>
                <c:pt idx="7">
                  <c:v>211</c:v>
                </c:pt>
                <c:pt idx="8">
                  <c:v>211</c:v>
                </c:pt>
                <c:pt idx="9">
                  <c:v>211</c:v>
                </c:pt>
                <c:pt idx="10">
                  <c:v>211</c:v>
                </c:pt>
                <c:pt idx="11">
                  <c:v>211</c:v>
                </c:pt>
                <c:pt idx="12">
                  <c:v>211</c:v>
                </c:pt>
                <c:pt idx="13">
                  <c:v>211</c:v>
                </c:pt>
                <c:pt idx="14">
                  <c:v>211</c:v>
                </c:pt>
                <c:pt idx="15">
                  <c:v>211</c:v>
                </c:pt>
                <c:pt idx="16">
                  <c:v>211</c:v>
                </c:pt>
                <c:pt idx="1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96-4F27-9083-40EC43080D41}"/>
            </c:ext>
          </c:extLst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IgA!$M$3:$M$20</c:f>
              <c:numCache>
                <c:formatCode>0.0</c:formatCode>
                <c:ptCount val="18"/>
                <c:pt idx="0">
                  <c:v>217.643137254902</c:v>
                </c:pt>
                <c:pt idx="1">
                  <c:v>215.94713687230978</c:v>
                </c:pt>
                <c:pt idx="2">
                  <c:v>217.51831449502873</c:v>
                </c:pt>
                <c:pt idx="3">
                  <c:v>217.29279668857004</c:v>
                </c:pt>
                <c:pt idx="4">
                  <c:v>215.00017878540316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F96-4F27-9083-40EC43080D41}"/>
            </c:ext>
          </c:extLst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IgA!$N$3:$N$20</c:f>
              <c:numCache>
                <c:formatCode>0.0</c:formatCode>
                <c:ptCount val="18"/>
                <c:pt idx="0">
                  <c:v>2.0696078431379874</c:v>
                </c:pt>
                <c:pt idx="1">
                  <c:v>9.0301176470590008</c:v>
                </c:pt>
                <c:pt idx="2">
                  <c:v>27.669999999999987</c:v>
                </c:pt>
                <c:pt idx="3">
                  <c:v>13.314545454545026</c:v>
                </c:pt>
                <c:pt idx="4">
                  <c:v>14.666666666666998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F96-4F27-9083-40EC43080D41}"/>
            </c:ext>
          </c:extLst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IgA!$O$3:$O$20</c:f>
              <c:numCache>
                <c:formatCode>0</c:formatCode>
                <c:ptCount val="18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F96-4F27-9083-40EC43080D41}"/>
            </c:ext>
          </c:extLst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IgA!$P$3:$P$20</c:f>
              <c:numCache>
                <c:formatCode>0</c:formatCode>
                <c:ptCount val="18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F96-4F27-9083-40EC43080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5"/>
          <c:min val="1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IgM!$B$3:$B$20</c:f>
              <c:numCache>
                <c:formatCode>0.0</c:formatCode>
                <c:ptCount val="18"/>
                <c:pt idx="1">
                  <c:v>89.3</c:v>
                </c:pt>
                <c:pt idx="2">
                  <c:v>90.3</c:v>
                </c:pt>
                <c:pt idx="3">
                  <c:v>89.3888888888889</c:v>
                </c:pt>
                <c:pt idx="4">
                  <c:v>88.6111111111111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4-4366-BDED-4AD21AAD4CAE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IgM!$C$3:$C$20</c:f>
              <c:numCache>
                <c:formatCode>0.0</c:formatCode>
                <c:ptCount val="18"/>
                <c:pt idx="0">
                  <c:v>90.646296296296299</c:v>
                </c:pt>
                <c:pt idx="1">
                  <c:v>88.174324324324303</c:v>
                </c:pt>
                <c:pt idx="2">
                  <c:v>88.725333333333396</c:v>
                </c:pt>
                <c:pt idx="3">
                  <c:v>87.886842105263199</c:v>
                </c:pt>
                <c:pt idx="4">
                  <c:v>87.489010989011007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4-4366-BDED-4AD21AAD4CAE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IgM!$D$3:$D$20</c:f>
              <c:numCache>
                <c:formatCode>0.0</c:formatCode>
                <c:ptCount val="18"/>
                <c:pt idx="0">
                  <c:v>88.19</c:v>
                </c:pt>
                <c:pt idx="1">
                  <c:v>91.172222222222203</c:v>
                </c:pt>
                <c:pt idx="2">
                  <c:v>90.631578947368396</c:v>
                </c:pt>
                <c:pt idx="3">
                  <c:v>91.211111111111094</c:v>
                </c:pt>
                <c:pt idx="4">
                  <c:v>91.421052631578902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4-4366-BDED-4AD21AAD4CAE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14-4366-BDED-4AD21AAD4CAE}"/>
            </c:ext>
          </c:extLst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IgM!$F$3:$F$20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14-4366-BDED-4AD21AAD4CAE}"/>
            </c:ext>
          </c:extLst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IgM!$G$3:$G$20</c:f>
              <c:numCache>
                <c:formatCode>0.0</c:formatCode>
                <c:ptCount val="18"/>
                <c:pt idx="1">
                  <c:v>84.152000000000001</c:v>
                </c:pt>
                <c:pt idx="2">
                  <c:v>83.542047619047594</c:v>
                </c:pt>
                <c:pt idx="3">
                  <c:v>82.448625000000007</c:v>
                </c:pt>
                <c:pt idx="4">
                  <c:v>84.574958333333299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14-4366-BDED-4AD21AAD4CAE}"/>
            </c:ext>
          </c:extLst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F14-4366-BDED-4AD21AAD4CAE}"/>
            </c:ext>
          </c:extLst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IgM!$I$3:$I$20</c:f>
              <c:numCache>
                <c:formatCode>0.0</c:formatCode>
                <c:ptCount val="18"/>
                <c:pt idx="2">
                  <c:v>89.83</c:v>
                </c:pt>
                <c:pt idx="3">
                  <c:v>88.29</c:v>
                </c:pt>
                <c:pt idx="4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14-4366-BDED-4AD21AAD4CAE}"/>
            </c:ext>
          </c:extLst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IgM!$J$3:$J$20</c:f>
              <c:numCache>
                <c:formatCode>0.0</c:formatCode>
                <c:ptCount val="18"/>
                <c:pt idx="1">
                  <c:v>88.48</c:v>
                </c:pt>
                <c:pt idx="2">
                  <c:v>89.38</c:v>
                </c:pt>
                <c:pt idx="3">
                  <c:v>87.55</c:v>
                </c:pt>
                <c:pt idx="4">
                  <c:v>83.52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F14-4366-BDED-4AD21AAD4CAE}"/>
            </c:ext>
          </c:extLst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F14-4366-BDED-4AD21AAD4CAE}"/>
            </c:ext>
          </c:extLst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IgM!$L$3:$L$20</c:f>
              <c:numCache>
                <c:formatCode>0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14-4366-BDED-4AD21AAD4CAE}"/>
            </c:ext>
          </c:extLst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IgM!$M$3:$M$20</c:f>
              <c:numCache>
                <c:formatCode>0.0</c:formatCode>
                <c:ptCount val="18"/>
                <c:pt idx="0">
                  <c:v>89.418148148148148</c:v>
                </c:pt>
                <c:pt idx="1">
                  <c:v>88.25570930930931</c:v>
                </c:pt>
                <c:pt idx="2">
                  <c:v>88.734826649958222</c:v>
                </c:pt>
                <c:pt idx="3">
                  <c:v>87.795911184210524</c:v>
                </c:pt>
                <c:pt idx="4">
                  <c:v>87.019355510839048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F14-4366-BDED-4AD21AAD4CAE}"/>
            </c:ext>
          </c:extLst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IgM!$N$3:$N$20</c:f>
              <c:numCache>
                <c:formatCode>0.0</c:formatCode>
                <c:ptCount val="18"/>
                <c:pt idx="0">
                  <c:v>2.4562962962963013</c:v>
                </c:pt>
                <c:pt idx="1">
                  <c:v>7.0202222222222019</c:v>
                </c:pt>
                <c:pt idx="2">
                  <c:v>7.0895313283208026</c:v>
                </c:pt>
                <c:pt idx="3">
                  <c:v>8.7624861111110874</c:v>
                </c:pt>
                <c:pt idx="4">
                  <c:v>7.9010526315789065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F14-4366-BDED-4AD21AAD4CAE}"/>
            </c:ext>
          </c:extLst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IgM!$O$3:$O$20</c:f>
              <c:numCache>
                <c:formatCode>0</c:formatCode>
                <c:ptCount val="18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78</c:v>
                </c:pt>
                <c:pt idx="16">
                  <c:v>78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14-4366-BDED-4AD21AAD4CAE}"/>
            </c:ext>
          </c:extLst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IgM!$P$3:$P$20</c:f>
              <c:numCache>
                <c:formatCode>0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</c:v>
                </c:pt>
                <c:pt idx="15">
                  <c:v>96</c:v>
                </c:pt>
                <c:pt idx="16">
                  <c:v>96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F14-4366-BDED-4AD21AAD4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5"/>
          <c:min val="6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7.6923192492777195E-2"/>
          <c:w val="0.63126314275341999"/>
          <c:h val="0.7846165634263270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LDL!$E$13:$E$20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D-4849-B009-F1C2625D7CDD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12700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7D-4849-B009-F1C2625D7CDD}"/>
            </c:ext>
          </c:extLst>
        </c:ser>
        <c:ser>
          <c:idx val="1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LDL!$D$3:$D$20</c:f>
              <c:numCache>
                <c:formatCode>0.0</c:formatCode>
                <c:ptCount val="18"/>
                <c:pt idx="0">
                  <c:v>84.769230769230802</c:v>
                </c:pt>
                <c:pt idx="1">
                  <c:v>86.095238095238102</c:v>
                </c:pt>
                <c:pt idx="2">
                  <c:v>86.526315789473699</c:v>
                </c:pt>
                <c:pt idx="3">
                  <c:v>86.5</c:v>
                </c:pt>
                <c:pt idx="4" formatCode="0.0_ ">
                  <c:v>85.857142857142904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7D-4849-B009-F1C2625D7CDD}"/>
            </c:ext>
          </c:extLst>
        </c:ser>
        <c:ser>
          <c:idx val="8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(LDL!$AC$3:$AC$12,LDL!$E$13:$E$20)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7D-4849-B009-F1C2625D7CDD}"/>
            </c:ext>
          </c:extLst>
        </c:ser>
        <c:ser>
          <c:idx val="7"/>
          <c:order val="4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val>
            <c:numRef>
              <c:f>LDL!$I$3:$I$20</c:f>
              <c:numCache>
                <c:formatCode>0.0</c:formatCode>
                <c:ptCount val="18"/>
                <c:pt idx="2">
                  <c:v>86.09</c:v>
                </c:pt>
                <c:pt idx="3">
                  <c:v>86.05</c:v>
                </c:pt>
                <c:pt idx="4">
                  <c:v>86.44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7D-4849-B009-F1C2625D7CDD}"/>
            </c:ext>
          </c:extLst>
        </c:ser>
        <c:ser>
          <c:idx val="2"/>
          <c:order val="5"/>
          <c:tx>
            <c:strRef>
              <c:f>LDL!$L$2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LDL!$L$3:$L$20</c:f>
              <c:numCache>
                <c:formatCode>General</c:formatCode>
                <c:ptCount val="18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86</c:v>
                </c:pt>
                <c:pt idx="11">
                  <c:v>86</c:v>
                </c:pt>
                <c:pt idx="12">
                  <c:v>86</c:v>
                </c:pt>
                <c:pt idx="13">
                  <c:v>86</c:v>
                </c:pt>
                <c:pt idx="14">
                  <c:v>86</c:v>
                </c:pt>
                <c:pt idx="15">
                  <c:v>86</c:v>
                </c:pt>
                <c:pt idx="16">
                  <c:v>86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7D-4849-B009-F1C2625D7CDD}"/>
            </c:ext>
          </c:extLst>
        </c:ser>
        <c:ser>
          <c:idx val="4"/>
          <c:order val="6"/>
          <c:tx>
            <c:strRef>
              <c:f>LDL!$M$2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LDL!$M$3:$M$20</c:f>
              <c:numCache>
                <c:formatCode>0.0</c:formatCode>
                <c:ptCount val="18"/>
                <c:pt idx="0">
                  <c:v>85.357763532763556</c:v>
                </c:pt>
                <c:pt idx="1">
                  <c:v>86.023295825179375</c:v>
                </c:pt>
                <c:pt idx="2">
                  <c:v>86.11459649122807</c:v>
                </c:pt>
                <c:pt idx="3">
                  <c:v>85.953982106782107</c:v>
                </c:pt>
                <c:pt idx="4">
                  <c:v>86.178318925518937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7D-4849-B009-F1C2625D7CDD}"/>
            </c:ext>
          </c:extLst>
        </c:ser>
        <c:ser>
          <c:idx val="6"/>
          <c:order val="7"/>
          <c:tx>
            <c:strRef>
              <c:f>LDL!$R$2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LDL!$R$3:$R$20</c:f>
              <c:numCache>
                <c:formatCode>General</c:formatCode>
                <c:ptCount val="18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81</c:v>
                </c:pt>
                <c:pt idx="8">
                  <c:v>81</c:v>
                </c:pt>
                <c:pt idx="9">
                  <c:v>81</c:v>
                </c:pt>
                <c:pt idx="10">
                  <c:v>81</c:v>
                </c:pt>
                <c:pt idx="11">
                  <c:v>81</c:v>
                </c:pt>
                <c:pt idx="12">
                  <c:v>81</c:v>
                </c:pt>
                <c:pt idx="13">
                  <c:v>81</c:v>
                </c:pt>
                <c:pt idx="14">
                  <c:v>81</c:v>
                </c:pt>
                <c:pt idx="15">
                  <c:v>81</c:v>
                </c:pt>
                <c:pt idx="16">
                  <c:v>81</c:v>
                </c:pt>
                <c:pt idx="1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7D-4849-B009-F1C2625D7CDD}"/>
            </c:ext>
          </c:extLst>
        </c:ser>
        <c:ser>
          <c:idx val="3"/>
          <c:order val="8"/>
          <c:tx>
            <c:strRef>
              <c:f>LDL!$S$2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LDL!$S$3:$S$20</c:f>
              <c:numCache>
                <c:formatCode>General</c:formatCode>
                <c:ptCount val="18"/>
                <c:pt idx="0">
                  <c:v>91</c:v>
                </c:pt>
                <c:pt idx="1">
                  <c:v>91</c:v>
                </c:pt>
                <c:pt idx="2">
                  <c:v>91</c:v>
                </c:pt>
                <c:pt idx="3">
                  <c:v>91</c:v>
                </c:pt>
                <c:pt idx="4">
                  <c:v>91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91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27D-4849-B009-F1C2625D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6"/>
          <c:min val="7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3846637433794"/>
          <c:w val="0.24460416756271999"/>
          <c:h val="0.61905768778432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1"/>
          <c:order val="0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70-46DE-A0A9-E53FF307B208}"/>
            </c:ext>
          </c:extLst>
        </c:ser>
        <c:ser>
          <c:idx val="2"/>
          <c:order val="1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LDL!$G$3:$G$20</c:f>
              <c:numCache>
                <c:formatCode>0.0</c:formatCode>
                <c:ptCount val="18"/>
                <c:pt idx="1">
                  <c:v>70.204705882352897</c:v>
                </c:pt>
                <c:pt idx="2">
                  <c:v>71.339523809523797</c:v>
                </c:pt>
                <c:pt idx="3">
                  <c:v>71.4316666666667</c:v>
                </c:pt>
                <c:pt idx="4">
                  <c:v>70.907499999999999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0-46DE-A0A9-E53FF307B208}"/>
            </c:ext>
          </c:extLst>
        </c:ser>
        <c:ser>
          <c:idx val="9"/>
          <c:order val="2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LDL!$H$3:$H$20</c:f>
              <c:numCache>
                <c:formatCode>0.0</c:formatCode>
                <c:ptCount val="18"/>
                <c:pt idx="1">
                  <c:v>70.158000000000001</c:v>
                </c:pt>
                <c:pt idx="2">
                  <c:v>69.816999999999993</c:v>
                </c:pt>
                <c:pt idx="3">
                  <c:v>70.769000000000005</c:v>
                </c:pt>
                <c:pt idx="4">
                  <c:v>70.81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0-46DE-A0A9-E53FF307B208}"/>
            </c:ext>
          </c:extLst>
        </c:ser>
        <c:ser>
          <c:idx val="8"/>
          <c:order val="3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LDL!$J$3:$J$20</c:f>
              <c:numCache>
                <c:formatCode>0.0</c:formatCode>
                <c:ptCount val="18"/>
                <c:pt idx="1">
                  <c:v>70.69</c:v>
                </c:pt>
                <c:pt idx="2">
                  <c:v>70.400000000000006</c:v>
                </c:pt>
                <c:pt idx="3">
                  <c:v>70.44</c:v>
                </c:pt>
                <c:pt idx="4">
                  <c:v>70.42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70-46DE-A0A9-E53FF307B208}"/>
            </c:ext>
          </c:extLst>
        </c:ser>
        <c:ser>
          <c:idx val="0"/>
          <c:order val="4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val>
            <c:numRef>
              <c:f>LDL!$K$3:$K$20</c:f>
              <c:numCache>
                <c:formatCode>0.0</c:formatCode>
                <c:ptCount val="18"/>
                <c:pt idx="2">
                  <c:v>71.5</c:v>
                </c:pt>
                <c:pt idx="3">
                  <c:v>70.307692307692307</c:v>
                </c:pt>
                <c:pt idx="4">
                  <c:v>71.714285714285694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70-46DE-A0A9-E53FF307B208}"/>
            </c:ext>
          </c:extLst>
        </c:ser>
        <c:ser>
          <c:idx val="4"/>
          <c:order val="5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LDL!$O$3:$O$20</c:f>
              <c:numCache>
                <c:formatCode>0</c:formatCode>
                <c:ptCount val="1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70-46DE-A0A9-E53FF307B208}"/>
            </c:ext>
          </c:extLst>
        </c:ser>
        <c:ser>
          <c:idx val="5"/>
          <c:order val="6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LDL!$P$3:$P$17</c:f>
              <c:numCache>
                <c:formatCode>0.0</c:formatCode>
                <c:ptCount val="15"/>
                <c:pt idx="1">
                  <c:v>70.350901960784299</c:v>
                </c:pt>
                <c:pt idx="2">
                  <c:v>70.211304761904756</c:v>
                </c:pt>
                <c:pt idx="3">
                  <c:v>70.262399067599091</c:v>
                </c:pt>
                <c:pt idx="4">
                  <c:v>70.508818681318687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70-46DE-A0A9-E53FF307B208}"/>
            </c:ext>
          </c:extLst>
        </c:ser>
        <c:ser>
          <c:idx val="6"/>
          <c:order val="7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LDL!$T$3:$T$20</c:f>
              <c:numCache>
                <c:formatCode>General</c:formatCode>
                <c:ptCount val="18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70-46DE-A0A9-E53FF307B208}"/>
            </c:ext>
          </c:extLst>
        </c:ser>
        <c:ser>
          <c:idx val="7"/>
          <c:order val="8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LDL!$U$3:$U$20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0-46DE-A0A9-E53FF307B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80"/>
          <c:min val="6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9065484639979399"/>
          <c:h val="0.67897483778062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'2025.11月を100％とした時の活性変化率'!$B$1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'2025.11月を100％とした時の活性変化率'!$B$2:$B$22</c:f>
              <c:numCache>
                <c:formatCode>0.0</c:formatCode>
                <c:ptCount val="21"/>
                <c:pt idx="0">
                  <c:v>100</c:v>
                </c:pt>
                <c:pt idx="1">
                  <c:v>100.06154341197491</c:v>
                </c:pt>
                <c:pt idx="2">
                  <c:v>100.02740701234065</c:v>
                </c:pt>
                <c:pt idx="3">
                  <c:v>100.13890782042625</c:v>
                </c:pt>
                <c:pt idx="4">
                  <c:v>99.890768531315246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D-4147-BCC0-58BE5DE619AD}"/>
            </c:ext>
          </c:extLst>
        </c:ser>
        <c:ser>
          <c:idx val="19"/>
          <c:order val="1"/>
          <c:tx>
            <c:strRef>
              <c:f>'2025.11月を100％とした時の活性変化率'!$C$1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'2025.11月を100％とした時の活性変化率'!$C$2:$C$22</c:f>
              <c:numCache>
                <c:formatCode>0.0</c:formatCode>
                <c:ptCount val="21"/>
                <c:pt idx="0">
                  <c:v>100</c:v>
                </c:pt>
                <c:pt idx="1">
                  <c:v>100.02982944130862</c:v>
                </c:pt>
                <c:pt idx="2">
                  <c:v>100.18776671817324</c:v>
                </c:pt>
                <c:pt idx="3">
                  <c:v>100.22942965769113</c:v>
                </c:pt>
                <c:pt idx="4">
                  <c:v>99.943323837186227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D-4147-BCC0-58BE5DE619AD}"/>
            </c:ext>
          </c:extLst>
        </c:ser>
        <c:ser>
          <c:idx val="20"/>
          <c:order val="2"/>
          <c:tx>
            <c:strRef>
              <c:f>'2025.11月を100％とした時の活性変化率'!$D$1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'2025.11月を100％とした時の活性変化率'!$D$2:$D$22</c:f>
              <c:numCache>
                <c:formatCode>0.0</c:formatCode>
                <c:ptCount val="21"/>
                <c:pt idx="0">
                  <c:v>100</c:v>
                </c:pt>
                <c:pt idx="1">
                  <c:v>98.599314175359638</c:v>
                </c:pt>
                <c:pt idx="2">
                  <c:v>98.669246166090744</c:v>
                </c:pt>
                <c:pt idx="3">
                  <c:v>98.684306218968501</c:v>
                </c:pt>
                <c:pt idx="4">
                  <c:v>99.527498803831023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D-4147-BCC0-58BE5DE619AD}"/>
            </c:ext>
          </c:extLst>
        </c:ser>
        <c:ser>
          <c:idx val="21"/>
          <c:order val="3"/>
          <c:tx>
            <c:strRef>
              <c:f>'2025.11月を100％とした時の活性変化率'!$E$1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'2025.11月を100％とした時の活性変化率'!$E$2:$E$22</c:f>
              <c:numCache>
                <c:formatCode>0.0</c:formatCode>
                <c:ptCount val="21"/>
                <c:pt idx="0">
                  <c:v>100</c:v>
                </c:pt>
                <c:pt idx="1">
                  <c:v>99.413817436558418</c:v>
                </c:pt>
                <c:pt idx="2">
                  <c:v>99.755453884973761</c:v>
                </c:pt>
                <c:pt idx="3">
                  <c:v>99.466388068732343</c:v>
                </c:pt>
                <c:pt idx="4">
                  <c:v>99.641418685930134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9D-4147-BCC0-58BE5DE619AD}"/>
            </c:ext>
          </c:extLst>
        </c:ser>
        <c:ser>
          <c:idx val="17"/>
          <c:order val="4"/>
          <c:tx>
            <c:strRef>
              <c:f>'2025.11月を100％とした時の活性変化率'!$F$1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'2025.11月を100％とした時の活性変化率'!$F$2:$F$22</c:f>
              <c:numCache>
                <c:formatCode>0.0</c:formatCode>
                <c:ptCount val="21"/>
                <c:pt idx="0">
                  <c:v>100</c:v>
                </c:pt>
                <c:pt idx="1">
                  <c:v>99.470427069156784</c:v>
                </c:pt>
                <c:pt idx="2">
                  <c:v>99.402717954549885</c:v>
                </c:pt>
                <c:pt idx="3">
                  <c:v>99.293464006382194</c:v>
                </c:pt>
                <c:pt idx="4">
                  <c:v>99.188977743545124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9D-4147-BCC0-58BE5DE619AD}"/>
            </c:ext>
          </c:extLst>
        </c:ser>
        <c:ser>
          <c:idx val="8"/>
          <c:order val="5"/>
          <c:tx>
            <c:strRef>
              <c:f>'2025.11月を100％とした時の活性変化率'!$G$1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'2025.11月を100％とした時の活性変化率'!$G$2:$G$22</c:f>
              <c:numCache>
                <c:formatCode>0.0</c:formatCode>
                <c:ptCount val="21"/>
                <c:pt idx="0">
                  <c:v>100</c:v>
                </c:pt>
                <c:pt idx="1">
                  <c:v>99.015234912429491</c:v>
                </c:pt>
                <c:pt idx="2">
                  <c:v>98.922340569870471</c:v>
                </c:pt>
                <c:pt idx="3">
                  <c:v>98.689585473273269</c:v>
                </c:pt>
                <c:pt idx="4">
                  <c:v>98.742851790725865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9D-4147-BCC0-58BE5DE619AD}"/>
            </c:ext>
          </c:extLst>
        </c:ser>
        <c:ser>
          <c:idx val="9"/>
          <c:order val="6"/>
          <c:tx>
            <c:strRef>
              <c:f>'2025.11月を100％とした時の活性変化率'!$H$1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'2025.11月を100％とした時の活性変化率'!$H$2:$H$22</c:f>
              <c:numCache>
                <c:formatCode>0.0</c:formatCode>
                <c:ptCount val="21"/>
                <c:pt idx="0">
                  <c:v>100</c:v>
                </c:pt>
                <c:pt idx="1">
                  <c:v>96.615005115685889</c:v>
                </c:pt>
                <c:pt idx="2">
                  <c:v>96.51380719436456</c:v>
                </c:pt>
                <c:pt idx="3">
                  <c:v>96.210485654585611</c:v>
                </c:pt>
                <c:pt idx="4">
                  <c:v>96.204279289194005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9D-4147-BCC0-58BE5DE619AD}"/>
            </c:ext>
          </c:extLst>
        </c:ser>
        <c:ser>
          <c:idx val="10"/>
          <c:order val="7"/>
          <c:tx>
            <c:strRef>
              <c:f>'2025.11月を100％とした時の活性変化率'!$I$1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'2025.11月を100％とした時の活性変化率'!$I$2:$I$22</c:f>
              <c:numCache>
                <c:formatCode>0.0</c:formatCode>
                <c:ptCount val="21"/>
                <c:pt idx="1">
                  <c:v>100</c:v>
                </c:pt>
                <c:pt idx="2">
                  <c:v>99.386861381830244</c:v>
                </c:pt>
                <c:pt idx="3">
                  <c:v>98.945390595764295</c:v>
                </c:pt>
                <c:pt idx="4">
                  <c:v>99.199697113533716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9D-4147-BCC0-58BE5DE619AD}"/>
            </c:ext>
          </c:extLst>
        </c:ser>
        <c:ser>
          <c:idx val="12"/>
          <c:order val="8"/>
          <c:tx>
            <c:strRef>
              <c:f>'2025.11月を100％とした時の活性変化率'!$J$1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'2025.11月を100％とした時の活性変化率'!$J$2:$J$22</c:f>
              <c:numCache>
                <c:formatCode>0.0</c:formatCode>
                <c:ptCount val="21"/>
                <c:pt idx="0">
                  <c:v>100</c:v>
                </c:pt>
                <c:pt idx="1">
                  <c:v>100.13482114109785</c:v>
                </c:pt>
                <c:pt idx="2">
                  <c:v>100.67591195842638</c:v>
                </c:pt>
                <c:pt idx="3">
                  <c:v>100.80964716261008</c:v>
                </c:pt>
                <c:pt idx="4">
                  <c:v>100.51200835745307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9D-4147-BCC0-58BE5DE619AD}"/>
            </c:ext>
          </c:extLst>
        </c:ser>
        <c:ser>
          <c:idx val="13"/>
          <c:order val="9"/>
          <c:tx>
            <c:strRef>
              <c:f>'2025.11月を100％とした時の活性変化率'!$K$1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'2025.11月を100％とした時の活性変化率'!$K$2:$K$23</c:f>
              <c:numCache>
                <c:formatCode>0.0</c:formatCode>
                <c:ptCount val="22"/>
                <c:pt idx="0">
                  <c:v>100</c:v>
                </c:pt>
                <c:pt idx="1">
                  <c:v>99.949464269248466</c:v>
                </c:pt>
                <c:pt idx="2">
                  <c:v>99.787386177082794</c:v>
                </c:pt>
                <c:pt idx="3">
                  <c:v>99.987149247636708</c:v>
                </c:pt>
                <c:pt idx="4">
                  <c:v>100.08535775765372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9D-4147-BCC0-58BE5DE619AD}"/>
            </c:ext>
          </c:extLst>
        </c:ser>
        <c:ser>
          <c:idx val="11"/>
          <c:order val="10"/>
          <c:tx>
            <c:strRef>
              <c:f>'2025.11月を100％とした時の活性変化率'!$L$1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'2025.11月を100％とした時の活性変化率'!$L$2:$L$22</c:f>
              <c:numCache>
                <c:formatCode>0.0</c:formatCode>
                <c:ptCount val="21"/>
                <c:pt idx="0">
                  <c:v>100</c:v>
                </c:pt>
                <c:pt idx="1">
                  <c:v>98.452838013753535</c:v>
                </c:pt>
                <c:pt idx="2">
                  <c:v>98.425301876601907</c:v>
                </c:pt>
                <c:pt idx="3">
                  <c:v>98.031003351830108</c:v>
                </c:pt>
                <c:pt idx="4">
                  <c:v>97.985031736016879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9D-4147-BCC0-58BE5DE619AD}"/>
            </c:ext>
          </c:extLst>
        </c:ser>
        <c:ser>
          <c:idx val="24"/>
          <c:order val="11"/>
          <c:tx>
            <c:strRef>
              <c:f>'2025.11月を100％とした時の活性変化率'!$M$1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'2025.11月を100％とした時の活性変化率'!$M$2:$M$22</c:f>
              <c:numCache>
                <c:formatCode>0.0</c:formatCode>
                <c:ptCount val="21"/>
                <c:pt idx="0">
                  <c:v>100</c:v>
                </c:pt>
                <c:pt idx="1">
                  <c:v>101.33734757082544</c:v>
                </c:pt>
                <c:pt idx="2">
                  <c:v>101.53683906507638</c:v>
                </c:pt>
                <c:pt idx="3">
                  <c:v>100.54666817911485</c:v>
                </c:pt>
                <c:pt idx="4">
                  <c:v>100.30349707488979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69D-4147-BCC0-58BE5DE619AD}"/>
            </c:ext>
          </c:extLst>
        </c:ser>
        <c:ser>
          <c:idx val="16"/>
          <c:order val="12"/>
          <c:tx>
            <c:strRef>
              <c:f>'2025.11月を100％とした時の活性変化率'!$N$1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'2025.11月を100％とした時の活性変化率'!$N$2:$N$22</c:f>
              <c:numCache>
                <c:formatCode>0.0</c:formatCode>
                <c:ptCount val="21"/>
                <c:pt idx="0">
                  <c:v>100</c:v>
                </c:pt>
                <c:pt idx="1">
                  <c:v>100.00984950585521</c:v>
                </c:pt>
                <c:pt idx="2">
                  <c:v>99.915717611277771</c:v>
                </c:pt>
                <c:pt idx="3">
                  <c:v>99.660816840219752</c:v>
                </c:pt>
                <c:pt idx="4">
                  <c:v>99.746758195338856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69D-4147-BCC0-58BE5DE619AD}"/>
            </c:ext>
          </c:extLst>
        </c:ser>
        <c:ser>
          <c:idx val="14"/>
          <c:order val="13"/>
          <c:tx>
            <c:strRef>
              <c:f>'2025.11月を100％とした時の活性変化率'!$O$1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'2025.11月を100％とした時の活性変化率'!$O$2:$O$22</c:f>
              <c:numCache>
                <c:formatCode>0.0</c:formatCode>
                <c:ptCount val="21"/>
                <c:pt idx="0">
                  <c:v>100</c:v>
                </c:pt>
                <c:pt idx="1">
                  <c:v>100.23063845398971</c:v>
                </c:pt>
                <c:pt idx="2">
                  <c:v>100.53464353956385</c:v>
                </c:pt>
                <c:pt idx="3">
                  <c:v>100.46714935406334</c:v>
                </c:pt>
                <c:pt idx="4">
                  <c:v>100.50295061503877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69D-4147-BCC0-58BE5DE619AD}"/>
            </c:ext>
          </c:extLst>
        </c:ser>
        <c:ser>
          <c:idx val="15"/>
          <c:order val="14"/>
          <c:tx>
            <c:strRef>
              <c:f>'2025.11月を100％とした時の活性変化率'!$P$1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'2025.11月を100％とした時の活性変化率'!$P$2:$P$22</c:f>
              <c:numCache>
                <c:formatCode>0.0</c:formatCode>
                <c:ptCount val="21"/>
                <c:pt idx="0">
                  <c:v>100</c:v>
                </c:pt>
                <c:pt idx="1">
                  <c:v>99.151144959117161</c:v>
                </c:pt>
                <c:pt idx="2">
                  <c:v>99.011966029195548</c:v>
                </c:pt>
                <c:pt idx="3">
                  <c:v>98.607804130152587</c:v>
                </c:pt>
                <c:pt idx="4">
                  <c:v>98.45437414202209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69D-4147-BCC0-58BE5DE619AD}"/>
            </c:ext>
          </c:extLst>
        </c:ser>
        <c:ser>
          <c:idx val="0"/>
          <c:order val="15"/>
          <c:tx>
            <c:strRef>
              <c:f>'2025.11月を100％とした時の活性変化率'!$Q$1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'2025.11月を100％とした時の活性変化率'!$Q$2:$Q$22</c:f>
              <c:numCache>
                <c:formatCode>0.0</c:formatCode>
                <c:ptCount val="21"/>
                <c:pt idx="0">
                  <c:v>100</c:v>
                </c:pt>
                <c:pt idx="1">
                  <c:v>99.868591992197707</c:v>
                </c:pt>
                <c:pt idx="2">
                  <c:v>99.742524272618667</c:v>
                </c:pt>
                <c:pt idx="3">
                  <c:v>99.757846445579517</c:v>
                </c:pt>
                <c:pt idx="4">
                  <c:v>100.05695670441901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69D-4147-BCC0-58BE5DE619AD}"/>
            </c:ext>
          </c:extLst>
        </c:ser>
        <c:ser>
          <c:idx val="1"/>
          <c:order val="16"/>
          <c:tx>
            <c:strRef>
              <c:f>'2025.11月を100％とした時の活性変化率'!$R$1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'2025.11月を100％とした時の活性変化率'!$R$2:$R$22</c:f>
              <c:numCache>
                <c:formatCode>0.0</c:formatCode>
                <c:ptCount val="21"/>
                <c:pt idx="0">
                  <c:v>100</c:v>
                </c:pt>
                <c:pt idx="1">
                  <c:v>98.183203514804077</c:v>
                </c:pt>
                <c:pt idx="2">
                  <c:v>97.943499789447458</c:v>
                </c:pt>
                <c:pt idx="3">
                  <c:v>98.076806116775913</c:v>
                </c:pt>
                <c:pt idx="4">
                  <c:v>98.424751364914741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69D-4147-BCC0-58BE5DE619AD}"/>
            </c:ext>
          </c:extLst>
        </c:ser>
        <c:ser>
          <c:idx val="2"/>
          <c:order val="17"/>
          <c:tx>
            <c:strRef>
              <c:f>'2025.11月を100％とした時の活性変化率'!$S$1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'2025.11月を100％とした時の活性変化率'!$S$2:$S$22</c:f>
              <c:numCache>
                <c:formatCode>0.0</c:formatCode>
                <c:ptCount val="21"/>
                <c:pt idx="0">
                  <c:v>100</c:v>
                </c:pt>
                <c:pt idx="1">
                  <c:v>100.89694130142817</c:v>
                </c:pt>
                <c:pt idx="2">
                  <c:v>100.11946941838508</c:v>
                </c:pt>
                <c:pt idx="3">
                  <c:v>100.71329918542693</c:v>
                </c:pt>
                <c:pt idx="4">
                  <c:v>99.905757102994855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69D-4147-BCC0-58BE5DE619AD}"/>
            </c:ext>
          </c:extLst>
        </c:ser>
        <c:ser>
          <c:idx val="3"/>
          <c:order val="18"/>
          <c:tx>
            <c:strRef>
              <c:f>'2025.11月を100％とした時の活性変化率'!$T$1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'2025.11月を100％とした時の活性変化率'!$T$2:$T$22</c:f>
              <c:numCache>
                <c:formatCode>0.0</c:formatCode>
                <c:ptCount val="21"/>
                <c:pt idx="0">
                  <c:v>100</c:v>
                </c:pt>
                <c:pt idx="1">
                  <c:v>99.948190764941074</c:v>
                </c:pt>
                <c:pt idx="2">
                  <c:v>99.843254907642759</c:v>
                </c:pt>
                <c:pt idx="3">
                  <c:v>99.622758219197834</c:v>
                </c:pt>
                <c:pt idx="4">
                  <c:v>99.465334405419696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69D-4147-BCC0-58BE5DE619AD}"/>
            </c:ext>
          </c:extLst>
        </c:ser>
        <c:ser>
          <c:idx val="4"/>
          <c:order val="19"/>
          <c:tx>
            <c:strRef>
              <c:f>'2025.11月を100％とした時の活性変化率'!$U$1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'2025.11月を100％とした時の活性変化率'!$U$2:$U$22</c:f>
              <c:numCache>
                <c:formatCode>0.0</c:formatCode>
                <c:ptCount val="21"/>
                <c:pt idx="0">
                  <c:v>100</c:v>
                </c:pt>
                <c:pt idx="1">
                  <c:v>100.95607705335294</c:v>
                </c:pt>
                <c:pt idx="2">
                  <c:v>101.33128739054811</c:v>
                </c:pt>
                <c:pt idx="3">
                  <c:v>101.6031389424824</c:v>
                </c:pt>
                <c:pt idx="4">
                  <c:v>101.52027111070687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69D-4147-BCC0-58BE5DE619AD}"/>
            </c:ext>
          </c:extLst>
        </c:ser>
        <c:ser>
          <c:idx val="5"/>
          <c:order val="20"/>
          <c:tx>
            <c:strRef>
              <c:f>'2025.11月を100％とした時の活性変化率'!$V$1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'2025.11月を100％とした時の活性変化率'!$V$2:$V$22</c:f>
              <c:numCache>
                <c:formatCode>0.0</c:formatCode>
                <c:ptCount val="21"/>
                <c:pt idx="0">
                  <c:v>100</c:v>
                </c:pt>
                <c:pt idx="1">
                  <c:v>100.44035597012714</c:v>
                </c:pt>
                <c:pt idx="2">
                  <c:v>100.33642319661811</c:v>
                </c:pt>
                <c:pt idx="3">
                  <c:v>100.43151741294641</c:v>
                </c:pt>
                <c:pt idx="4">
                  <c:v>100.25045371099854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69D-4147-BCC0-58BE5DE619AD}"/>
            </c:ext>
          </c:extLst>
        </c:ser>
        <c:ser>
          <c:idx val="6"/>
          <c:order val="21"/>
          <c:tx>
            <c:strRef>
              <c:f>'2025.11月を100％とした時の活性変化率'!$W$1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'2025.11月を100％とした時の活性変化率'!$W$2:$W$22</c:f>
              <c:numCache>
                <c:formatCode>0.0</c:formatCode>
                <c:ptCount val="21"/>
                <c:pt idx="0">
                  <c:v>100</c:v>
                </c:pt>
                <c:pt idx="1">
                  <c:v>100.51073901383813</c:v>
                </c:pt>
                <c:pt idx="2">
                  <c:v>100.54821046089057</c:v>
                </c:pt>
                <c:pt idx="3">
                  <c:v>100.67561929893729</c:v>
                </c:pt>
                <c:pt idx="4">
                  <c:v>100.70329207985466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69D-4147-BCC0-58BE5DE619AD}"/>
            </c:ext>
          </c:extLst>
        </c:ser>
        <c:ser>
          <c:idx val="7"/>
          <c:order val="22"/>
          <c:tx>
            <c:strRef>
              <c:f>'2025.11月を100％とした時の活性変化率'!$X$1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'2025.11月を100％とした時の活性変化率'!$X$2:$X$22</c:f>
              <c:numCache>
                <c:formatCode>0.0</c:formatCode>
                <c:ptCount val="21"/>
                <c:pt idx="0">
                  <c:v>100</c:v>
                </c:pt>
                <c:pt idx="1">
                  <c:v>100.19826924043093</c:v>
                </c:pt>
                <c:pt idx="2">
                  <c:v>100.12915624437983</c:v>
                </c:pt>
                <c:pt idx="3">
                  <c:v>100.26198558513994</c:v>
                </c:pt>
                <c:pt idx="4">
                  <c:v>100.18536207411842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69D-4147-BCC0-58BE5DE619AD}"/>
            </c:ext>
          </c:extLst>
        </c:ser>
        <c:ser>
          <c:idx val="23"/>
          <c:order val="23"/>
          <c:tx>
            <c:strRef>
              <c:f>'2025.11月を100％とした時の活性変化率'!$Y$1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'2025.11月を100％とした時の活性変化率'!$Y$2:$Y$22</c:f>
              <c:numCache>
                <c:formatCode>0.0</c:formatCode>
                <c:ptCount val="21"/>
                <c:pt idx="0">
                  <c:v>100</c:v>
                </c:pt>
                <c:pt idx="1">
                  <c:v>101.14070220954528</c:v>
                </c:pt>
                <c:pt idx="2">
                  <c:v>101.16312750812845</c:v>
                </c:pt>
                <c:pt idx="3">
                  <c:v>101.09671057355352</c:v>
                </c:pt>
                <c:pt idx="4">
                  <c:v>101.18547017993869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69D-4147-BCC0-58BE5DE619AD}"/>
            </c:ext>
          </c:extLst>
        </c:ser>
        <c:ser>
          <c:idx val="29"/>
          <c:order val="24"/>
          <c:tx>
            <c:strRef>
              <c:f>'2025.11月を100％とした時の活性変化率'!$Z$1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'2025.11月を100％とした時の活性変化率'!$Z$2:$Z$22</c:f>
              <c:numCache>
                <c:formatCode>0.0</c:formatCode>
                <c:ptCount val="21"/>
                <c:pt idx="0">
                  <c:v>100</c:v>
                </c:pt>
                <c:pt idx="1">
                  <c:v>102.11589373389367</c:v>
                </c:pt>
                <c:pt idx="2">
                  <c:v>102.27872533007624</c:v>
                </c:pt>
                <c:pt idx="3">
                  <c:v>102.18396464467135</c:v>
                </c:pt>
                <c:pt idx="4">
                  <c:v>101.13450158179647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9D-4147-BCC0-58BE5DE619AD}"/>
            </c:ext>
          </c:extLst>
        </c:ser>
        <c:ser>
          <c:idx val="22"/>
          <c:order val="25"/>
          <c:tx>
            <c:strRef>
              <c:f>'2025.11月を100％とした時の活性変化率'!$AA$1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'2025.11月を100％とした時の活性変化率'!$AA$2:$AA$22</c:f>
              <c:numCache>
                <c:formatCode>0.0</c:formatCode>
                <c:ptCount val="21"/>
                <c:pt idx="0">
                  <c:v>100</c:v>
                </c:pt>
                <c:pt idx="1">
                  <c:v>100.3411277735712</c:v>
                </c:pt>
                <c:pt idx="2">
                  <c:v>100.20735720096793</c:v>
                </c:pt>
                <c:pt idx="3">
                  <c:v>100.17000632593872</c:v>
                </c:pt>
                <c:pt idx="4">
                  <c:v>99.863099162803877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69D-4147-BCC0-58BE5DE619AD}"/>
            </c:ext>
          </c:extLst>
        </c:ser>
        <c:ser>
          <c:idx val="25"/>
          <c:order val="26"/>
          <c:tx>
            <c:strRef>
              <c:f>'2025.11月を100％とした時の活性変化率'!$AB$1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'2025.11月を100％とした時の活性変化率'!$AB$2:$AB$22</c:f>
              <c:numCache>
                <c:formatCode>0.0</c:formatCode>
                <c:ptCount val="21"/>
                <c:pt idx="0">
                  <c:v>100</c:v>
                </c:pt>
                <c:pt idx="1">
                  <c:v>99.882838065317699</c:v>
                </c:pt>
                <c:pt idx="2">
                  <c:v>99.842313256373984</c:v>
                </c:pt>
                <c:pt idx="3">
                  <c:v>100.80673377689604</c:v>
                </c:pt>
                <c:pt idx="4">
                  <c:v>100.71751734766003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69D-4147-BCC0-58BE5DE619AD}"/>
            </c:ext>
          </c:extLst>
        </c:ser>
        <c:ser>
          <c:idx val="26"/>
          <c:order val="27"/>
          <c:tx>
            <c:strRef>
              <c:f>'2025.11月を100％とした時の活性変化率'!$AC$1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'2025.11月を100％とした時の活性変化率'!$AC$2:$AC$22</c:f>
              <c:numCache>
                <c:formatCode>0.0</c:formatCode>
                <c:ptCount val="21"/>
                <c:pt idx="0">
                  <c:v>100</c:v>
                </c:pt>
                <c:pt idx="1">
                  <c:v>99.220742540296186</c:v>
                </c:pt>
                <c:pt idx="2">
                  <c:v>99.942647968850466</c:v>
                </c:pt>
                <c:pt idx="3">
                  <c:v>99.839029812402657</c:v>
                </c:pt>
                <c:pt idx="4">
                  <c:v>99.839029812402657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69D-4147-BCC0-58BE5DE619AD}"/>
            </c:ext>
          </c:extLst>
        </c:ser>
        <c:ser>
          <c:idx val="27"/>
          <c:order val="28"/>
          <c:tx>
            <c:strRef>
              <c:f>'2025.11月を100％とした時の活性変化率'!$AD$1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'2025.11月を100％とした時の活性変化率'!$AD$2:$AD$22</c:f>
              <c:numCache>
                <c:formatCode>0.0</c:formatCode>
                <c:ptCount val="21"/>
                <c:pt idx="0">
                  <c:v>100</c:v>
                </c:pt>
                <c:pt idx="1">
                  <c:v>98.69999674236945</c:v>
                </c:pt>
                <c:pt idx="2">
                  <c:v>99.235813408864388</c:v>
                </c:pt>
                <c:pt idx="3">
                  <c:v>98.185785550769964</c:v>
                </c:pt>
                <c:pt idx="4">
                  <c:v>98.185785550769964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69D-4147-BCC0-58BE5DE619AD}"/>
            </c:ext>
          </c:extLst>
        </c:ser>
        <c:ser>
          <c:idx val="28"/>
          <c:order val="29"/>
          <c:tx>
            <c:strRef>
              <c:f>'2025.11月を100％とした時の活性変化率'!$AE$1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'2025.11月を100％とした時の活性変化率'!$A$2:$A$22</c:f>
              <c:strCache>
                <c:ptCount val="21"/>
                <c:pt idx="0">
                  <c:v>25.11</c:v>
                </c:pt>
                <c:pt idx="1">
                  <c:v>12</c:v>
                </c:pt>
                <c:pt idx="2">
                  <c:v>01</c:v>
                </c:pt>
                <c:pt idx="3">
                  <c:v>02</c:v>
                </c:pt>
                <c:pt idx="4">
                  <c:v>03</c:v>
                </c:pt>
                <c:pt idx="5">
                  <c:v>04</c:v>
                </c:pt>
                <c:pt idx="6">
                  <c:v>05</c:v>
                </c:pt>
                <c:pt idx="7">
                  <c:v>06</c:v>
                </c:pt>
                <c:pt idx="8">
                  <c:v>07</c:v>
                </c:pt>
                <c:pt idx="9">
                  <c:v>08</c:v>
                </c:pt>
                <c:pt idx="10">
                  <c:v>09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26.01</c:v>
                </c:pt>
                <c:pt idx="15">
                  <c:v>02</c:v>
                </c:pt>
                <c:pt idx="16">
                  <c:v>03</c:v>
                </c:pt>
                <c:pt idx="17">
                  <c:v>04</c:v>
                </c:pt>
                <c:pt idx="18">
                  <c:v>05</c:v>
                </c:pt>
                <c:pt idx="19">
                  <c:v>06</c:v>
                </c:pt>
                <c:pt idx="20">
                  <c:v>07</c:v>
                </c:pt>
              </c:strCache>
            </c:strRef>
          </c:cat>
          <c:val>
            <c:numRef>
              <c:f>'2025.11月を100％とした時の活性変化率'!$AE$2:$AE$22</c:f>
              <c:numCache>
                <c:formatCode>0.0</c:formatCode>
                <c:ptCount val="21"/>
                <c:pt idx="1">
                  <c:v>100</c:v>
                </c:pt>
                <c:pt idx="2">
                  <c:v>99.801570136289996</c:v>
                </c:pt>
                <c:pt idx="3">
                  <c:v>99.874197926794821</c:v>
                </c:pt>
                <c:pt idx="4">
                  <c:v>99.874197926794821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69D-4147-BCC0-58BE5DE6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4385382064695E-2"/>
          <c:y val="7.6923192492777195E-2"/>
          <c:w val="0.62251560550315799"/>
          <c:h val="0.784616563426327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CL!$B$3:$B$17</c:f>
              <c:numCache>
                <c:formatCode>0.0</c:formatCode>
                <c:ptCount val="15"/>
                <c:pt idx="1">
                  <c:v>109.32</c:v>
                </c:pt>
                <c:pt idx="2">
                  <c:v>109.405</c:v>
                </c:pt>
                <c:pt idx="3">
                  <c:v>109.455555555556</c:v>
                </c:pt>
                <c:pt idx="4">
                  <c:v>109.39444444444401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B-4CD6-95AE-6B8E7A73C41F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CL!$D$3:$D$20</c:f>
              <c:numCache>
                <c:formatCode>0.0</c:formatCode>
                <c:ptCount val="18"/>
                <c:pt idx="0">
                  <c:v>108.591666666667</c:v>
                </c:pt>
                <c:pt idx="1">
                  <c:v>108.64375</c:v>
                </c:pt>
                <c:pt idx="2">
                  <c:v>108.764285714286</c:v>
                </c:pt>
                <c:pt idx="3">
                  <c:v>108.13529411764701</c:v>
                </c:pt>
                <c:pt idx="4">
                  <c:v>108.088888888889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B-4CD6-95AE-6B8E7A73C41F}"/>
            </c:ext>
          </c:extLst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CL!$F$3:$F$20</c:f>
              <c:numCache>
                <c:formatCode>0.0</c:formatCode>
                <c:ptCount val="18"/>
                <c:pt idx="2">
                  <c:v>109</c:v>
                </c:pt>
                <c:pt idx="3">
                  <c:v>109.454545454545</c:v>
                </c:pt>
                <c:pt idx="4">
                  <c:v>109.846153846154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B-4CD6-95AE-6B8E7A73C41F}"/>
            </c:ext>
          </c:extLst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val>
            <c:numRef>
              <c:f>(CL!$AB$3:$AB$10,CL!$H$11:$H$20)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6B-4CD6-95AE-6B8E7A73C41F}"/>
            </c:ext>
          </c:extLst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(CL!$AB$3,CL!$I$4:$I$20)</c:f>
              <c:numCache>
                <c:formatCode>0.0</c:formatCode>
                <c:ptCount val="18"/>
                <c:pt idx="2">
                  <c:v>109</c:v>
                </c:pt>
                <c:pt idx="3">
                  <c:v>109.27</c:v>
                </c:pt>
                <c:pt idx="4">
                  <c:v>109.22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6B-4CD6-95AE-6B8E7A73C41F}"/>
            </c:ext>
          </c:extLst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CL!$J$3:$J$20</c:f>
              <c:numCache>
                <c:formatCode>0.0</c:formatCode>
                <c:ptCount val="18"/>
                <c:pt idx="1">
                  <c:v>108.84</c:v>
                </c:pt>
                <c:pt idx="2">
                  <c:v>108.58</c:v>
                </c:pt>
                <c:pt idx="3">
                  <c:v>108.57</c:v>
                </c:pt>
                <c:pt idx="4">
                  <c:v>108.31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6B-4CD6-95AE-6B8E7A73C41F}"/>
            </c:ext>
          </c:extLst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val>
            <c:numRef>
              <c:f>CL!$K$3:$K$20</c:f>
              <c:numCache>
                <c:formatCode>0.0</c:formatCode>
                <c:ptCount val="18"/>
                <c:pt idx="2">
                  <c:v>109.142857142857</c:v>
                </c:pt>
                <c:pt idx="3">
                  <c:v>109.69230769230801</c:v>
                </c:pt>
                <c:pt idx="4">
                  <c:v>109.428571428571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6B-4CD6-95AE-6B8E7A73C41F}"/>
            </c:ext>
          </c:extLst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CL!$L$3:$L$20</c:f>
              <c:numCache>
                <c:formatCode>0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6B-4CD6-95AE-6B8E7A73C41F}"/>
            </c:ext>
          </c:extLst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CL!$M$3:$M$20</c:f>
              <c:numCache>
                <c:formatCode>0.0</c:formatCode>
                <c:ptCount val="18"/>
                <c:pt idx="0">
                  <c:v>108.591666666667</c:v>
                </c:pt>
                <c:pt idx="1">
                  <c:v>108.94793749999999</c:v>
                </c:pt>
                <c:pt idx="2">
                  <c:v>108.96887755102044</c:v>
                </c:pt>
                <c:pt idx="3">
                  <c:v>109.09710040286514</c:v>
                </c:pt>
                <c:pt idx="4">
                  <c:v>109.08500837257971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6B-4CD6-95AE-6B8E7A73C41F}"/>
            </c:ext>
          </c:extLst>
        </c:ser>
        <c:ser>
          <c:idx val="11"/>
          <c:order val="9"/>
          <c:tx>
            <c:strRef>
              <c:f>CL!$R$2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CL!$R$3:$R$20</c:f>
              <c:numCache>
                <c:formatCode>General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6B-4CD6-95AE-6B8E7A73C41F}"/>
            </c:ext>
          </c:extLst>
        </c:ser>
        <c:ser>
          <c:idx val="7"/>
          <c:order val="10"/>
          <c:tx>
            <c:strRef>
              <c:f>CL!$S$2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CL!$S$3:$S$20</c:f>
              <c:numCache>
                <c:formatCode>General</c:formatCode>
                <c:ptCount val="18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6B-4CD6-95AE-6B8E7A73C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5"/>
          <c:min val="10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196"/>
          <c:y val="0.1259511778046130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24238449031702E-2"/>
          <c:y val="7.2368537290133303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Ca!$B$3:$B$20</c:f>
              <c:numCache>
                <c:formatCode>0.00</c:formatCode>
                <c:ptCount val="18"/>
                <c:pt idx="1">
                  <c:v>10.73</c:v>
                </c:pt>
                <c:pt idx="2">
                  <c:v>10.744999999999999</c:v>
                </c:pt>
                <c:pt idx="3">
                  <c:v>10.7388888888889</c:v>
                </c:pt>
                <c:pt idx="4">
                  <c:v>10.783333333333299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7-452C-96C9-247422DCF9BF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Ca!$C$3:$C$20</c:f>
              <c:numCache>
                <c:formatCode>0.00</c:formatCode>
                <c:ptCount val="18"/>
                <c:pt idx="0">
                  <c:v>10.783703703703701</c:v>
                </c:pt>
                <c:pt idx="1">
                  <c:v>10.748611111111099</c:v>
                </c:pt>
                <c:pt idx="2">
                  <c:v>10.738961038961</c:v>
                </c:pt>
                <c:pt idx="3">
                  <c:v>10.7512658227848</c:v>
                </c:pt>
                <c:pt idx="4">
                  <c:v>10.7938461538462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7-452C-96C9-247422DCF9BF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Ca!$D$3:$D$20</c:f>
              <c:numCache>
                <c:formatCode>0.00</c:formatCode>
                <c:ptCount val="18"/>
                <c:pt idx="0">
                  <c:v>10.7615384615385</c:v>
                </c:pt>
                <c:pt idx="1">
                  <c:v>10.7235294117647</c:v>
                </c:pt>
                <c:pt idx="2">
                  <c:v>10.733333333333301</c:v>
                </c:pt>
                <c:pt idx="3">
                  <c:v>10.706250000000001</c:v>
                </c:pt>
                <c:pt idx="4">
                  <c:v>10.626315789473701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7-452C-96C9-247422DCF9BF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Ca!$E$3:$E$20</c:f>
              <c:numCache>
                <c:formatCode>0.00</c:formatCode>
                <c:ptCount val="18"/>
                <c:pt idx="1">
                  <c:v>10.603999999999999</c:v>
                </c:pt>
                <c:pt idx="2">
                  <c:v>10.609</c:v>
                </c:pt>
                <c:pt idx="3">
                  <c:v>10.62</c:v>
                </c:pt>
                <c:pt idx="4">
                  <c:v>10.654999999999999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D7-452C-96C9-247422DCF9BF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Ca!$F$3:$F$20</c:f>
              <c:numCache>
                <c:formatCode>0.00</c:formatCode>
                <c:ptCount val="18"/>
                <c:pt idx="2">
                  <c:v>10.9</c:v>
                </c:pt>
                <c:pt idx="3">
                  <c:v>10.736363636363601</c:v>
                </c:pt>
                <c:pt idx="4">
                  <c:v>10.753846153846199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D7-452C-96C9-247422DCF9BF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Ca!$G$3:$G$20</c:f>
              <c:numCache>
                <c:formatCode>0.00</c:formatCode>
                <c:ptCount val="18"/>
                <c:pt idx="1">
                  <c:v>10.7011764705882</c:v>
                </c:pt>
                <c:pt idx="2">
                  <c:v>10.7433333333333</c:v>
                </c:pt>
                <c:pt idx="3">
                  <c:v>10.7108333333333</c:v>
                </c:pt>
                <c:pt idx="4">
                  <c:v>10.6945833333333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D7-452C-96C9-247422DCF9BF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Ca!$H$3:$H$20</c:f>
              <c:numCache>
                <c:formatCode>0.00</c:formatCode>
                <c:ptCount val="18"/>
                <c:pt idx="1">
                  <c:v>10.659000000000001</c:v>
                </c:pt>
                <c:pt idx="2">
                  <c:v>10.686</c:v>
                </c:pt>
                <c:pt idx="3">
                  <c:v>10.677</c:v>
                </c:pt>
                <c:pt idx="4">
                  <c:v>10.643000000000001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D7-452C-96C9-247422DCF9BF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Ca!$I$3:$I$20</c:f>
              <c:numCache>
                <c:formatCode>0.00</c:formatCode>
                <c:ptCount val="18"/>
                <c:pt idx="2">
                  <c:v>10.72</c:v>
                </c:pt>
                <c:pt idx="3">
                  <c:v>10.77</c:v>
                </c:pt>
                <c:pt idx="4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FD7-452C-96C9-247422DCF9BF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Ca!$J$3:$J$20</c:f>
              <c:numCache>
                <c:formatCode>0.00</c:formatCode>
                <c:ptCount val="18"/>
                <c:pt idx="1">
                  <c:v>10.8</c:v>
                </c:pt>
                <c:pt idx="2">
                  <c:v>10.73</c:v>
                </c:pt>
                <c:pt idx="3">
                  <c:v>10.71</c:v>
                </c:pt>
                <c:pt idx="4">
                  <c:v>10.89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FD7-452C-96C9-247422DCF9BF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Ca!$K$3:$K$20</c:f>
              <c:numCache>
                <c:formatCode>0.00</c:formatCode>
                <c:ptCount val="18"/>
                <c:pt idx="2">
                  <c:v>10.8571428571429</c:v>
                </c:pt>
                <c:pt idx="3">
                  <c:v>10.7307692307692</c:v>
                </c:pt>
                <c:pt idx="4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FD7-452C-96C9-247422DCF9BF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Ca!$L$3:$L$20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10.7</c:v>
                </c:pt>
                <c:pt idx="10">
                  <c:v>10.7</c:v>
                </c:pt>
                <c:pt idx="11">
                  <c:v>10.7</c:v>
                </c:pt>
                <c:pt idx="12">
                  <c:v>10.7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D7-452C-96C9-247422DCF9BF}"/>
            </c:ext>
          </c:extLst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Ca!$M$3:$M$20</c:f>
              <c:numCache>
                <c:formatCode>0.00</c:formatCode>
                <c:ptCount val="18"/>
                <c:pt idx="0">
                  <c:v>10.7726210826211</c:v>
                </c:pt>
                <c:pt idx="1">
                  <c:v>10.709473856209144</c:v>
                </c:pt>
                <c:pt idx="2">
                  <c:v>10.746277056277052</c:v>
                </c:pt>
                <c:pt idx="3">
                  <c:v>10.715137091213979</c:v>
                </c:pt>
                <c:pt idx="4">
                  <c:v>10.733992476383269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D7-452C-96C9-247422DCF9BF}"/>
            </c:ext>
          </c:extLst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Ca!$N$3:$N$20</c:f>
              <c:numCache>
                <c:formatCode>0.00</c:formatCode>
                <c:ptCount val="18"/>
                <c:pt idx="0">
                  <c:v>2.2165242165200993E-2</c:v>
                </c:pt>
                <c:pt idx="1">
                  <c:v>0.19600000000000151</c:v>
                </c:pt>
                <c:pt idx="2">
                  <c:v>0.29100000000000037</c:v>
                </c:pt>
                <c:pt idx="3">
                  <c:v>0.15000000000000036</c:v>
                </c:pt>
                <c:pt idx="4">
                  <c:v>0.26368421052629998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FD7-452C-96C9-247422DCF9BF}"/>
            </c:ext>
          </c:extLst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Ca!$O$3:$O$20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10.199999999999999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FD7-452C-96C9-247422DCF9BF}"/>
            </c:ext>
          </c:extLst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Ca!$P$3:$P$20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11.2</c:v>
                </c:pt>
                <c:pt idx="3">
                  <c:v>11.2</c:v>
                </c:pt>
                <c:pt idx="4">
                  <c:v>11.2</c:v>
                </c:pt>
                <c:pt idx="5">
                  <c:v>11.2</c:v>
                </c:pt>
                <c:pt idx="6">
                  <c:v>11.2</c:v>
                </c:pt>
                <c:pt idx="7">
                  <c:v>11.2</c:v>
                </c:pt>
                <c:pt idx="8">
                  <c:v>11.2</c:v>
                </c:pt>
                <c:pt idx="9">
                  <c:v>11.2</c:v>
                </c:pt>
                <c:pt idx="10">
                  <c:v>11.2</c:v>
                </c:pt>
                <c:pt idx="11">
                  <c:v>11.2</c:v>
                </c:pt>
                <c:pt idx="12">
                  <c:v>11.2</c:v>
                </c:pt>
                <c:pt idx="13">
                  <c:v>11.2</c:v>
                </c:pt>
                <c:pt idx="14">
                  <c:v>11.2</c:v>
                </c:pt>
                <c:pt idx="15">
                  <c:v>11.2</c:v>
                </c:pt>
                <c:pt idx="16">
                  <c:v>11.2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FD7-452C-96C9-247422DC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7"/>
          <c:min val="9.699999999999999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GLU!$B$3:$B$20</c:f>
              <c:numCache>
                <c:formatCode>0.0</c:formatCode>
                <c:ptCount val="18"/>
                <c:pt idx="1">
                  <c:v>182.1</c:v>
                </c:pt>
                <c:pt idx="2">
                  <c:v>182.45</c:v>
                </c:pt>
                <c:pt idx="3">
                  <c:v>182.166666666667</c:v>
                </c:pt>
                <c:pt idx="4">
                  <c:v>182.222222222222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A-4729-9EC8-39610C73D9B5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GLU!$C$3:$C$20</c:f>
              <c:numCache>
                <c:formatCode>0.0</c:formatCode>
                <c:ptCount val="18"/>
                <c:pt idx="0">
                  <c:v>183.30727272727299</c:v>
                </c:pt>
                <c:pt idx="1">
                  <c:v>183.138888888889</c:v>
                </c:pt>
                <c:pt idx="2">
                  <c:v>182.963333333333</c:v>
                </c:pt>
                <c:pt idx="3">
                  <c:v>183.552631578947</c:v>
                </c:pt>
                <c:pt idx="4">
                  <c:v>182.96914893617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A-4729-9EC8-39610C73D9B5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GLU!$D$3:$D$20</c:f>
              <c:numCache>
                <c:formatCode>0.0</c:formatCode>
                <c:ptCount val="18"/>
                <c:pt idx="0">
                  <c:v>185.07142857142901</c:v>
                </c:pt>
                <c:pt idx="1">
                  <c:v>185</c:v>
                </c:pt>
                <c:pt idx="2">
                  <c:v>185.470588235294</c:v>
                </c:pt>
                <c:pt idx="3">
                  <c:v>185.47368421052599</c:v>
                </c:pt>
                <c:pt idx="4">
                  <c:v>186.63157894736801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FA-4729-9EC8-39610C73D9B5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GLU!$E$3:$E$20</c:f>
              <c:numCache>
                <c:formatCode>0.0</c:formatCode>
                <c:ptCount val="18"/>
                <c:pt idx="1">
                  <c:v>183.7</c:v>
                </c:pt>
                <c:pt idx="2">
                  <c:v>183.876</c:v>
                </c:pt>
                <c:pt idx="3">
                  <c:v>183.655</c:v>
                </c:pt>
                <c:pt idx="4">
                  <c:v>183.67699999999999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FA-4729-9EC8-39610C73D9B5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GLU!$F$3:$F$20</c:f>
              <c:numCache>
                <c:formatCode>0.0</c:formatCode>
                <c:ptCount val="18"/>
                <c:pt idx="2">
                  <c:v>181</c:v>
                </c:pt>
                <c:pt idx="3">
                  <c:v>181.09090909090901</c:v>
                </c:pt>
                <c:pt idx="4">
                  <c:v>181.538461538462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FA-4729-9EC8-39610C73D9B5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GLU!$G$3:$G$20</c:f>
              <c:numCache>
                <c:formatCode>0.0</c:formatCode>
                <c:ptCount val="18"/>
                <c:pt idx="1">
                  <c:v>184.81764705882401</c:v>
                </c:pt>
                <c:pt idx="2">
                  <c:v>185.357142857143</c:v>
                </c:pt>
                <c:pt idx="3">
                  <c:v>184.791666666667</c:v>
                </c:pt>
                <c:pt idx="4">
                  <c:v>181.51249999999999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FA-4729-9EC8-39610C73D9B5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GLU!$H$3:$H$20</c:f>
              <c:numCache>
                <c:formatCode>0.0</c:formatCode>
                <c:ptCount val="18"/>
                <c:pt idx="1">
                  <c:v>182.071</c:v>
                </c:pt>
                <c:pt idx="2">
                  <c:v>181.63800000000001</c:v>
                </c:pt>
                <c:pt idx="3">
                  <c:v>181.61699999999999</c:v>
                </c:pt>
                <c:pt idx="4">
                  <c:v>181.62299999999999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FA-4729-9EC8-39610C73D9B5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GLU!$I$3:$I$20</c:f>
              <c:numCache>
                <c:formatCode>0.0</c:formatCode>
                <c:ptCount val="18"/>
                <c:pt idx="2">
                  <c:v>183.32</c:v>
                </c:pt>
                <c:pt idx="3">
                  <c:v>182.68</c:v>
                </c:pt>
                <c:pt idx="4">
                  <c:v>182.11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FA-4729-9EC8-39610C73D9B5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GLU!$J$3:$J$20</c:f>
              <c:numCache>
                <c:formatCode>0.0</c:formatCode>
                <c:ptCount val="18"/>
                <c:pt idx="1">
                  <c:v>181.67</c:v>
                </c:pt>
                <c:pt idx="2">
                  <c:v>181.96</c:v>
                </c:pt>
                <c:pt idx="3">
                  <c:v>182.16</c:v>
                </c:pt>
                <c:pt idx="4">
                  <c:v>182.1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FA-4729-9EC8-39610C73D9B5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GLU!$K$3:$K$20</c:f>
              <c:numCache>
                <c:formatCode>0.0</c:formatCode>
                <c:ptCount val="18"/>
                <c:pt idx="2">
                  <c:v>182.857142857143</c:v>
                </c:pt>
                <c:pt idx="3">
                  <c:v>181.69230769230799</c:v>
                </c:pt>
                <c:pt idx="4">
                  <c:v>182.57142857142901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FA-4729-9EC8-39610C73D9B5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GLU!$L$3:$L$20</c:f>
              <c:numCache>
                <c:formatCode>0</c:formatCode>
                <c:ptCount val="18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FA-4729-9EC8-39610C73D9B5}"/>
            </c:ext>
          </c:extLst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GLU!$M$3:$M$20</c:f>
              <c:numCache>
                <c:formatCode>0.0</c:formatCode>
                <c:ptCount val="18"/>
                <c:pt idx="0">
                  <c:v>184.18935064935101</c:v>
                </c:pt>
                <c:pt idx="1">
                  <c:v>183.21393370681616</c:v>
                </c:pt>
                <c:pt idx="2">
                  <c:v>183.08922072829128</c:v>
                </c:pt>
                <c:pt idx="3">
                  <c:v>182.88798659060242</c:v>
                </c:pt>
                <c:pt idx="4">
                  <c:v>182.69553402156507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EFA-4729-9EC8-39610C73D9B5}"/>
            </c:ext>
          </c:extLst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GLU!$N$3:$N$20</c:f>
              <c:numCache>
                <c:formatCode>0.0</c:formatCode>
                <c:ptCount val="18"/>
                <c:pt idx="0">
                  <c:v>1.7641558441560221</c:v>
                </c:pt>
                <c:pt idx="1">
                  <c:v>3.3300000000000125</c:v>
                </c:pt>
                <c:pt idx="2">
                  <c:v>4.4705882352940023</c:v>
                </c:pt>
                <c:pt idx="3">
                  <c:v>4.38277511961698</c:v>
                </c:pt>
                <c:pt idx="4">
                  <c:v>5.119078947368024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EFA-4729-9EC8-39610C73D9B5}"/>
            </c:ext>
          </c:extLst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GLU!$O$3:$O$20</c:f>
              <c:numCache>
                <c:formatCode>General</c:formatCode>
                <c:ptCount val="18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EFA-4729-9EC8-39610C73D9B5}"/>
            </c:ext>
          </c:extLst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GLU!$P$3:$P$20</c:f>
              <c:numCache>
                <c:formatCode>General</c:formatCode>
                <c:ptCount val="18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EFA-4729-9EC8-39610C73D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93"/>
          <c:min val="17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TCH!$B$3:$B$20</c:f>
              <c:numCache>
                <c:formatCode>0.0</c:formatCode>
                <c:ptCount val="18"/>
                <c:pt idx="1">
                  <c:v>143.30000000000001</c:v>
                </c:pt>
                <c:pt idx="2">
                  <c:v>143.9</c:v>
                </c:pt>
                <c:pt idx="3">
                  <c:v>143.555555555556</c:v>
                </c:pt>
                <c:pt idx="4">
                  <c:v>142.944444444444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2-48C0-BAC9-30CF590E433E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TCH!$C$3:$C$20</c:f>
              <c:numCache>
                <c:formatCode>0.0</c:formatCode>
                <c:ptCount val="18"/>
                <c:pt idx="0">
                  <c:v>146.16129032258101</c:v>
                </c:pt>
                <c:pt idx="1">
                  <c:v>146.20454545454501</c:v>
                </c:pt>
                <c:pt idx="2">
                  <c:v>145.76419753086401</c:v>
                </c:pt>
                <c:pt idx="3">
                  <c:v>145.35975609756099</c:v>
                </c:pt>
                <c:pt idx="4">
                  <c:v>144.70769230769201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2-48C0-BAC9-30CF590E433E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TCH!$D$3:$D$20</c:f>
              <c:numCache>
                <c:formatCode>0.0</c:formatCode>
                <c:ptCount val="18"/>
                <c:pt idx="0">
                  <c:v>144.230769230769</c:v>
                </c:pt>
                <c:pt idx="1">
                  <c:v>144.166666666667</c:v>
                </c:pt>
                <c:pt idx="2">
                  <c:v>144.23529411764699</c:v>
                </c:pt>
                <c:pt idx="3">
                  <c:v>143.68421052631601</c:v>
                </c:pt>
                <c:pt idx="4">
                  <c:v>147.375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2-48C0-BAC9-30CF590E433E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TCH!$E$3:$E$20</c:f>
              <c:numCache>
                <c:formatCode>0.0</c:formatCode>
                <c:ptCount val="18"/>
                <c:pt idx="1">
                  <c:v>143.56299999999999</c:v>
                </c:pt>
                <c:pt idx="2">
                  <c:v>143.78800000000001</c:v>
                </c:pt>
                <c:pt idx="3">
                  <c:v>143.637</c:v>
                </c:pt>
                <c:pt idx="4">
                  <c:v>143.452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2-48C0-BAC9-30CF590E433E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TCH!$F$3:$F$20</c:f>
              <c:numCache>
                <c:formatCode>0.0</c:formatCode>
                <c:ptCount val="18"/>
                <c:pt idx="2">
                  <c:v>142</c:v>
                </c:pt>
                <c:pt idx="3">
                  <c:v>141.18181818181799</c:v>
                </c:pt>
                <c:pt idx="4">
                  <c:v>141.84615384615401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2-48C0-BAC9-30CF590E433E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TCH!$G$3:$G$20</c:f>
              <c:numCache>
                <c:formatCode>0.0</c:formatCode>
                <c:ptCount val="18"/>
                <c:pt idx="1">
                  <c:v>142.29411764705901</c:v>
                </c:pt>
                <c:pt idx="2">
                  <c:v>142.13333333333301</c:v>
                </c:pt>
                <c:pt idx="3">
                  <c:v>141.81818181818201</c:v>
                </c:pt>
                <c:pt idx="4">
                  <c:v>140.32499999999999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72-48C0-BAC9-30CF590E433E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TCH!$H$3:$H$20</c:f>
              <c:numCache>
                <c:formatCode>0.0</c:formatCode>
                <c:ptCount val="18"/>
                <c:pt idx="1">
                  <c:v>142.91499999999999</c:v>
                </c:pt>
                <c:pt idx="2">
                  <c:v>142.898</c:v>
                </c:pt>
                <c:pt idx="3">
                  <c:v>142.934</c:v>
                </c:pt>
                <c:pt idx="4">
                  <c:v>142.83099999999999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72-48C0-BAC9-30CF590E433E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TCH!$I$3:$I$20</c:f>
              <c:numCache>
                <c:formatCode>0.0</c:formatCode>
                <c:ptCount val="18"/>
                <c:pt idx="2">
                  <c:v>143.09</c:v>
                </c:pt>
                <c:pt idx="3">
                  <c:v>143</c:v>
                </c:pt>
                <c:pt idx="4">
                  <c:v>143.38999999999999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72-48C0-BAC9-30CF590E433E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TCH!$J$3:$J$20</c:f>
              <c:numCache>
                <c:formatCode>0.0</c:formatCode>
                <c:ptCount val="18"/>
                <c:pt idx="1">
                  <c:v>143.91999999999999</c:v>
                </c:pt>
                <c:pt idx="2">
                  <c:v>143.79</c:v>
                </c:pt>
                <c:pt idx="3">
                  <c:v>143.84</c:v>
                </c:pt>
                <c:pt idx="4">
                  <c:v>142.55000000000001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72-48C0-BAC9-30CF590E433E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TCH!$K$3:$K$20</c:f>
              <c:numCache>
                <c:formatCode>0.0</c:formatCode>
                <c:ptCount val="18"/>
                <c:pt idx="2">
                  <c:v>144.71428571428601</c:v>
                </c:pt>
                <c:pt idx="3">
                  <c:v>143.92307692307699</c:v>
                </c:pt>
                <c:pt idx="4">
                  <c:v>144.28571428571399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72-48C0-BAC9-30CF590E433E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TCH!$L$3:$L$20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72-48C0-BAC9-30CF590E433E}"/>
            </c:ext>
          </c:extLst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TCH!$M$3:$M$20</c:f>
              <c:numCache>
                <c:formatCode>0.0</c:formatCode>
                <c:ptCount val="18"/>
                <c:pt idx="0">
                  <c:v>145.196029776675</c:v>
                </c:pt>
                <c:pt idx="1">
                  <c:v>143.76618996689584</c:v>
                </c:pt>
                <c:pt idx="2">
                  <c:v>143.63131106961299</c:v>
                </c:pt>
                <c:pt idx="3">
                  <c:v>143.29335991025098</c:v>
                </c:pt>
                <c:pt idx="4">
                  <c:v>143.37070048840039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72-48C0-BAC9-30CF590E433E}"/>
            </c:ext>
          </c:extLst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TCH!$N$3:$N$20</c:f>
              <c:numCache>
                <c:formatCode>0.0</c:formatCode>
                <c:ptCount val="18"/>
                <c:pt idx="0">
                  <c:v>1.930521091812011</c:v>
                </c:pt>
                <c:pt idx="1">
                  <c:v>3.9104278074860019</c:v>
                </c:pt>
                <c:pt idx="2">
                  <c:v>3.7641975308640099</c:v>
                </c:pt>
                <c:pt idx="3">
                  <c:v>4.1779379157430014</c:v>
                </c:pt>
                <c:pt idx="4">
                  <c:v>7.0500000000000114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72-48C0-BAC9-30CF590E433E}"/>
            </c:ext>
          </c:extLst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TCH!$O$3:$O$20</c:f>
              <c:numCache>
                <c:formatCode>General</c:formatCode>
                <c:ptCount val="18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72-48C0-BAC9-30CF590E433E}"/>
            </c:ext>
          </c:extLst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TCH!$P$3:$P$20</c:f>
              <c:numCache>
                <c:formatCode>General</c:formatCode>
                <c:ptCount val="18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72-48C0-BAC9-30CF590E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TG!$B$3:$B$20</c:f>
              <c:numCache>
                <c:formatCode>0.0</c:formatCode>
                <c:ptCount val="18"/>
                <c:pt idx="1">
                  <c:v>49.25</c:v>
                </c:pt>
                <c:pt idx="2">
                  <c:v>49.4</c:v>
                </c:pt>
                <c:pt idx="3">
                  <c:v>49.0555555555556</c:v>
                </c:pt>
                <c:pt idx="4">
                  <c:v>49.6111111111111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E-4F80-BC9F-5D2EE2D34AE9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TG!$C$3:$C$20</c:f>
              <c:numCache>
                <c:formatCode>0.0</c:formatCode>
                <c:ptCount val="18"/>
                <c:pt idx="0">
                  <c:v>52.109375</c:v>
                </c:pt>
                <c:pt idx="1">
                  <c:v>52.032432432432401</c:v>
                </c:pt>
                <c:pt idx="2">
                  <c:v>51.439622641509402</c:v>
                </c:pt>
                <c:pt idx="3">
                  <c:v>51.257894736842097</c:v>
                </c:pt>
                <c:pt idx="4">
                  <c:v>50.752222222222201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E-4F80-BC9F-5D2EE2D34AE9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TG!$D$3:$D$20</c:f>
              <c:numCache>
                <c:formatCode>0.0</c:formatCode>
                <c:ptCount val="18"/>
                <c:pt idx="0">
                  <c:v>51.642857142857103</c:v>
                </c:pt>
                <c:pt idx="1">
                  <c:v>51.35</c:v>
                </c:pt>
                <c:pt idx="2">
                  <c:v>51.9</c:v>
                </c:pt>
                <c:pt idx="3">
                  <c:v>51.6</c:v>
                </c:pt>
                <c:pt idx="4">
                  <c:v>51.476190476190503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FE-4F80-BC9F-5D2EE2D34AE9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TG!$E$3:$E$20</c:f>
              <c:numCache>
                <c:formatCode>0.0</c:formatCode>
                <c:ptCount val="18"/>
                <c:pt idx="1">
                  <c:v>50.5</c:v>
                </c:pt>
                <c:pt idx="2">
                  <c:v>50.530999999999999</c:v>
                </c:pt>
                <c:pt idx="3">
                  <c:v>50.676000000000002</c:v>
                </c:pt>
                <c:pt idx="4">
                  <c:v>50.476999999999997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FE-4F80-BC9F-5D2EE2D34AE9}"/>
            </c:ext>
          </c:extLst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TG!$F$3:$F$20</c:f>
              <c:numCache>
                <c:formatCode>0.0</c:formatCode>
                <c:ptCount val="18"/>
                <c:pt idx="2">
                  <c:v>47</c:v>
                </c:pt>
                <c:pt idx="3">
                  <c:v>46.818181818181799</c:v>
                </c:pt>
                <c:pt idx="4">
                  <c:v>47.230769230769198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FE-4F80-BC9F-5D2EE2D34AE9}"/>
            </c:ext>
          </c:extLst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TG!$G$3:$G$20</c:f>
              <c:numCache>
                <c:formatCode>0.0</c:formatCode>
                <c:ptCount val="18"/>
                <c:pt idx="1">
                  <c:v>50.582352941176502</c:v>
                </c:pt>
                <c:pt idx="2">
                  <c:v>50.595238095238102</c:v>
                </c:pt>
                <c:pt idx="3">
                  <c:v>50.3</c:v>
                </c:pt>
                <c:pt idx="4">
                  <c:v>50.024999999999999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FE-4F80-BC9F-5D2EE2D34AE9}"/>
            </c:ext>
          </c:extLst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TG!$H$3:$H$20</c:f>
              <c:numCache>
                <c:formatCode>0.0</c:formatCode>
                <c:ptCount val="18"/>
                <c:pt idx="1">
                  <c:v>47.886000000000003</c:v>
                </c:pt>
                <c:pt idx="2">
                  <c:v>48.235999999999997</c:v>
                </c:pt>
                <c:pt idx="3">
                  <c:v>48.465000000000003</c:v>
                </c:pt>
                <c:pt idx="4">
                  <c:v>48.320999999999998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FE-4F80-BC9F-5D2EE2D34AE9}"/>
            </c:ext>
          </c:extLst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TG!$I$3:$I$20</c:f>
              <c:numCache>
                <c:formatCode>0.0</c:formatCode>
                <c:ptCount val="18"/>
                <c:pt idx="2">
                  <c:v>50.41</c:v>
                </c:pt>
                <c:pt idx="3">
                  <c:v>50.27</c:v>
                </c:pt>
                <c:pt idx="4">
                  <c:v>50.39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FE-4F80-BC9F-5D2EE2D34AE9}"/>
            </c:ext>
          </c:extLst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TG!$J$3:$J$20</c:f>
              <c:numCache>
                <c:formatCode>0.0</c:formatCode>
                <c:ptCount val="18"/>
                <c:pt idx="1">
                  <c:v>49.24</c:v>
                </c:pt>
                <c:pt idx="2">
                  <c:v>48.95</c:v>
                </c:pt>
                <c:pt idx="3">
                  <c:v>48.66</c:v>
                </c:pt>
                <c:pt idx="4">
                  <c:v>48.43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FE-4F80-BC9F-5D2EE2D34AE9}"/>
            </c:ext>
          </c:extLst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TG!$K$3:$K$20</c:f>
              <c:numCache>
                <c:formatCode>0.0</c:formatCode>
                <c:ptCount val="18"/>
                <c:pt idx="2">
                  <c:v>52.214285714285701</c:v>
                </c:pt>
                <c:pt idx="3">
                  <c:v>52</c:v>
                </c:pt>
                <c:pt idx="4">
                  <c:v>52.357142857142897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FE-4F80-BC9F-5D2EE2D34AE9}"/>
            </c:ext>
          </c:extLst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TG!$L$3:$L$20</c:f>
              <c:numCache>
                <c:formatCode>0</c:formatCode>
                <c:ptCount val="1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FE-4F80-BC9F-5D2EE2D34AE9}"/>
            </c:ext>
          </c:extLst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TG!$M$3:$M$20</c:f>
              <c:numCache>
                <c:formatCode>0.0</c:formatCode>
                <c:ptCount val="18"/>
                <c:pt idx="0">
                  <c:v>51.876116071428555</c:v>
                </c:pt>
                <c:pt idx="1">
                  <c:v>50.120112196229847</c:v>
                </c:pt>
                <c:pt idx="2">
                  <c:v>50.067614645103319</c:v>
                </c:pt>
                <c:pt idx="3">
                  <c:v>49.910263211057952</c:v>
                </c:pt>
                <c:pt idx="4">
                  <c:v>49.907043589743587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5FE-4F80-BC9F-5D2EE2D34AE9}"/>
            </c:ext>
          </c:extLst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TG!$N$3:$N$20</c:f>
              <c:numCache>
                <c:formatCode>0.0</c:formatCode>
                <c:ptCount val="18"/>
                <c:pt idx="0">
                  <c:v>0.46651785714289673</c:v>
                </c:pt>
                <c:pt idx="1">
                  <c:v>4.1464324324323982</c:v>
                </c:pt>
                <c:pt idx="2">
                  <c:v>5.2142857142857011</c:v>
                </c:pt>
                <c:pt idx="3">
                  <c:v>5.1818181818182012</c:v>
                </c:pt>
                <c:pt idx="4">
                  <c:v>5.1263736263736988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5FE-4F80-BC9F-5D2EE2D34AE9}"/>
            </c:ext>
          </c:extLst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TG!$O$3:$O$20</c:f>
              <c:numCache>
                <c:formatCode>0</c:formatCode>
                <c:ptCount val="18"/>
                <c:pt idx="0">
                  <c:v>47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47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5FE-4F80-BC9F-5D2EE2D34AE9}"/>
            </c:ext>
          </c:extLst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TG!$P$3:$P$20</c:f>
              <c:numCache>
                <c:formatCode>0</c:formatCode>
                <c:ptCount val="18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53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FE-4F80-BC9F-5D2EE2D34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6"/>
          <c:min val="4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7.2366971885038295E-2"/>
          <c:w val="0.60941068578270596"/>
          <c:h val="0.78086655112651604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marker>
            <c:symbol val="circle"/>
            <c:size val="7"/>
            <c:spPr>
              <a:solidFill>
                <a:srgbClr val="000080"/>
              </a:solidFill>
              <a:ln w="1270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HDL!$B$3:$B$20</c:f>
              <c:numCache>
                <c:formatCode>0.0</c:formatCode>
                <c:ptCount val="18"/>
                <c:pt idx="1">
                  <c:v>41.37</c:v>
                </c:pt>
                <c:pt idx="2">
                  <c:v>41.295000000000002</c:v>
                </c:pt>
                <c:pt idx="3">
                  <c:v>41.116666666666703</c:v>
                </c:pt>
                <c:pt idx="4">
                  <c:v>41.1111111111111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9-4749-9271-3781CCB96702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12700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F9-4749-9271-3781CCB96702}"/>
            </c:ext>
          </c:extLst>
        </c:ser>
        <c:ser>
          <c:idx val="1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HDL!$D$3:$D$20</c:f>
              <c:numCache>
                <c:formatCode>0.0</c:formatCode>
                <c:ptCount val="18"/>
                <c:pt idx="0">
                  <c:v>41.725000000000001</c:v>
                </c:pt>
                <c:pt idx="1">
                  <c:v>41.478947368421103</c:v>
                </c:pt>
                <c:pt idx="2">
                  <c:v>41.564705882352897</c:v>
                </c:pt>
                <c:pt idx="3">
                  <c:v>41.982352941176501</c:v>
                </c:pt>
                <c:pt idx="4">
                  <c:v>42.518749999999997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F9-4749-9271-3781CCB96702}"/>
            </c:ext>
          </c:extLst>
        </c:ser>
        <c:ser>
          <c:idx val="8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(HDL!$Z$3:$Z$12,HDL!$E$13:$E$20)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F9-4749-9271-3781CCB96702}"/>
            </c:ext>
          </c:extLst>
        </c:ser>
        <c:ser>
          <c:idx val="7"/>
          <c:order val="4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HDL!$I$3:$I$20</c:f>
              <c:numCache>
                <c:formatCode>0.0</c:formatCode>
                <c:ptCount val="18"/>
                <c:pt idx="2">
                  <c:v>41.05</c:v>
                </c:pt>
                <c:pt idx="3">
                  <c:v>41.95</c:v>
                </c:pt>
                <c:pt idx="4">
                  <c:v>41.39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F9-4749-9271-3781CCB96702}"/>
            </c:ext>
          </c:extLst>
        </c:ser>
        <c:ser>
          <c:idx val="3"/>
          <c:order val="5"/>
          <c:tx>
            <c:strRef>
              <c:f>HDL!$L$2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HDL!$L$3:$L$20</c:f>
              <c:numCache>
                <c:formatCode>0</c:formatCode>
                <c:ptCount val="18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F9-4749-9271-3781CCB96702}"/>
            </c:ext>
          </c:extLst>
        </c:ser>
        <c:ser>
          <c:idx val="4"/>
          <c:order val="6"/>
          <c:tx>
            <c:strRef>
              <c:f>HDL!$M$2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HDL!$M$3:$M$20</c:f>
              <c:numCache>
                <c:formatCode>0.0</c:formatCode>
                <c:ptCount val="18"/>
                <c:pt idx="0">
                  <c:v>41.801483050847452</c:v>
                </c:pt>
                <c:pt idx="1">
                  <c:v>40.913250355618771</c:v>
                </c:pt>
                <c:pt idx="2">
                  <c:v>40.912541176470576</c:v>
                </c:pt>
                <c:pt idx="3">
                  <c:v>41.12602296918768</c:v>
                </c:pt>
                <c:pt idx="4">
                  <c:v>41.1904876068376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F9-4749-9271-3781CCB96702}"/>
            </c:ext>
          </c:extLst>
        </c:ser>
        <c:ser>
          <c:idx val="5"/>
          <c:order val="7"/>
          <c:tx>
            <c:strRef>
              <c:f>HDL!$R$2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HDL!$R$3:$R$20</c:f>
              <c:numCache>
                <c:formatCode>General</c:formatCode>
                <c:ptCount val="18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5F9-4749-9271-3781CCB96702}"/>
            </c:ext>
          </c:extLst>
        </c:ser>
        <c:ser>
          <c:idx val="6"/>
          <c:order val="8"/>
          <c:tx>
            <c:strRef>
              <c:f>HDL!$S$2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</c:numCache>
            </c:numRef>
          </c:cat>
          <c:val>
            <c:numRef>
              <c:f>HDL!$S$3:$S$20</c:f>
              <c:numCache>
                <c:formatCode>General</c:formatCode>
                <c:ptCount val="18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F9-4749-9271-3781CCB96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7"/>
          <c:min val="3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05"/>
          <c:y val="0.18518598022225499"/>
          <c:w val="0.25127825021068001"/>
          <c:h val="0.658615516063520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15</xdr:col>
      <xdr:colOff>119063</xdr:colOff>
      <xdr:row>39</xdr:row>
      <xdr:rowOff>130968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16310</xdr:rowOff>
    </xdr:from>
    <xdr:to>
      <xdr:col>15</xdr:col>
      <xdr:colOff>142875</xdr:colOff>
      <xdr:row>39</xdr:row>
      <xdr:rowOff>99653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76200</xdr:rowOff>
    </xdr:from>
    <xdr:to>
      <xdr:col>15</xdr:col>
      <xdr:colOff>180975</xdr:colOff>
      <xdr:row>40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20</xdr:row>
      <xdr:rowOff>116680</xdr:rowOff>
    </xdr:from>
    <xdr:to>
      <xdr:col>16</xdr:col>
      <xdr:colOff>0</xdr:colOff>
      <xdr:row>39</xdr:row>
      <xdr:rowOff>142874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20</xdr:row>
      <xdr:rowOff>57149</xdr:rowOff>
    </xdr:from>
    <xdr:to>
      <xdr:col>9</xdr:col>
      <xdr:colOff>76200</xdr:colOff>
      <xdr:row>39</xdr:row>
      <xdr:rowOff>107155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20</xdr:row>
      <xdr:rowOff>47625</xdr:rowOff>
    </xdr:from>
    <xdr:to>
      <xdr:col>18</xdr:col>
      <xdr:colOff>142875</xdr:colOff>
      <xdr:row>39</xdr:row>
      <xdr:rowOff>76200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0.80031</cdr:x>
      <cdr:y>0.02533</cdr:y>
    </cdr:from>
    <cdr:to>
      <cdr:x>0.93637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87033" y="81654"/>
          <a:ext cx="711835" cy="495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0</cdr:y>
    </cdr:from>
    <cdr:to>
      <cdr:x>0.94771</cdr:x>
      <cdr:y>0.20877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53304" y="0"/>
          <a:ext cx="625914" cy="636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85725</xdr:rowOff>
    </xdr:from>
    <xdr:to>
      <xdr:col>16</xdr:col>
      <xdr:colOff>0</xdr:colOff>
      <xdr:row>39</xdr:row>
      <xdr:rowOff>130968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7144</xdr:colOff>
      <xdr:row>20</xdr:row>
      <xdr:rowOff>11906</xdr:rowOff>
    </xdr:from>
    <xdr:to>
      <xdr:col>15</xdr:col>
      <xdr:colOff>107157</xdr:colOff>
      <xdr:row>40</xdr:row>
      <xdr:rowOff>11907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</xdr:colOff>
      <xdr:row>20</xdr:row>
      <xdr:rowOff>71438</xdr:rowOff>
    </xdr:from>
    <xdr:to>
      <xdr:col>15</xdr:col>
      <xdr:colOff>190500</xdr:colOff>
      <xdr:row>39</xdr:row>
      <xdr:rowOff>130969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66674</xdr:rowOff>
    </xdr:from>
    <xdr:to>
      <xdr:col>15</xdr:col>
      <xdr:colOff>161925</xdr:colOff>
      <xdr:row>40</xdr:row>
      <xdr:rowOff>11905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38100</xdr:rowOff>
    </xdr:from>
    <xdr:to>
      <xdr:col>15</xdr:col>
      <xdr:colOff>154781</xdr:colOff>
      <xdr:row>39</xdr:row>
      <xdr:rowOff>107156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20</xdr:row>
      <xdr:rowOff>35718</xdr:rowOff>
    </xdr:from>
    <xdr:to>
      <xdr:col>15</xdr:col>
      <xdr:colOff>154783</xdr:colOff>
      <xdr:row>39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</xdr:row>
      <xdr:rowOff>19050</xdr:rowOff>
    </xdr:from>
    <xdr:to>
      <xdr:col>14</xdr:col>
      <xdr:colOff>172720</xdr:colOff>
      <xdr:row>39</xdr:row>
      <xdr:rowOff>101600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85725</xdr:rowOff>
    </xdr:from>
    <xdr:to>
      <xdr:col>15</xdr:col>
      <xdr:colOff>161925</xdr:colOff>
      <xdr:row>39</xdr:row>
      <xdr:rowOff>114300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47625</xdr:rowOff>
    </xdr:from>
    <xdr:to>
      <xdr:col>16</xdr:col>
      <xdr:colOff>19050</xdr:colOff>
      <xdr:row>40</xdr:row>
      <xdr:rowOff>9525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38100</xdr:rowOff>
    </xdr:from>
    <xdr:to>
      <xdr:col>16</xdr:col>
      <xdr:colOff>9525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38100</xdr:rowOff>
    </xdr:from>
    <xdr:to>
      <xdr:col>15</xdr:col>
      <xdr:colOff>152400</xdr:colOff>
      <xdr:row>39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76200</xdr:rowOff>
    </xdr:from>
    <xdr:to>
      <xdr:col>16</xdr:col>
      <xdr:colOff>0</xdr:colOff>
      <xdr:row>40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0.87459</cdr:x>
      <cdr:y>0.03651</cdr:y>
    </cdr:from>
    <cdr:to>
      <cdr:x>0.91169</cdr:x>
      <cdr:y>0.13746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145580" y="119183"/>
          <a:ext cx="345440" cy="32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57150</xdr:rowOff>
    </xdr:from>
    <xdr:to>
      <xdr:col>15</xdr:col>
      <xdr:colOff>161925</xdr:colOff>
      <xdr:row>40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35719</xdr:rowOff>
    </xdr:from>
    <xdr:to>
      <xdr:col>16</xdr:col>
      <xdr:colOff>0</xdr:colOff>
      <xdr:row>40</xdr:row>
      <xdr:rowOff>35719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20</xdr:row>
      <xdr:rowOff>28575</xdr:rowOff>
    </xdr:from>
    <xdr:to>
      <xdr:col>15</xdr:col>
      <xdr:colOff>130970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345281</xdr:colOff>
      <xdr:row>20</xdr:row>
      <xdr:rowOff>92869</xdr:rowOff>
    </xdr:from>
    <xdr:to>
      <xdr:col>20</xdr:col>
      <xdr:colOff>250030</xdr:colOff>
      <xdr:row>39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69056</xdr:rowOff>
    </xdr:from>
    <xdr:to>
      <xdr:col>9</xdr:col>
      <xdr:colOff>190501</xdr:colOff>
      <xdr:row>38</xdr:row>
      <xdr:rowOff>159544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76200</xdr:rowOff>
    </xdr:from>
    <xdr:to>
      <xdr:col>15</xdr:col>
      <xdr:colOff>130969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76199</xdr:rowOff>
    </xdr:from>
    <xdr:to>
      <xdr:col>16</xdr:col>
      <xdr:colOff>1905</xdr:colOff>
      <xdr:row>39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35719</xdr:rowOff>
    </xdr:from>
    <xdr:to>
      <xdr:col>15</xdr:col>
      <xdr:colOff>154782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66675</xdr:rowOff>
    </xdr:from>
    <xdr:to>
      <xdr:col>16</xdr:col>
      <xdr:colOff>11906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23812</xdr:rowOff>
    </xdr:from>
    <xdr:to>
      <xdr:col>16</xdr:col>
      <xdr:colOff>11906</xdr:colOff>
      <xdr:row>39</xdr:row>
      <xdr:rowOff>154780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0.77609</cdr:x>
      <cdr:y>0</cdr:y>
    </cdr:from>
    <cdr:to>
      <cdr:x>0.9713</cdr:x>
      <cdr:y>0.10108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27482" y="0"/>
          <a:ext cx="1138803" cy="31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44449</xdr:rowOff>
    </xdr:from>
    <xdr:to>
      <xdr:col>8</xdr:col>
      <xdr:colOff>314325</xdr:colOff>
      <xdr:row>39</xdr:row>
      <xdr:rowOff>68261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389890</xdr:colOff>
      <xdr:row>20</xdr:row>
      <xdr:rowOff>59849</xdr:rowOff>
    </xdr:from>
    <xdr:to>
      <xdr:col>16</xdr:col>
      <xdr:colOff>447040</xdr:colOff>
      <xdr:row>39</xdr:row>
      <xdr:rowOff>125413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0.7943</cdr:x>
      <cdr:y>0.04579</cdr:y>
    </cdr:from>
    <cdr:to>
      <cdr:x>0.92278</cdr:x>
      <cdr:y>0.19555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988647" y="146414"/>
          <a:ext cx="645160" cy="478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0.02108</cdr:y>
    </cdr:from>
    <cdr:to>
      <cdr:x>0.92028</cdr:x>
      <cdr:y>0.2101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892377" y="68007"/>
          <a:ext cx="439351" cy="609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470869</xdr:colOff>
      <xdr:row>22</xdr:row>
      <xdr:rowOff>81547</xdr:rowOff>
    </xdr:from>
    <xdr:to>
      <xdr:col>23</xdr:col>
      <xdr:colOff>724534</xdr:colOff>
      <xdr:row>48</xdr:row>
      <xdr:rowOff>34357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0.79233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05543" y="0"/>
          <a:ext cx="988804" cy="416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133350</xdr:rowOff>
    </xdr:from>
    <xdr:to>
      <xdr:col>15</xdr:col>
      <xdr:colOff>190500</xdr:colOff>
      <xdr:row>39</xdr:row>
      <xdr:rowOff>142875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V39"/>
  <sheetViews>
    <sheetView view="pageBreakPreview" zoomScale="65" zoomScaleNormal="65" workbookViewId="0">
      <selection activeCell="Q22" sqref="Q22"/>
    </sheetView>
  </sheetViews>
  <sheetFormatPr defaultColWidth="9" defaultRowHeight="15" x14ac:dyDescent="0.3"/>
  <cols>
    <col min="1" max="1" width="32" style="11" customWidth="1"/>
    <col min="2" max="2" width="10.77734375" style="11" customWidth="1"/>
    <col min="3" max="3" width="11.77734375" style="11" customWidth="1"/>
    <col min="4" max="4" width="10.88671875" style="141" customWidth="1"/>
    <col min="5" max="5" width="24.109375" style="141" hidden="1" customWidth="1"/>
    <col min="6" max="6" width="4.6640625" style="141" customWidth="1"/>
    <col min="7" max="7" width="10.44140625" style="141" customWidth="1"/>
    <col min="8" max="8" width="25.33203125" style="11" customWidth="1"/>
    <col min="9" max="13" width="9" style="48"/>
    <col min="14" max="16384" width="9" style="11"/>
  </cols>
  <sheetData>
    <row r="1" spans="1:14" ht="18.600000000000001" x14ac:dyDescent="0.3">
      <c r="A1" s="228" t="s">
        <v>0</v>
      </c>
      <c r="B1" s="229"/>
      <c r="C1" s="229"/>
      <c r="D1" s="229"/>
      <c r="E1" s="229"/>
      <c r="F1" s="229"/>
      <c r="G1" s="229"/>
      <c r="H1" s="229"/>
      <c r="I1" s="223"/>
      <c r="J1" s="224"/>
      <c r="K1" s="224"/>
      <c r="L1" s="224"/>
      <c r="M1" s="224"/>
      <c r="N1" s="225"/>
    </row>
    <row r="2" spans="1:14" ht="21.9" customHeight="1" x14ac:dyDescent="0.2">
      <c r="A2" s="142" t="s">
        <v>1</v>
      </c>
      <c r="B2" s="143" t="s">
        <v>2</v>
      </c>
      <c r="C2" s="144" t="s">
        <v>3</v>
      </c>
      <c r="D2" s="230" t="s">
        <v>4</v>
      </c>
      <c r="E2" s="231"/>
      <c r="F2" s="231"/>
      <c r="G2" s="232"/>
      <c r="H2" s="144" t="s">
        <v>5</v>
      </c>
      <c r="I2" s="11"/>
      <c r="J2" s="11"/>
      <c r="K2" s="11"/>
      <c r="L2" s="11"/>
      <c r="M2" s="11"/>
    </row>
    <row r="3" spans="1:14" ht="21.9" customHeight="1" x14ac:dyDescent="0.2">
      <c r="A3" s="145" t="s">
        <v>6</v>
      </c>
      <c r="B3" s="146">
        <v>141</v>
      </c>
      <c r="C3" s="147" t="s">
        <v>7</v>
      </c>
      <c r="D3" s="148">
        <f>$B$3-2</f>
        <v>139</v>
      </c>
      <c r="E3" s="149" t="s">
        <v>8</v>
      </c>
      <c r="F3" s="149" t="s">
        <v>8</v>
      </c>
      <c r="G3" s="150">
        <f>$B$3+2</f>
        <v>143</v>
      </c>
      <c r="H3" s="151" t="s">
        <v>9</v>
      </c>
      <c r="I3" s="11"/>
      <c r="J3" s="11"/>
      <c r="K3" s="11"/>
      <c r="L3" s="11"/>
      <c r="M3" s="11"/>
    </row>
    <row r="4" spans="1:14" ht="21.9" customHeight="1" x14ac:dyDescent="0.2">
      <c r="A4" s="152" t="s">
        <v>10</v>
      </c>
      <c r="B4" s="153">
        <v>5.3</v>
      </c>
      <c r="C4" s="154" t="s">
        <v>7</v>
      </c>
      <c r="D4" s="155">
        <f>$B$4-0.2</f>
        <v>5.0999999999999996</v>
      </c>
      <c r="E4" s="156" t="s">
        <v>8</v>
      </c>
      <c r="F4" s="156" t="s">
        <v>8</v>
      </c>
      <c r="G4" s="157">
        <f>$B$4+0.2</f>
        <v>5.5</v>
      </c>
      <c r="H4" s="158" t="s">
        <v>11</v>
      </c>
      <c r="I4" s="11"/>
      <c r="J4" s="11"/>
      <c r="K4" s="11"/>
      <c r="L4" s="11"/>
      <c r="M4" s="11"/>
    </row>
    <row r="5" spans="1:14" ht="21.9" customHeight="1" x14ac:dyDescent="0.2">
      <c r="A5" s="159" t="s">
        <v>12</v>
      </c>
      <c r="B5" s="160">
        <v>109</v>
      </c>
      <c r="C5" s="161" t="s">
        <v>7</v>
      </c>
      <c r="D5" s="162">
        <f>$B$5-3</f>
        <v>106</v>
      </c>
      <c r="E5" s="163" t="s">
        <v>8</v>
      </c>
      <c r="F5" s="163" t="s">
        <v>8</v>
      </c>
      <c r="G5" s="164">
        <f>$B$5+3</f>
        <v>112</v>
      </c>
      <c r="H5" s="165" t="s">
        <v>13</v>
      </c>
      <c r="I5" s="11"/>
      <c r="J5" s="11"/>
      <c r="K5" s="11"/>
      <c r="L5" s="11"/>
      <c r="M5" s="11"/>
    </row>
    <row r="6" spans="1:14" ht="21.9" customHeight="1" x14ac:dyDescent="0.2">
      <c r="A6" s="152" t="s">
        <v>14</v>
      </c>
      <c r="B6" s="153">
        <v>106</v>
      </c>
      <c r="C6" s="154" t="s">
        <v>7</v>
      </c>
      <c r="D6" s="166">
        <f>$B$6-3</f>
        <v>103</v>
      </c>
      <c r="E6" s="156" t="s">
        <v>8</v>
      </c>
      <c r="F6" s="156" t="s">
        <v>8</v>
      </c>
      <c r="G6" s="157">
        <f>$B$6+3</f>
        <v>109</v>
      </c>
      <c r="H6" s="158" t="s">
        <v>13</v>
      </c>
      <c r="I6" s="11"/>
      <c r="J6" s="11"/>
      <c r="K6" s="11"/>
      <c r="L6" s="11"/>
      <c r="M6" s="11"/>
    </row>
    <row r="7" spans="1:14" ht="21.9" customHeight="1" x14ac:dyDescent="0.2">
      <c r="A7" s="167" t="s">
        <v>15</v>
      </c>
      <c r="B7" s="168">
        <v>10.7</v>
      </c>
      <c r="C7" s="161" t="s">
        <v>16</v>
      </c>
      <c r="D7" s="169">
        <f>$B$7-0.5</f>
        <v>10.199999999999999</v>
      </c>
      <c r="E7" s="163" t="s">
        <v>8</v>
      </c>
      <c r="F7" s="163" t="s">
        <v>8</v>
      </c>
      <c r="G7" s="170">
        <f>$B$7+0.5</f>
        <v>11.2</v>
      </c>
      <c r="H7" s="165" t="s">
        <v>17</v>
      </c>
      <c r="I7" s="11"/>
      <c r="J7" s="11"/>
      <c r="K7" s="11"/>
      <c r="L7" s="11"/>
      <c r="M7" s="11"/>
    </row>
    <row r="8" spans="1:14" ht="21.9" customHeight="1" x14ac:dyDescent="0.2">
      <c r="A8" s="145" t="s">
        <v>18</v>
      </c>
      <c r="B8" s="146">
        <v>183</v>
      </c>
      <c r="C8" s="147" t="s">
        <v>16</v>
      </c>
      <c r="D8" s="171">
        <f>$B$8-5</f>
        <v>178</v>
      </c>
      <c r="E8" s="172" t="s">
        <v>8</v>
      </c>
      <c r="F8" s="172" t="s">
        <v>8</v>
      </c>
      <c r="G8" s="173">
        <f>$B$8+5</f>
        <v>188</v>
      </c>
      <c r="H8" s="151" t="s">
        <v>19</v>
      </c>
      <c r="I8" s="11"/>
      <c r="J8" s="11"/>
      <c r="K8" s="11"/>
      <c r="L8" s="11"/>
      <c r="M8" s="11"/>
    </row>
    <row r="9" spans="1:14" ht="21.9" customHeight="1" x14ac:dyDescent="0.2">
      <c r="A9" s="159" t="s">
        <v>20</v>
      </c>
      <c r="B9" s="174">
        <v>143</v>
      </c>
      <c r="C9" s="175" t="s">
        <v>16</v>
      </c>
      <c r="D9" s="176">
        <f>ROUNDDOWN($B$9*0.95,0)</f>
        <v>135</v>
      </c>
      <c r="E9" s="172" t="s">
        <v>8</v>
      </c>
      <c r="F9" s="172" t="s">
        <v>8</v>
      </c>
      <c r="G9" s="177">
        <f>ROUNDUP($B$9*1.05,0)</f>
        <v>151</v>
      </c>
      <c r="H9" s="178" t="s">
        <v>21</v>
      </c>
      <c r="I9" s="11"/>
      <c r="J9" s="11"/>
      <c r="K9" s="11"/>
      <c r="L9" s="11"/>
      <c r="M9" s="11"/>
    </row>
    <row r="10" spans="1:14" ht="21.9" customHeight="1" x14ac:dyDescent="0.2">
      <c r="A10" s="179" t="s">
        <v>22</v>
      </c>
      <c r="B10" s="180">
        <v>50</v>
      </c>
      <c r="C10" s="181" t="s">
        <v>16</v>
      </c>
      <c r="D10" s="182">
        <f>ROUNDDOWN($B$10*0.95,0)</f>
        <v>47</v>
      </c>
      <c r="E10" s="183" t="s">
        <v>8</v>
      </c>
      <c r="F10" s="183" t="s">
        <v>8</v>
      </c>
      <c r="G10" s="184">
        <f>ROUNDUP($B$10*1.05,0)</f>
        <v>53</v>
      </c>
      <c r="H10" s="185" t="s">
        <v>23</v>
      </c>
      <c r="I10" s="11"/>
      <c r="J10" s="11"/>
      <c r="K10" s="11"/>
      <c r="L10" s="11"/>
      <c r="M10" s="11"/>
    </row>
    <row r="11" spans="1:14" ht="21.9" customHeight="1" x14ac:dyDescent="0.3">
      <c r="A11" s="186" t="s">
        <v>24</v>
      </c>
      <c r="B11" s="187">
        <v>41</v>
      </c>
      <c r="C11" s="188" t="s">
        <v>16</v>
      </c>
      <c r="D11" s="189">
        <f>$B$11-3</f>
        <v>38</v>
      </c>
      <c r="E11" s="190" t="s">
        <v>8</v>
      </c>
      <c r="F11" s="190" t="s">
        <v>8</v>
      </c>
      <c r="G11" s="191">
        <f>$B$11+3</f>
        <v>44</v>
      </c>
      <c r="H11" s="192" t="s">
        <v>25</v>
      </c>
      <c r="I11" s="226"/>
      <c r="J11" s="11"/>
      <c r="K11" s="11"/>
      <c r="L11" s="11"/>
      <c r="M11" s="11"/>
    </row>
    <row r="12" spans="1:14" ht="21.9" customHeight="1" x14ac:dyDescent="0.2">
      <c r="A12" s="193" t="s">
        <v>26</v>
      </c>
      <c r="B12" s="153">
        <v>51</v>
      </c>
      <c r="C12" s="154" t="s">
        <v>16</v>
      </c>
      <c r="D12" s="166">
        <f>$B$12-3</f>
        <v>48</v>
      </c>
      <c r="E12" s="156" t="s">
        <v>8</v>
      </c>
      <c r="F12" s="156" t="s">
        <v>8</v>
      </c>
      <c r="G12" s="157">
        <f>$B$12+3</f>
        <v>54</v>
      </c>
      <c r="H12" s="158" t="s">
        <v>25</v>
      </c>
      <c r="I12" s="11"/>
      <c r="J12" s="11"/>
      <c r="K12" s="11"/>
      <c r="L12" s="11"/>
      <c r="M12" s="11"/>
    </row>
    <row r="13" spans="1:14" ht="21.9" customHeight="1" x14ac:dyDescent="0.3">
      <c r="A13" s="194" t="s">
        <v>27</v>
      </c>
      <c r="B13" s="160">
        <v>86</v>
      </c>
      <c r="C13" s="147" t="s">
        <v>16</v>
      </c>
      <c r="D13" s="176">
        <f>$B$13-5</f>
        <v>81</v>
      </c>
      <c r="E13" s="172" t="s">
        <v>8</v>
      </c>
      <c r="F13" s="172" t="s">
        <v>8</v>
      </c>
      <c r="G13" s="177">
        <f>$B$13+5</f>
        <v>91</v>
      </c>
      <c r="H13" s="165" t="s">
        <v>19</v>
      </c>
      <c r="I13" s="226"/>
      <c r="J13" s="11"/>
      <c r="K13" s="11"/>
      <c r="L13" s="11"/>
      <c r="M13" s="11"/>
    </row>
    <row r="14" spans="1:14" ht="21.9" customHeight="1" x14ac:dyDescent="0.2">
      <c r="A14" s="193" t="s">
        <v>28</v>
      </c>
      <c r="B14" s="153">
        <v>70</v>
      </c>
      <c r="C14" s="154" t="s">
        <v>16</v>
      </c>
      <c r="D14" s="195">
        <f>$B$14-5</f>
        <v>65</v>
      </c>
      <c r="E14" s="156" t="s">
        <v>8</v>
      </c>
      <c r="F14" s="156" t="s">
        <v>8</v>
      </c>
      <c r="G14" s="196">
        <f>$B$14+5</f>
        <v>75</v>
      </c>
      <c r="H14" s="158" t="s">
        <v>19</v>
      </c>
      <c r="I14" s="11"/>
      <c r="J14" s="11"/>
      <c r="K14" s="11"/>
      <c r="L14" s="11"/>
      <c r="M14" s="11"/>
    </row>
    <row r="15" spans="1:14" ht="21.9" customHeight="1" x14ac:dyDescent="0.2">
      <c r="A15" s="159" t="s">
        <v>29</v>
      </c>
      <c r="B15" s="174">
        <v>6.5</v>
      </c>
      <c r="C15" s="175" t="s">
        <v>30</v>
      </c>
      <c r="D15" s="197">
        <f>$B$15-0.2</f>
        <v>6.3</v>
      </c>
      <c r="E15" s="198" t="s">
        <v>8</v>
      </c>
      <c r="F15" s="198" t="s">
        <v>8</v>
      </c>
      <c r="G15" s="199">
        <f>$B$15+0.2</f>
        <v>6.7</v>
      </c>
      <c r="H15" s="178" t="s">
        <v>31</v>
      </c>
      <c r="I15" s="11"/>
      <c r="J15" s="11"/>
      <c r="K15" s="11"/>
      <c r="L15" s="11"/>
      <c r="M15" s="11"/>
    </row>
    <row r="16" spans="1:14" ht="21.9" customHeight="1" x14ac:dyDescent="0.2">
      <c r="A16" s="145" t="s">
        <v>32</v>
      </c>
      <c r="B16" s="200">
        <v>4</v>
      </c>
      <c r="C16" s="147" t="s">
        <v>30</v>
      </c>
      <c r="D16" s="201">
        <f>$B$16-0.2</f>
        <v>3.8</v>
      </c>
      <c r="E16" s="172" t="s">
        <v>8</v>
      </c>
      <c r="F16" s="172" t="s">
        <v>8</v>
      </c>
      <c r="G16" s="202">
        <f>$B$16+0.2</f>
        <v>4.2</v>
      </c>
      <c r="H16" s="151" t="s">
        <v>31</v>
      </c>
      <c r="I16" s="11"/>
      <c r="J16" s="11"/>
      <c r="K16" s="11"/>
      <c r="L16" s="11"/>
      <c r="M16" s="11"/>
    </row>
    <row r="17" spans="1:13" ht="21.9" customHeight="1" x14ac:dyDescent="0.2">
      <c r="A17" s="203" t="s">
        <v>33</v>
      </c>
      <c r="B17" s="168">
        <v>2.2000000000000002</v>
      </c>
      <c r="C17" s="161" t="s">
        <v>16</v>
      </c>
      <c r="D17" s="169">
        <f>$B$17-0.3</f>
        <v>1.9000000000000001</v>
      </c>
      <c r="E17" s="163" t="s">
        <v>8</v>
      </c>
      <c r="F17" s="163" t="s">
        <v>8</v>
      </c>
      <c r="G17" s="170">
        <f>$B$17+0.3</f>
        <v>2.5</v>
      </c>
      <c r="H17" s="165" t="s">
        <v>34</v>
      </c>
      <c r="I17" s="11"/>
      <c r="J17" s="11"/>
      <c r="K17" s="11"/>
      <c r="L17" s="11"/>
      <c r="M17" s="11"/>
    </row>
    <row r="18" spans="1:13" ht="21.9" customHeight="1" x14ac:dyDescent="0.2">
      <c r="A18" s="167" t="s">
        <v>35</v>
      </c>
      <c r="B18" s="204">
        <v>2.09</v>
      </c>
      <c r="C18" s="161" t="s">
        <v>16</v>
      </c>
      <c r="D18" s="205">
        <f>$B$18-0.2</f>
        <v>1.89</v>
      </c>
      <c r="E18" s="163" t="s">
        <v>8</v>
      </c>
      <c r="F18" s="163" t="s">
        <v>8</v>
      </c>
      <c r="G18" s="206">
        <f>$B$18+0.2</f>
        <v>2.29</v>
      </c>
      <c r="H18" s="165" t="s">
        <v>36</v>
      </c>
      <c r="I18" s="11"/>
      <c r="J18" s="11"/>
      <c r="K18" s="11"/>
      <c r="L18" s="11"/>
      <c r="M18" s="11"/>
    </row>
    <row r="19" spans="1:13" ht="21.9" customHeight="1" x14ac:dyDescent="0.2">
      <c r="A19" s="145" t="s">
        <v>37</v>
      </c>
      <c r="B19" s="200">
        <v>6.4</v>
      </c>
      <c r="C19" s="147" t="s">
        <v>16</v>
      </c>
      <c r="D19" s="201">
        <f>$B$19-0.3</f>
        <v>6.1000000000000005</v>
      </c>
      <c r="E19" s="172" t="s">
        <v>8</v>
      </c>
      <c r="F19" s="172" t="s">
        <v>8</v>
      </c>
      <c r="G19" s="202">
        <f>$B$19+0.3</f>
        <v>6.7</v>
      </c>
      <c r="H19" s="151" t="s">
        <v>34</v>
      </c>
      <c r="I19" s="11"/>
      <c r="J19" s="11"/>
      <c r="K19" s="11"/>
      <c r="L19" s="11"/>
      <c r="M19" s="11"/>
    </row>
    <row r="20" spans="1:13" ht="21.9" customHeight="1" x14ac:dyDescent="0.2">
      <c r="A20" s="167" t="s">
        <v>38</v>
      </c>
      <c r="B20" s="168">
        <v>32.799999999999997</v>
      </c>
      <c r="C20" s="161" t="s">
        <v>16</v>
      </c>
      <c r="D20" s="201">
        <f>$B$20-2</f>
        <v>30.799999999999997</v>
      </c>
      <c r="E20" s="172" t="s">
        <v>8</v>
      </c>
      <c r="F20" s="172" t="s">
        <v>8</v>
      </c>
      <c r="G20" s="202">
        <f>$B$20+2</f>
        <v>34.799999999999997</v>
      </c>
      <c r="H20" s="165" t="s">
        <v>39</v>
      </c>
      <c r="I20" s="11"/>
      <c r="J20" s="11"/>
      <c r="K20" s="11"/>
      <c r="L20" s="11"/>
      <c r="M20" s="11"/>
    </row>
    <row r="21" spans="1:13" ht="21.9" customHeight="1" x14ac:dyDescent="0.2">
      <c r="A21" s="145" t="s">
        <v>40</v>
      </c>
      <c r="B21" s="207">
        <v>2.84</v>
      </c>
      <c r="C21" s="161" t="s">
        <v>16</v>
      </c>
      <c r="D21" s="208">
        <f>$B$21-0.2</f>
        <v>2.6399999999999997</v>
      </c>
      <c r="E21" s="172" t="s">
        <v>8</v>
      </c>
      <c r="F21" s="172" t="s">
        <v>8</v>
      </c>
      <c r="G21" s="209">
        <f>$B$21+0.2</f>
        <v>3.04</v>
      </c>
      <c r="H21" s="151" t="s">
        <v>36</v>
      </c>
      <c r="I21" s="11"/>
      <c r="J21" s="11"/>
      <c r="K21" s="11"/>
      <c r="L21" s="11"/>
      <c r="M21" s="11"/>
    </row>
    <row r="22" spans="1:13" ht="21.9" customHeight="1" x14ac:dyDescent="0.2">
      <c r="A22" s="167" t="s">
        <v>41</v>
      </c>
      <c r="B22" s="160">
        <v>91</v>
      </c>
      <c r="C22" s="161" t="s">
        <v>42</v>
      </c>
      <c r="D22" s="176">
        <f>ROUNDDOWN($B$22*0.95,0)</f>
        <v>86</v>
      </c>
      <c r="E22" s="172" t="s">
        <v>8</v>
      </c>
      <c r="F22" s="172" t="s">
        <v>8</v>
      </c>
      <c r="G22" s="177">
        <f>ROUNDUP($B$22*1.05,0)</f>
        <v>96</v>
      </c>
      <c r="H22" s="165" t="s">
        <v>43</v>
      </c>
      <c r="I22" s="11"/>
      <c r="J22" s="11"/>
      <c r="K22" s="11"/>
      <c r="L22" s="11"/>
      <c r="M22" s="11"/>
    </row>
    <row r="23" spans="1:13" ht="21.9" customHeight="1" x14ac:dyDescent="0.2">
      <c r="A23" s="145" t="s">
        <v>44</v>
      </c>
      <c r="B23" s="146">
        <v>82</v>
      </c>
      <c r="C23" s="161" t="s">
        <v>42</v>
      </c>
      <c r="D23" s="176">
        <f>ROUNDDOWN($B$23*0.95,0)</f>
        <v>77</v>
      </c>
      <c r="E23" s="172" t="s">
        <v>8</v>
      </c>
      <c r="F23" s="172" t="s">
        <v>8</v>
      </c>
      <c r="G23" s="177">
        <f>ROUNDUP($B$23*1.05,0)</f>
        <v>87</v>
      </c>
      <c r="H23" s="165" t="s">
        <v>43</v>
      </c>
      <c r="I23" s="11"/>
      <c r="J23" s="11"/>
      <c r="K23" s="11"/>
      <c r="L23" s="11"/>
      <c r="M23" s="11"/>
    </row>
    <row r="24" spans="1:13" ht="21.9" customHeight="1" x14ac:dyDescent="0.2">
      <c r="A24" s="145" t="s">
        <v>45</v>
      </c>
      <c r="B24" s="146">
        <v>71</v>
      </c>
      <c r="C24" s="161" t="s">
        <v>42</v>
      </c>
      <c r="D24" s="176">
        <f>ROUNDDOWN($B$24*0.95,0)</f>
        <v>67</v>
      </c>
      <c r="E24" s="172" t="s">
        <v>8</v>
      </c>
      <c r="F24" s="172" t="s">
        <v>8</v>
      </c>
      <c r="G24" s="177">
        <f>ROUNDUP($B$24*1.05,0)</f>
        <v>75</v>
      </c>
      <c r="H24" s="165" t="s">
        <v>46</v>
      </c>
      <c r="I24" s="11"/>
      <c r="J24" s="11"/>
      <c r="K24" s="11"/>
      <c r="L24" s="11"/>
      <c r="M24" s="11"/>
    </row>
    <row r="25" spans="1:13" ht="21.9" customHeight="1" x14ac:dyDescent="0.2">
      <c r="A25" s="145" t="s">
        <v>47</v>
      </c>
      <c r="B25" s="146">
        <v>76</v>
      </c>
      <c r="C25" s="161" t="s">
        <v>42</v>
      </c>
      <c r="D25" s="176">
        <f>ROUNDDOWN($B$25*0.95,0)</f>
        <v>72</v>
      </c>
      <c r="E25" s="172" t="s">
        <v>8</v>
      </c>
      <c r="F25" s="172" t="s">
        <v>8</v>
      </c>
      <c r="G25" s="177">
        <f>ROUNDUP($B$25*1.05,0)</f>
        <v>80</v>
      </c>
      <c r="H25" s="151" t="s">
        <v>46</v>
      </c>
      <c r="I25" s="11"/>
      <c r="J25" s="11"/>
      <c r="K25" s="11"/>
      <c r="L25" s="11"/>
      <c r="M25" s="11"/>
    </row>
    <row r="26" spans="1:13" ht="21.9" customHeight="1" x14ac:dyDescent="0.2">
      <c r="A26" s="145" t="s">
        <v>48</v>
      </c>
      <c r="B26" s="146">
        <v>275</v>
      </c>
      <c r="C26" s="161" t="s">
        <v>42</v>
      </c>
      <c r="D26" s="176">
        <f>ROUNDDOWN($B$26*0.95,0)</f>
        <v>261</v>
      </c>
      <c r="E26" s="172" t="s">
        <v>8</v>
      </c>
      <c r="F26" s="172" t="s">
        <v>8</v>
      </c>
      <c r="G26" s="177">
        <f>ROUNDUP($B$26*1.05,0)</f>
        <v>289</v>
      </c>
      <c r="H26" s="151" t="s">
        <v>49</v>
      </c>
      <c r="I26" s="11"/>
      <c r="J26" s="11"/>
      <c r="K26" s="11"/>
      <c r="L26" s="11"/>
      <c r="M26" s="11"/>
    </row>
    <row r="27" spans="1:13" ht="21.9" customHeight="1" x14ac:dyDescent="0.2">
      <c r="A27" s="145" t="s">
        <v>50</v>
      </c>
      <c r="B27" s="146">
        <v>281</v>
      </c>
      <c r="C27" s="161" t="s">
        <v>42</v>
      </c>
      <c r="D27" s="176">
        <f>ROUNDDOWN($B$27*0.95,0)</f>
        <v>266</v>
      </c>
      <c r="E27" s="172" t="s">
        <v>8</v>
      </c>
      <c r="F27" s="172" t="s">
        <v>8</v>
      </c>
      <c r="G27" s="177">
        <f>ROUNDUP($B$27*1.05,0)</f>
        <v>296</v>
      </c>
      <c r="H27" s="151" t="s">
        <v>51</v>
      </c>
      <c r="I27" s="11"/>
      <c r="J27" s="11"/>
      <c r="K27" s="11"/>
      <c r="L27" s="11"/>
      <c r="M27" s="11"/>
    </row>
    <row r="28" spans="1:13" ht="21.9" customHeight="1" x14ac:dyDescent="0.2">
      <c r="A28" s="145" t="s">
        <v>52</v>
      </c>
      <c r="B28" s="146">
        <v>215</v>
      </c>
      <c r="C28" s="161" t="s">
        <v>42</v>
      </c>
      <c r="D28" s="176">
        <f>ROUNDDOWN($B$28*0.95,0)</f>
        <v>204</v>
      </c>
      <c r="E28" s="172" t="s">
        <v>8</v>
      </c>
      <c r="F28" s="172" t="s">
        <v>8</v>
      </c>
      <c r="G28" s="177">
        <f>ROUNDUP($B$28*1.05,0)</f>
        <v>226</v>
      </c>
      <c r="H28" s="151" t="s">
        <v>53</v>
      </c>
      <c r="I28" s="11"/>
      <c r="J28" s="11"/>
      <c r="K28" s="11"/>
      <c r="L28" s="11"/>
      <c r="M28" s="11"/>
    </row>
    <row r="29" spans="1:13" ht="21.9" customHeight="1" x14ac:dyDescent="0.2">
      <c r="A29" s="145" t="s">
        <v>54</v>
      </c>
      <c r="B29" s="146">
        <v>307</v>
      </c>
      <c r="C29" s="161" t="s">
        <v>42</v>
      </c>
      <c r="D29" s="176">
        <f>ROUNDDOWN($B$29*0.95,0)</f>
        <v>291</v>
      </c>
      <c r="E29" s="172" t="s">
        <v>8</v>
      </c>
      <c r="F29" s="172" t="s">
        <v>8</v>
      </c>
      <c r="G29" s="177">
        <f>ROUNDUP($B$29*1.05,0)</f>
        <v>323</v>
      </c>
      <c r="H29" s="151" t="s">
        <v>55</v>
      </c>
      <c r="I29" s="11"/>
      <c r="J29" s="11"/>
      <c r="K29" s="11"/>
      <c r="L29" s="11"/>
      <c r="M29" s="11"/>
    </row>
    <row r="30" spans="1:13" ht="21.9" customHeight="1" x14ac:dyDescent="0.2">
      <c r="A30" s="145" t="s">
        <v>56</v>
      </c>
      <c r="B30" s="210">
        <v>149</v>
      </c>
      <c r="C30" s="147" t="s">
        <v>57</v>
      </c>
      <c r="D30" s="176">
        <f>ROUNDDOWN($B$30*0.95,0)</f>
        <v>141</v>
      </c>
      <c r="E30" s="172" t="s">
        <v>8</v>
      </c>
      <c r="F30" s="172" t="s">
        <v>8</v>
      </c>
      <c r="G30" s="177">
        <f>ROUNDUP($B$30*1.05,0)</f>
        <v>157</v>
      </c>
      <c r="H30" s="151" t="s">
        <v>58</v>
      </c>
      <c r="I30" s="11"/>
      <c r="J30" s="11"/>
      <c r="K30" s="11"/>
      <c r="L30" s="11"/>
      <c r="M30" s="11"/>
    </row>
    <row r="31" spans="1:13" ht="21.9" customHeight="1" x14ac:dyDescent="0.2">
      <c r="A31" s="145" t="s">
        <v>59</v>
      </c>
      <c r="B31" s="200">
        <v>2.7</v>
      </c>
      <c r="C31" s="147" t="s">
        <v>16</v>
      </c>
      <c r="D31" s="201">
        <f>$B$31-0.2</f>
        <v>2.5</v>
      </c>
      <c r="E31" s="172" t="s">
        <v>8</v>
      </c>
      <c r="F31" s="172" t="s">
        <v>8</v>
      </c>
      <c r="G31" s="202">
        <f>$B$31+0.2</f>
        <v>2.9000000000000004</v>
      </c>
      <c r="H31" s="151" t="s">
        <v>60</v>
      </c>
      <c r="I31" s="11"/>
      <c r="J31" s="11"/>
      <c r="K31" s="11"/>
      <c r="L31" s="11"/>
      <c r="M31" s="11"/>
    </row>
    <row r="32" spans="1:13" ht="21.9" customHeight="1" x14ac:dyDescent="0.2">
      <c r="A32" s="145" t="s">
        <v>61</v>
      </c>
      <c r="B32" s="200">
        <v>5.9</v>
      </c>
      <c r="C32" s="147" t="s">
        <v>16</v>
      </c>
      <c r="D32" s="201">
        <f>$B$32-0.2</f>
        <v>5.7</v>
      </c>
      <c r="E32" s="172" t="s">
        <v>8</v>
      </c>
      <c r="F32" s="172" t="s">
        <v>8</v>
      </c>
      <c r="G32" s="202">
        <f>$B$32+0.2</f>
        <v>6.1000000000000005</v>
      </c>
      <c r="H32" s="151" t="s">
        <v>60</v>
      </c>
      <c r="I32" s="11"/>
      <c r="J32" s="11"/>
      <c r="K32" s="11"/>
      <c r="L32" s="11"/>
      <c r="M32" s="11"/>
    </row>
    <row r="33" spans="1:22" ht="21.9" customHeight="1" x14ac:dyDescent="0.2">
      <c r="A33" s="145" t="s">
        <v>62</v>
      </c>
      <c r="B33" s="210">
        <v>966</v>
      </c>
      <c r="C33" s="147" t="s">
        <v>16</v>
      </c>
      <c r="D33" s="176">
        <f>ROUNDDOWN($B$33*0.95,0)</f>
        <v>917</v>
      </c>
      <c r="E33" s="172" t="s">
        <v>8</v>
      </c>
      <c r="F33" s="172" t="s">
        <v>8</v>
      </c>
      <c r="G33" s="177">
        <f>ROUNDUP($B$33*1.05,0)</f>
        <v>1015</v>
      </c>
      <c r="H33" s="151" t="s">
        <v>63</v>
      </c>
      <c r="I33" s="11"/>
      <c r="J33" s="11"/>
      <c r="K33" s="11"/>
      <c r="L33" s="11"/>
      <c r="M33" s="11"/>
    </row>
    <row r="34" spans="1:22" ht="21.9" customHeight="1" x14ac:dyDescent="0.2">
      <c r="A34" s="145" t="s">
        <v>64</v>
      </c>
      <c r="B34" s="210">
        <v>211</v>
      </c>
      <c r="C34" s="147" t="s">
        <v>16</v>
      </c>
      <c r="D34" s="176">
        <f>ROUNDDOWN($B$34*0.9,0)</f>
        <v>189</v>
      </c>
      <c r="E34" s="172" t="s">
        <v>8</v>
      </c>
      <c r="F34" s="172" t="s">
        <v>8</v>
      </c>
      <c r="G34" s="177">
        <f>ROUNDUP($B$34*1.1,0)</f>
        <v>233</v>
      </c>
      <c r="H34" s="151" t="s">
        <v>65</v>
      </c>
      <c r="I34" s="11"/>
      <c r="J34" s="11"/>
      <c r="K34" s="11"/>
      <c r="L34" s="11"/>
      <c r="M34" s="11"/>
    </row>
    <row r="35" spans="1:22" ht="21.9" customHeight="1" x14ac:dyDescent="0.2">
      <c r="A35" s="145" t="s">
        <v>66</v>
      </c>
      <c r="B35" s="210">
        <v>87</v>
      </c>
      <c r="C35" s="147" t="s">
        <v>16</v>
      </c>
      <c r="D35" s="176">
        <f>ROUNDDOWN($B$35*0.9,0)</f>
        <v>78</v>
      </c>
      <c r="E35" s="172" t="s">
        <v>8</v>
      </c>
      <c r="F35" s="172" t="s">
        <v>8</v>
      </c>
      <c r="G35" s="177">
        <f>ROUNDUP($B$35*1.1,0)</f>
        <v>96</v>
      </c>
      <c r="H35" s="151" t="s">
        <v>67</v>
      </c>
      <c r="I35" s="11"/>
      <c r="J35" s="11"/>
      <c r="K35" s="11"/>
      <c r="L35" s="11"/>
      <c r="M35" s="11"/>
    </row>
    <row r="36" spans="1:22" ht="17.399999999999999" x14ac:dyDescent="0.5">
      <c r="A36" s="211"/>
      <c r="B36" s="212"/>
      <c r="C36" s="212"/>
      <c r="D36" s="213"/>
      <c r="E36" s="214"/>
      <c r="F36" s="214"/>
      <c r="G36" s="215"/>
      <c r="H36" s="212"/>
      <c r="I36" s="11"/>
      <c r="J36" s="11"/>
      <c r="K36" s="11"/>
      <c r="L36" s="11"/>
      <c r="M36" s="11"/>
    </row>
    <row r="37" spans="1:22" s="140" customFormat="1" ht="17.399999999999999" x14ac:dyDescent="0.5">
      <c r="A37" s="216"/>
      <c r="B37" s="217"/>
      <c r="C37" s="217"/>
      <c r="D37" s="218"/>
      <c r="E37" s="219"/>
      <c r="F37" s="219"/>
      <c r="G37" s="220"/>
      <c r="H37" s="217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7.399999999999999" x14ac:dyDescent="0.5">
      <c r="A38" s="216"/>
      <c r="B38" s="221"/>
      <c r="C38" s="221"/>
      <c r="D38" s="218"/>
      <c r="E38" s="219"/>
      <c r="F38" s="219"/>
      <c r="G38" s="220"/>
      <c r="H38" s="217"/>
    </row>
    <row r="39" spans="1:22" ht="17.399999999999999" x14ac:dyDescent="0.5">
      <c r="A39" s="219"/>
      <c r="B39" s="222"/>
      <c r="C39" s="222"/>
    </row>
  </sheetData>
  <mergeCells count="2">
    <mergeCell ref="A1:H1"/>
    <mergeCell ref="D2:G2"/>
  </mergeCells>
  <phoneticPr fontId="35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R20"/>
  <sheetViews>
    <sheetView zoomScale="76" zoomScaleNormal="76" workbookViewId="0">
      <selection activeCell="O48" sqref="O48"/>
    </sheetView>
  </sheetViews>
  <sheetFormatPr defaultColWidth="9" defaultRowHeight="13.2" x14ac:dyDescent="0.2"/>
  <cols>
    <col min="1" max="1" width="3.77734375" style="11" customWidth="1"/>
    <col min="2" max="2" width="7.88671875" style="11" customWidth="1"/>
    <col min="3" max="3" width="10.44140625" style="11" customWidth="1"/>
    <col min="4" max="4" width="8.6640625" style="11" customWidth="1"/>
    <col min="5" max="5" width="8.77734375" style="11" customWidth="1"/>
    <col min="6" max="6" width="9.44140625" style="11" customWidth="1"/>
    <col min="7" max="8" width="8.6640625" style="11" customWidth="1"/>
    <col min="9" max="9" width="9.21875" style="11" customWidth="1"/>
    <col min="10" max="10" width="8.6640625" style="11" customWidth="1"/>
    <col min="11" max="11" width="9.33203125" style="11" customWidth="1"/>
    <col min="12" max="12" width="6.88671875" style="11" customWidth="1"/>
    <col min="13" max="13" width="9.77734375" style="11" customWidth="1"/>
    <col min="14" max="14" width="7.77734375" style="11" customWidth="1"/>
    <col min="15" max="15" width="3.109375" style="11" customWidth="1"/>
    <col min="16" max="16" width="2.6640625" style="11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102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112" t="s">
        <v>81</v>
      </c>
      <c r="P2" s="113" t="s">
        <v>82</v>
      </c>
      <c r="Q2" s="48" t="s">
        <v>83</v>
      </c>
    </row>
    <row r="3" spans="1:18" ht="15.9" customHeight="1" x14ac:dyDescent="0.3">
      <c r="A3" s="21">
        <v>11</v>
      </c>
      <c r="B3" s="73"/>
      <c r="C3" s="74">
        <v>2.23603773584906</v>
      </c>
      <c r="D3" s="75">
        <v>2.1915384615384599</v>
      </c>
      <c r="E3" s="76"/>
      <c r="F3" s="73"/>
      <c r="G3" s="73"/>
      <c r="H3" s="73"/>
      <c r="I3" s="73"/>
      <c r="J3" s="73"/>
      <c r="K3" s="73"/>
      <c r="L3" s="26">
        <v>2.2000000000000002</v>
      </c>
      <c r="M3" s="78">
        <f>AVERAGE(B3:K3)</f>
        <v>2.2137880986937599</v>
      </c>
      <c r="N3" s="78">
        <f t="shared" ref="N3:N20" si="0">MAX(B3:K3)-MIN(B3:K3)</f>
        <v>4.4499274310600079E-2</v>
      </c>
      <c r="O3" s="114">
        <v>1.9</v>
      </c>
      <c r="P3" s="115">
        <v>2.5</v>
      </c>
      <c r="Q3" s="116">
        <f>M3/M3*100</f>
        <v>100</v>
      </c>
    </row>
    <row r="4" spans="1:18" ht="15.9" customHeight="1" x14ac:dyDescent="0.3">
      <c r="A4" s="21">
        <v>12</v>
      </c>
      <c r="B4" s="74">
        <v>2.2029999999999998</v>
      </c>
      <c r="C4" s="74">
        <v>2.2346575342465802</v>
      </c>
      <c r="D4" s="75">
        <v>2.17875</v>
      </c>
      <c r="E4" s="75">
        <v>2.1</v>
      </c>
      <c r="F4" s="74"/>
      <c r="G4" s="74">
        <v>2.0033529411764701</v>
      </c>
      <c r="H4" s="74">
        <v>2.2370000000000001</v>
      </c>
      <c r="I4" s="74"/>
      <c r="J4" s="74">
        <v>2.2999999999999998</v>
      </c>
      <c r="K4" s="74"/>
      <c r="L4" s="26">
        <v>2.2000000000000002</v>
      </c>
      <c r="M4" s="78">
        <f>AVERAGE(B4:K4)</f>
        <v>2.1795372107747215</v>
      </c>
      <c r="N4" s="78">
        <f t="shared" si="0"/>
        <v>0.29664705882352971</v>
      </c>
      <c r="O4" s="114">
        <v>1.9</v>
      </c>
      <c r="P4" s="115">
        <v>2.5</v>
      </c>
      <c r="Q4" s="51">
        <f>M4/M$3*100</f>
        <v>98.452838013753535</v>
      </c>
    </row>
    <row r="5" spans="1:18" ht="15.9" customHeight="1" x14ac:dyDescent="0.3">
      <c r="A5" s="21">
        <v>1</v>
      </c>
      <c r="B5" s="74">
        <v>2.2010000000000001</v>
      </c>
      <c r="C5" s="74">
        <v>2.2328000000000001</v>
      </c>
      <c r="D5" s="75">
        <v>2.2016666666666702</v>
      </c>
      <c r="E5" s="75">
        <v>2.1070000000000002</v>
      </c>
      <c r="F5" s="74">
        <v>2.21</v>
      </c>
      <c r="G5" s="74">
        <v>1.99995238095238</v>
      </c>
      <c r="H5" s="74">
        <v>2.254</v>
      </c>
      <c r="I5" s="74">
        <v>2.14</v>
      </c>
      <c r="J5" s="74">
        <v>2.2999999999999998</v>
      </c>
      <c r="K5" s="74">
        <v>2.1428571428571401</v>
      </c>
      <c r="L5" s="26">
        <v>2.2000000000000002</v>
      </c>
      <c r="M5" s="78">
        <f>AVERAGE(B5:K5)</f>
        <v>2.1789276190476188</v>
      </c>
      <c r="N5" s="78">
        <f t="shared" si="0"/>
        <v>0.30004761904761978</v>
      </c>
      <c r="O5" s="114">
        <v>1.9</v>
      </c>
      <c r="P5" s="115">
        <v>2.5</v>
      </c>
      <c r="Q5" s="51">
        <f>M5/M$3*100</f>
        <v>98.425301876601907</v>
      </c>
    </row>
    <row r="6" spans="1:18" ht="15.9" customHeight="1" x14ac:dyDescent="0.3">
      <c r="A6" s="21">
        <v>2</v>
      </c>
      <c r="B6" s="74">
        <v>2.1988888888888898</v>
      </c>
      <c r="C6" s="74">
        <v>2.226</v>
      </c>
      <c r="D6" s="75">
        <v>2.2236842105263199</v>
      </c>
      <c r="E6" s="75">
        <v>2.1030000000000002</v>
      </c>
      <c r="F6" s="74">
        <v>2.1572727272727299</v>
      </c>
      <c r="G6" s="74">
        <v>1.99583333333333</v>
      </c>
      <c r="H6" s="74">
        <v>2.2549999999999999</v>
      </c>
      <c r="I6" s="74">
        <v>2.15</v>
      </c>
      <c r="J6" s="74">
        <v>2.2999999999999998</v>
      </c>
      <c r="K6" s="74">
        <v>2.0923076923076902</v>
      </c>
      <c r="L6" s="26">
        <v>2.2000000000000002</v>
      </c>
      <c r="M6" s="78">
        <f>AVERAGE(B6:K6)</f>
        <v>2.1701986852328958</v>
      </c>
      <c r="N6" s="78">
        <f t="shared" si="0"/>
        <v>0.3041666666666698</v>
      </c>
      <c r="O6" s="114">
        <v>1.9</v>
      </c>
      <c r="P6" s="115">
        <v>2.5</v>
      </c>
      <c r="Q6" s="51">
        <f>M6/M$3*100</f>
        <v>98.031003351830108</v>
      </c>
    </row>
    <row r="7" spans="1:18" ht="15.9" customHeight="1" x14ac:dyDescent="0.3">
      <c r="A7" s="21">
        <v>3</v>
      </c>
      <c r="B7" s="74">
        <v>2.1944444444444402</v>
      </c>
      <c r="C7" s="74">
        <v>2.2276404494382001</v>
      </c>
      <c r="D7" s="75">
        <v>2.225625</v>
      </c>
      <c r="E7" s="75">
        <v>2.11</v>
      </c>
      <c r="F7" s="74">
        <v>2.1392307692307702</v>
      </c>
      <c r="G7" s="74">
        <v>2.0095833333333299</v>
      </c>
      <c r="H7" s="74">
        <v>2.2610000000000001</v>
      </c>
      <c r="I7" s="74">
        <v>2.11</v>
      </c>
      <c r="J7" s="74">
        <v>2.2999999999999998</v>
      </c>
      <c r="K7" s="74">
        <v>2.1142857142857099</v>
      </c>
      <c r="L7" s="26">
        <v>2.2000000000000002</v>
      </c>
      <c r="M7" s="78">
        <f>AVERAGE(B7:K7)</f>
        <v>2.1691809710732453</v>
      </c>
      <c r="N7" s="78">
        <f t="shared" si="0"/>
        <v>0.29041666666666988</v>
      </c>
      <c r="O7" s="114">
        <v>1.9</v>
      </c>
      <c r="P7" s="115">
        <v>2.5</v>
      </c>
      <c r="Q7" s="51">
        <f t="shared" ref="Q7:Q20" si="1">M7/M$3*100</f>
        <v>97.985031736016879</v>
      </c>
    </row>
    <row r="8" spans="1:18" ht="15.9" customHeight="1" x14ac:dyDescent="0.3">
      <c r="A8" s="21">
        <v>4</v>
      </c>
      <c r="B8" s="77"/>
      <c r="C8" s="77"/>
      <c r="D8" s="78"/>
      <c r="E8" s="78"/>
      <c r="F8" s="77"/>
      <c r="G8" s="77"/>
      <c r="H8" s="77"/>
      <c r="I8" s="77"/>
      <c r="J8" s="77"/>
      <c r="K8" s="77"/>
      <c r="L8" s="26">
        <v>2.2000000000000002</v>
      </c>
      <c r="M8" s="78"/>
      <c r="N8" s="78">
        <f t="shared" si="0"/>
        <v>0</v>
      </c>
      <c r="O8" s="114">
        <v>1.9</v>
      </c>
      <c r="P8" s="115">
        <v>2.5</v>
      </c>
      <c r="Q8" s="51">
        <f t="shared" si="1"/>
        <v>0</v>
      </c>
    </row>
    <row r="9" spans="1:18" ht="15.9" customHeight="1" x14ac:dyDescent="0.3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2.2000000000000002</v>
      </c>
      <c r="M9" s="78"/>
      <c r="N9" s="78">
        <f t="shared" si="0"/>
        <v>0</v>
      </c>
      <c r="O9" s="114">
        <v>1.9</v>
      </c>
      <c r="P9" s="115">
        <v>2.5</v>
      </c>
      <c r="Q9" s="51">
        <f t="shared" si="1"/>
        <v>0</v>
      </c>
    </row>
    <row r="10" spans="1:18" ht="15.9" customHeight="1" x14ac:dyDescent="0.3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2.2000000000000002</v>
      </c>
      <c r="M10" s="78"/>
      <c r="N10" s="78">
        <f t="shared" si="0"/>
        <v>0</v>
      </c>
      <c r="O10" s="114">
        <v>1.9</v>
      </c>
      <c r="P10" s="115">
        <v>2.5</v>
      </c>
      <c r="Q10" s="51">
        <f t="shared" si="1"/>
        <v>0</v>
      </c>
    </row>
    <row r="11" spans="1:18" ht="15.9" customHeight="1" x14ac:dyDescent="0.3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6">
        <v>2.2000000000000002</v>
      </c>
      <c r="M11" s="78"/>
      <c r="N11" s="78">
        <f t="shared" si="0"/>
        <v>0</v>
      </c>
      <c r="O11" s="114">
        <v>1.9</v>
      </c>
      <c r="P11" s="115">
        <v>2.5</v>
      </c>
      <c r="Q11" s="51">
        <f t="shared" si="1"/>
        <v>0</v>
      </c>
    </row>
    <row r="12" spans="1:18" ht="15.9" customHeight="1" x14ac:dyDescent="0.3">
      <c r="A12" s="21">
        <v>8</v>
      </c>
      <c r="B12" s="77"/>
      <c r="C12" s="77"/>
      <c r="D12" s="78"/>
      <c r="E12" s="78"/>
      <c r="F12" s="77"/>
      <c r="G12" s="77"/>
      <c r="H12" s="77"/>
      <c r="I12" s="77"/>
      <c r="J12" s="77"/>
      <c r="K12" s="77"/>
      <c r="L12" s="26">
        <v>2.2000000000000002</v>
      </c>
      <c r="M12" s="78"/>
      <c r="N12" s="78">
        <f t="shared" si="0"/>
        <v>0</v>
      </c>
      <c r="O12" s="114">
        <v>1.9</v>
      </c>
      <c r="P12" s="115">
        <v>2.5</v>
      </c>
      <c r="Q12" s="51">
        <f t="shared" si="1"/>
        <v>0</v>
      </c>
    </row>
    <row r="13" spans="1:18" ht="15.9" customHeight="1" x14ac:dyDescent="0.3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2.2000000000000002</v>
      </c>
      <c r="M13" s="78"/>
      <c r="N13" s="78">
        <f t="shared" si="0"/>
        <v>0</v>
      </c>
      <c r="O13" s="114">
        <v>1.9</v>
      </c>
      <c r="P13" s="115">
        <v>2.5</v>
      </c>
      <c r="Q13" s="51">
        <f t="shared" si="1"/>
        <v>0</v>
      </c>
    </row>
    <row r="14" spans="1:18" ht="15.9" customHeight="1" x14ac:dyDescent="0.3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2.2000000000000002</v>
      </c>
      <c r="M14" s="78"/>
      <c r="N14" s="78">
        <f t="shared" si="0"/>
        <v>0</v>
      </c>
      <c r="O14" s="114">
        <v>1.9</v>
      </c>
      <c r="P14" s="115">
        <v>2.5</v>
      </c>
      <c r="Q14" s="51">
        <f t="shared" si="1"/>
        <v>0</v>
      </c>
    </row>
    <row r="15" spans="1:18" ht="15.9" customHeight="1" x14ac:dyDescent="0.3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2.2000000000000002</v>
      </c>
      <c r="M15" s="78"/>
      <c r="N15" s="78">
        <f t="shared" si="0"/>
        <v>0</v>
      </c>
      <c r="O15" s="114">
        <v>1.9</v>
      </c>
      <c r="P15" s="115">
        <v>2.5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2.2000000000000002</v>
      </c>
      <c r="M16" s="78"/>
      <c r="N16" s="78">
        <f t="shared" si="0"/>
        <v>0</v>
      </c>
      <c r="O16" s="114">
        <v>1.9</v>
      </c>
      <c r="P16" s="115">
        <v>2.5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2.2000000000000002</v>
      </c>
      <c r="M17" s="78"/>
      <c r="N17" s="78">
        <f t="shared" si="0"/>
        <v>0</v>
      </c>
      <c r="O17" s="114">
        <v>1.9</v>
      </c>
      <c r="P17" s="115">
        <v>2.5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2.2000000000000002</v>
      </c>
      <c r="M18" s="78"/>
      <c r="N18" s="78">
        <f t="shared" si="0"/>
        <v>0</v>
      </c>
      <c r="O18" s="114">
        <v>1.9</v>
      </c>
      <c r="P18" s="115">
        <v>2.5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2.2000000000000002</v>
      </c>
      <c r="M19" s="78"/>
      <c r="N19" s="78">
        <f t="shared" si="0"/>
        <v>0</v>
      </c>
      <c r="O19" s="114">
        <v>1.9</v>
      </c>
      <c r="P19" s="115">
        <v>2.5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2.2000000000000002</v>
      </c>
      <c r="M20" s="78"/>
      <c r="N20" s="78">
        <f t="shared" si="0"/>
        <v>0</v>
      </c>
      <c r="O20" s="114">
        <v>1.9</v>
      </c>
      <c r="P20" s="115">
        <v>2.5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R20"/>
  <sheetViews>
    <sheetView zoomScale="76" zoomScaleNormal="76" workbookViewId="0">
      <selection activeCell="Q48" sqref="Q48"/>
    </sheetView>
  </sheetViews>
  <sheetFormatPr defaultColWidth="9" defaultRowHeight="13.2" x14ac:dyDescent="0.2"/>
  <cols>
    <col min="1" max="1" width="3.77734375" style="11" customWidth="1"/>
    <col min="2" max="2" width="8" style="11" customWidth="1"/>
    <col min="3" max="3" width="9" style="11"/>
    <col min="4" max="4" width="8.77734375" style="11" customWidth="1"/>
    <col min="5" max="5" width="9.6640625" style="11" customWidth="1"/>
    <col min="6" max="6" width="9.44140625" style="11" customWidth="1"/>
    <col min="7" max="9" width="8.77734375" style="11" customWidth="1"/>
    <col min="10" max="10" width="8.6640625" style="11" customWidth="1"/>
    <col min="11" max="11" width="9.33203125" style="11" customWidth="1"/>
    <col min="12" max="12" width="6.88671875" style="11" customWidth="1"/>
    <col min="13" max="13" width="9.77734375" style="11" customWidth="1"/>
    <col min="14" max="14" width="8.10937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F1" s="13" t="s">
        <v>29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108" t="s">
        <v>81</v>
      </c>
      <c r="P2" s="109" t="s">
        <v>82</v>
      </c>
      <c r="Q2" s="48" t="s">
        <v>83</v>
      </c>
    </row>
    <row r="3" spans="1:18" ht="15.9" customHeight="1" x14ac:dyDescent="0.3">
      <c r="A3" s="21">
        <v>11</v>
      </c>
      <c r="B3" s="73"/>
      <c r="C3" s="74">
        <v>6.5019672131147503</v>
      </c>
      <c r="D3" s="75">
        <v>6.4238461538461502</v>
      </c>
      <c r="E3" s="76"/>
      <c r="F3" s="73"/>
      <c r="G3" s="73"/>
      <c r="H3" s="73"/>
      <c r="I3" s="73"/>
      <c r="J3" s="73"/>
      <c r="K3" s="73"/>
      <c r="L3" s="26">
        <v>6.5</v>
      </c>
      <c r="M3" s="78">
        <f>AVERAGE(B3:K3)</f>
        <v>6.4629066834804503</v>
      </c>
      <c r="N3" s="78">
        <f t="shared" ref="N3:N20" si="0">MAX(B3:K3)-MIN(B3:K3)</f>
        <v>7.8121059268600135E-2</v>
      </c>
      <c r="O3" s="110">
        <v>6.3</v>
      </c>
      <c r="P3" s="111">
        <v>6.7</v>
      </c>
      <c r="Q3" s="51">
        <f>M3/M3*100</f>
        <v>100</v>
      </c>
    </row>
    <row r="4" spans="1:18" ht="15.9" customHeight="1" x14ac:dyDescent="0.3">
      <c r="A4" s="21">
        <v>12</v>
      </c>
      <c r="B4" s="74">
        <v>6.4824999999999999</v>
      </c>
      <c r="C4" s="74">
        <v>6.5</v>
      </c>
      <c r="D4" s="75">
        <v>6.4064285714285703</v>
      </c>
      <c r="E4" s="75">
        <v>6.4</v>
      </c>
      <c r="F4" s="74"/>
      <c r="G4" s="74">
        <v>6.4484117647058801</v>
      </c>
      <c r="H4" s="74">
        <v>6.5140000000000002</v>
      </c>
      <c r="I4" s="74"/>
      <c r="J4" s="74">
        <v>6.55</v>
      </c>
      <c r="K4" s="74"/>
      <c r="L4" s="26">
        <v>6.5</v>
      </c>
      <c r="M4" s="78">
        <f>AVERAGE(B4:K4)</f>
        <v>6.471620048019207</v>
      </c>
      <c r="N4" s="78">
        <f t="shared" si="0"/>
        <v>0.14999999999999947</v>
      </c>
      <c r="O4" s="110">
        <v>6.3</v>
      </c>
      <c r="P4" s="111">
        <v>6.7</v>
      </c>
      <c r="Q4" s="51">
        <f t="shared" ref="Q4:Q20" si="1">M4/M$3*100</f>
        <v>100.13482114109785</v>
      </c>
    </row>
    <row r="5" spans="1:18" ht="15.9" customHeight="1" x14ac:dyDescent="0.3">
      <c r="A5" s="21">
        <v>1</v>
      </c>
      <c r="B5" s="74">
        <v>6.4969999999999999</v>
      </c>
      <c r="C5" s="74">
        <v>6.4888607594936696</v>
      </c>
      <c r="D5" s="75">
        <v>6.4943749999999998</v>
      </c>
      <c r="E5" s="75">
        <v>6.431</v>
      </c>
      <c r="F5" s="74">
        <v>6.5</v>
      </c>
      <c r="G5" s="74">
        <v>6.44595238095238</v>
      </c>
      <c r="H5" s="74">
        <v>6.5129999999999999</v>
      </c>
      <c r="I5" s="74">
        <v>6.57</v>
      </c>
      <c r="J5" s="74">
        <v>6.54</v>
      </c>
      <c r="K5" s="74">
        <v>6.5857142857142801</v>
      </c>
      <c r="L5" s="26">
        <v>6.5</v>
      </c>
      <c r="M5" s="78">
        <f>AVERAGE(B5:K5)</f>
        <v>6.5065902426160322</v>
      </c>
      <c r="N5" s="78">
        <f t="shared" si="0"/>
        <v>0.15471428571428003</v>
      </c>
      <c r="O5" s="110">
        <v>6.3</v>
      </c>
      <c r="P5" s="111">
        <v>6.7</v>
      </c>
      <c r="Q5" s="51">
        <f t="shared" si="1"/>
        <v>100.67591195842638</v>
      </c>
    </row>
    <row r="6" spans="1:18" ht="15.9" customHeight="1" x14ac:dyDescent="0.3">
      <c r="A6" s="21">
        <v>2</v>
      </c>
      <c r="B6" s="74">
        <v>6.4850000000000003</v>
      </c>
      <c r="C6" s="74">
        <v>6.4479746835442997</v>
      </c>
      <c r="D6" s="75">
        <v>6.4716666666666702</v>
      </c>
      <c r="E6" s="75">
        <v>6.4219999999999997</v>
      </c>
      <c r="F6" s="74">
        <v>6.5545454545454502</v>
      </c>
      <c r="G6" s="74">
        <v>6.45691666666667</v>
      </c>
      <c r="H6" s="74">
        <v>6.5149999999999997</v>
      </c>
      <c r="I6" s="74">
        <v>6.58</v>
      </c>
      <c r="J6" s="74">
        <v>6.55</v>
      </c>
      <c r="K6" s="74">
        <v>6.6692307692307704</v>
      </c>
      <c r="L6" s="26">
        <v>6.5</v>
      </c>
      <c r="M6" s="78">
        <f>AVERAGE(B6:K6)</f>
        <v>6.5152334240653857</v>
      </c>
      <c r="N6" s="78">
        <f t="shared" si="0"/>
        <v>0.2472307692307707</v>
      </c>
      <c r="O6" s="110">
        <v>6.3</v>
      </c>
      <c r="P6" s="111">
        <v>6.7</v>
      </c>
      <c r="Q6" s="51">
        <f t="shared" si="1"/>
        <v>100.80964716261008</v>
      </c>
    </row>
    <row r="7" spans="1:18" ht="15.9" customHeight="1" x14ac:dyDescent="0.3">
      <c r="A7" s="21">
        <v>3</v>
      </c>
      <c r="B7" s="74">
        <v>6.4722222222222197</v>
      </c>
      <c r="C7" s="74">
        <v>6.4510989010989004</v>
      </c>
      <c r="D7" s="75">
        <v>6.4574999999999996</v>
      </c>
      <c r="E7" s="75">
        <v>6.4349999999999996</v>
      </c>
      <c r="F7" s="74">
        <v>6.5076923076923103</v>
      </c>
      <c r="G7" s="74">
        <v>6.4451739130434804</v>
      </c>
      <c r="H7" s="74">
        <v>6.5069999999999997</v>
      </c>
      <c r="I7" s="74">
        <v>6.57</v>
      </c>
      <c r="J7" s="74">
        <v>6.55</v>
      </c>
      <c r="K7" s="74">
        <v>6.5642857142857096</v>
      </c>
      <c r="L7" s="26">
        <v>6.5</v>
      </c>
      <c r="M7" s="78">
        <f>AVERAGE(B7:K7)</f>
        <v>6.4959973058342628</v>
      </c>
      <c r="N7" s="78">
        <f t="shared" si="0"/>
        <v>0.13500000000000068</v>
      </c>
      <c r="O7" s="110">
        <v>6.3</v>
      </c>
      <c r="P7" s="111">
        <v>6.7</v>
      </c>
      <c r="Q7" s="51">
        <f t="shared" si="1"/>
        <v>100.51200835745307</v>
      </c>
    </row>
    <row r="8" spans="1:18" ht="15.9" customHeight="1" x14ac:dyDescent="0.3">
      <c r="A8" s="21">
        <v>4</v>
      </c>
      <c r="B8" s="77"/>
      <c r="C8" s="77"/>
      <c r="D8" s="78"/>
      <c r="E8" s="78"/>
      <c r="F8" s="77"/>
      <c r="G8" s="77"/>
      <c r="H8" s="79"/>
      <c r="I8" s="77"/>
      <c r="J8" s="77"/>
      <c r="K8" s="77"/>
      <c r="L8" s="26">
        <v>6.5</v>
      </c>
      <c r="M8" s="78"/>
      <c r="N8" s="78">
        <f t="shared" si="0"/>
        <v>0</v>
      </c>
      <c r="O8" s="110">
        <v>6.3</v>
      </c>
      <c r="P8" s="111">
        <v>6.7</v>
      </c>
      <c r="Q8" s="51">
        <f t="shared" si="1"/>
        <v>0</v>
      </c>
    </row>
    <row r="9" spans="1:18" ht="15.9" customHeight="1" x14ac:dyDescent="0.3">
      <c r="A9" s="21">
        <v>5</v>
      </c>
      <c r="B9" s="77"/>
      <c r="C9" s="77"/>
      <c r="D9" s="78"/>
      <c r="E9" s="78"/>
      <c r="F9" s="77"/>
      <c r="G9" s="77"/>
      <c r="H9" s="79"/>
      <c r="I9" s="77"/>
      <c r="J9" s="77"/>
      <c r="K9" s="77"/>
      <c r="L9" s="26">
        <v>6.5</v>
      </c>
      <c r="M9" s="78"/>
      <c r="N9" s="78">
        <f t="shared" si="0"/>
        <v>0</v>
      </c>
      <c r="O9" s="110">
        <v>6.3</v>
      </c>
      <c r="P9" s="111">
        <v>6.7</v>
      </c>
      <c r="Q9" s="51">
        <f t="shared" si="1"/>
        <v>0</v>
      </c>
    </row>
    <row r="10" spans="1:18" ht="15.9" customHeight="1" x14ac:dyDescent="0.3">
      <c r="A10" s="21">
        <v>6</v>
      </c>
      <c r="B10" s="77"/>
      <c r="C10" s="77"/>
      <c r="D10" s="78"/>
      <c r="E10" s="78"/>
      <c r="F10" s="77"/>
      <c r="G10" s="77"/>
      <c r="H10" s="79"/>
      <c r="I10" s="77"/>
      <c r="J10" s="77"/>
      <c r="K10" s="77"/>
      <c r="L10" s="26">
        <v>6.5</v>
      </c>
      <c r="M10" s="78"/>
      <c r="N10" s="78">
        <f t="shared" si="0"/>
        <v>0</v>
      </c>
      <c r="O10" s="110">
        <v>6.3</v>
      </c>
      <c r="P10" s="111">
        <v>6.7</v>
      </c>
      <c r="Q10" s="51">
        <f t="shared" si="1"/>
        <v>0</v>
      </c>
    </row>
    <row r="11" spans="1:18" ht="15.9" customHeight="1" x14ac:dyDescent="0.3">
      <c r="A11" s="21">
        <v>7</v>
      </c>
      <c r="B11" s="77"/>
      <c r="C11" s="77"/>
      <c r="D11" s="78"/>
      <c r="E11" s="78"/>
      <c r="F11" s="77"/>
      <c r="G11" s="77"/>
      <c r="H11" s="79"/>
      <c r="I11" s="77"/>
      <c r="J11" s="77"/>
      <c r="K11" s="77"/>
      <c r="L11" s="26">
        <v>6.5</v>
      </c>
      <c r="M11" s="78"/>
      <c r="N11" s="78">
        <f t="shared" si="0"/>
        <v>0</v>
      </c>
      <c r="O11" s="110">
        <v>6.3</v>
      </c>
      <c r="P11" s="111">
        <v>6.7</v>
      </c>
      <c r="Q11" s="51">
        <f t="shared" si="1"/>
        <v>0</v>
      </c>
    </row>
    <row r="12" spans="1:18" ht="15.9" customHeight="1" x14ac:dyDescent="0.3">
      <c r="A12" s="21">
        <v>8</v>
      </c>
      <c r="B12" s="77"/>
      <c r="C12" s="77"/>
      <c r="D12" s="78"/>
      <c r="E12" s="78"/>
      <c r="F12" s="77"/>
      <c r="G12" s="77"/>
      <c r="H12" s="79"/>
      <c r="I12" s="77"/>
      <c r="J12" s="77"/>
      <c r="K12" s="77"/>
      <c r="L12" s="26">
        <v>6.5</v>
      </c>
      <c r="M12" s="78"/>
      <c r="N12" s="78">
        <f t="shared" si="0"/>
        <v>0</v>
      </c>
      <c r="O12" s="110">
        <v>6.3</v>
      </c>
      <c r="P12" s="111">
        <v>6.7</v>
      </c>
      <c r="Q12" s="51">
        <f t="shared" si="1"/>
        <v>0</v>
      </c>
    </row>
    <row r="13" spans="1:18" ht="15.9" customHeight="1" x14ac:dyDescent="0.3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6.5</v>
      </c>
      <c r="M13" s="78"/>
      <c r="N13" s="78">
        <f t="shared" si="0"/>
        <v>0</v>
      </c>
      <c r="O13" s="110">
        <v>6.3</v>
      </c>
      <c r="P13" s="111">
        <v>6.7</v>
      </c>
      <c r="Q13" s="51">
        <f t="shared" si="1"/>
        <v>0</v>
      </c>
    </row>
    <row r="14" spans="1:18" ht="15.9" customHeight="1" x14ac:dyDescent="0.3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6.5</v>
      </c>
      <c r="M14" s="78"/>
      <c r="N14" s="78">
        <f t="shared" si="0"/>
        <v>0</v>
      </c>
      <c r="O14" s="110">
        <v>6.3</v>
      </c>
      <c r="P14" s="111">
        <v>6.7</v>
      </c>
      <c r="Q14" s="51">
        <f t="shared" si="1"/>
        <v>0</v>
      </c>
    </row>
    <row r="15" spans="1:18" ht="15.9" customHeight="1" x14ac:dyDescent="0.3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6.5</v>
      </c>
      <c r="M15" s="78"/>
      <c r="N15" s="78">
        <f t="shared" si="0"/>
        <v>0</v>
      </c>
      <c r="O15" s="110">
        <v>6.3</v>
      </c>
      <c r="P15" s="111">
        <v>6.7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6.5</v>
      </c>
      <c r="M16" s="78"/>
      <c r="N16" s="78">
        <f t="shared" si="0"/>
        <v>0</v>
      </c>
      <c r="O16" s="110">
        <v>6.3</v>
      </c>
      <c r="P16" s="111">
        <v>6.7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6.5</v>
      </c>
      <c r="M17" s="78"/>
      <c r="N17" s="78">
        <f t="shared" si="0"/>
        <v>0</v>
      </c>
      <c r="O17" s="110">
        <v>6.3</v>
      </c>
      <c r="P17" s="111">
        <v>6.7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6.5</v>
      </c>
      <c r="M18" s="78"/>
      <c r="N18" s="78">
        <f t="shared" si="0"/>
        <v>0</v>
      </c>
      <c r="O18" s="110">
        <v>6.3</v>
      </c>
      <c r="P18" s="111">
        <v>6.7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6.5</v>
      </c>
      <c r="M19" s="78"/>
      <c r="N19" s="78">
        <f t="shared" si="0"/>
        <v>0</v>
      </c>
      <c r="O19" s="110">
        <v>6.3</v>
      </c>
      <c r="P19" s="111">
        <v>6.7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6.5</v>
      </c>
      <c r="M20" s="78"/>
      <c r="N20" s="78">
        <f t="shared" si="0"/>
        <v>0</v>
      </c>
      <c r="O20" s="110">
        <v>6.3</v>
      </c>
      <c r="P20" s="111">
        <v>6.7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R21"/>
  <sheetViews>
    <sheetView zoomScale="76" zoomScaleNormal="76" workbookViewId="0">
      <selection activeCell="R47" sqref="R47"/>
    </sheetView>
  </sheetViews>
  <sheetFormatPr defaultColWidth="9" defaultRowHeight="13.2" x14ac:dyDescent="0.2"/>
  <cols>
    <col min="1" max="1" width="3.77734375" style="11" customWidth="1"/>
    <col min="2" max="2" width="7.77734375" style="11" customWidth="1"/>
    <col min="3" max="3" width="9" style="11"/>
    <col min="4" max="4" width="8.77734375" style="11" customWidth="1"/>
    <col min="5" max="5" width="9.88671875" style="11" customWidth="1"/>
    <col min="6" max="6" width="9.44140625" style="11" customWidth="1"/>
    <col min="7" max="8" width="8.77734375" style="11" customWidth="1"/>
    <col min="9" max="9" width="8.44140625" style="11" customWidth="1"/>
    <col min="10" max="10" width="8.6640625" style="11" customWidth="1"/>
    <col min="11" max="11" width="9.33203125" style="11" customWidth="1"/>
    <col min="12" max="12" width="6.88671875" style="11" customWidth="1"/>
    <col min="13" max="13" width="10.88671875" style="11" customWidth="1"/>
    <col min="14" max="14" width="8.664062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F1" s="13" t="s">
        <v>32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108" t="s">
        <v>81</v>
      </c>
      <c r="P2" s="109" t="s">
        <v>82</v>
      </c>
      <c r="Q2" s="48" t="s">
        <v>83</v>
      </c>
    </row>
    <row r="3" spans="1:18" ht="15.9" customHeight="1" x14ac:dyDescent="0.3">
      <c r="A3" s="21">
        <v>11</v>
      </c>
      <c r="B3" s="73"/>
      <c r="C3" s="74">
        <v>4.0066666666666704</v>
      </c>
      <c r="D3" s="75">
        <v>3.9607142857142899</v>
      </c>
      <c r="E3" s="76"/>
      <c r="F3" s="73"/>
      <c r="G3" s="73"/>
      <c r="H3" s="73"/>
      <c r="I3" s="73"/>
      <c r="J3" s="73"/>
      <c r="K3" s="73"/>
      <c r="L3" s="26">
        <v>4</v>
      </c>
      <c r="M3" s="78">
        <f>AVERAGE(B3:K3)</f>
        <v>3.9836904761904801</v>
      </c>
      <c r="N3" s="78">
        <f t="shared" ref="N3:N20" si="0">MAX(B3:K3)-MIN(B3:K3)</f>
        <v>4.5952380952380523E-2</v>
      </c>
      <c r="O3" s="110">
        <v>3.8</v>
      </c>
      <c r="P3" s="111">
        <v>4.2</v>
      </c>
      <c r="Q3" s="51">
        <f>M3/M3*100</f>
        <v>100</v>
      </c>
    </row>
    <row r="4" spans="1:18" ht="15.9" customHeight="1" x14ac:dyDescent="0.3">
      <c r="A4" s="21">
        <v>12</v>
      </c>
      <c r="B4" s="74">
        <v>4.0090000000000003</v>
      </c>
      <c r="C4" s="74">
        <v>4.0066233766233799</v>
      </c>
      <c r="D4" s="75">
        <v>3.9317647058823502</v>
      </c>
      <c r="E4" s="75">
        <v>3.9820000000000002</v>
      </c>
      <c r="F4" s="74"/>
      <c r="G4" s="74">
        <v>3.9173529411764698</v>
      </c>
      <c r="H4" s="74">
        <v>4.0250000000000004</v>
      </c>
      <c r="I4" s="74"/>
      <c r="J4" s="74">
        <v>4</v>
      </c>
      <c r="K4" s="74"/>
      <c r="L4" s="26">
        <v>4</v>
      </c>
      <c r="M4" s="78">
        <f>AVERAGE(B4:K4)</f>
        <v>3.9816772890974579</v>
      </c>
      <c r="N4" s="78">
        <f t="shared" si="0"/>
        <v>0.10764705882353054</v>
      </c>
      <c r="O4" s="110">
        <v>3.8</v>
      </c>
      <c r="P4" s="111">
        <v>4.2</v>
      </c>
      <c r="Q4" s="51">
        <f t="shared" ref="Q4:Q20" si="1">M4/M$3*100</f>
        <v>99.949464269248466</v>
      </c>
    </row>
    <row r="5" spans="1:18" ht="15.9" customHeight="1" x14ac:dyDescent="0.3">
      <c r="A5" s="21">
        <v>1</v>
      </c>
      <c r="B5" s="74">
        <v>4.0205000000000002</v>
      </c>
      <c r="C5" s="74">
        <v>3.9964102564102602</v>
      </c>
      <c r="D5" s="75">
        <v>3.9221052631578899</v>
      </c>
      <c r="E5" s="75">
        <v>3.9729999999999999</v>
      </c>
      <c r="F5" s="74">
        <v>3.9</v>
      </c>
      <c r="G5" s="74">
        <v>3.9014761904761901</v>
      </c>
      <c r="H5" s="74">
        <v>4.0229999999999997</v>
      </c>
      <c r="I5" s="74">
        <v>4</v>
      </c>
      <c r="J5" s="74">
        <v>3.98</v>
      </c>
      <c r="K5" s="74">
        <v>4.03571428571429</v>
      </c>
      <c r="L5" s="26">
        <v>4</v>
      </c>
      <c r="M5" s="78">
        <f>AVERAGE(B5:K5)</f>
        <v>3.9752205995758629</v>
      </c>
      <c r="N5" s="78">
        <f t="shared" si="0"/>
        <v>0.13571428571429012</v>
      </c>
      <c r="O5" s="110">
        <v>3.8</v>
      </c>
      <c r="P5" s="111">
        <v>4.2</v>
      </c>
      <c r="Q5" s="51">
        <f t="shared" si="1"/>
        <v>99.787386177082794</v>
      </c>
    </row>
    <row r="6" spans="1:18" ht="15.9" customHeight="1" x14ac:dyDescent="0.3">
      <c r="A6" s="21">
        <v>2</v>
      </c>
      <c r="B6" s="74">
        <v>4.0083333333333302</v>
      </c>
      <c r="C6" s="74">
        <v>3.9759493670886101</v>
      </c>
      <c r="D6" s="75">
        <v>3.9261111111111102</v>
      </c>
      <c r="E6" s="75">
        <v>3.9860000000000002</v>
      </c>
      <c r="F6" s="74">
        <v>3.9545454545454501</v>
      </c>
      <c r="G6" s="74">
        <v>3.907</v>
      </c>
      <c r="H6" s="74">
        <v>4.01</v>
      </c>
      <c r="I6" s="74">
        <v>4.05</v>
      </c>
      <c r="J6" s="74">
        <v>3.96</v>
      </c>
      <c r="K6" s="74">
        <v>4.0538461538461501</v>
      </c>
      <c r="L6" s="26">
        <v>4</v>
      </c>
      <c r="M6" s="78">
        <f>AVERAGE(B6:K6)</f>
        <v>3.9831785419924648</v>
      </c>
      <c r="N6" s="78">
        <f t="shared" si="0"/>
        <v>0.14684615384615007</v>
      </c>
      <c r="O6" s="110">
        <v>3.8</v>
      </c>
      <c r="P6" s="111">
        <v>4.2</v>
      </c>
      <c r="Q6" s="51">
        <f t="shared" si="1"/>
        <v>99.987149247636708</v>
      </c>
    </row>
    <row r="7" spans="1:18" ht="15.9" customHeight="1" x14ac:dyDescent="0.3">
      <c r="A7" s="21">
        <v>3</v>
      </c>
      <c r="B7" s="74">
        <v>4.0061111111111103</v>
      </c>
      <c r="C7" s="74">
        <v>3.97717391304348</v>
      </c>
      <c r="D7" s="75">
        <v>3.9581249999999999</v>
      </c>
      <c r="E7" s="75">
        <v>4.008</v>
      </c>
      <c r="F7" s="74">
        <v>3.9692307692307698</v>
      </c>
      <c r="G7" s="74">
        <v>3.905125</v>
      </c>
      <c r="H7" s="74">
        <v>3.99</v>
      </c>
      <c r="I7" s="74">
        <v>4.05</v>
      </c>
      <c r="J7" s="74">
        <v>3.95</v>
      </c>
      <c r="K7" s="74">
        <v>4.0571428571428596</v>
      </c>
      <c r="L7" s="26">
        <v>4</v>
      </c>
      <c r="M7" s="78">
        <f>AVERAGE(B7:K7)</f>
        <v>3.9870908650528216</v>
      </c>
      <c r="N7" s="78">
        <f t="shared" si="0"/>
        <v>0.15201785714285965</v>
      </c>
      <c r="O7" s="110">
        <v>3.8</v>
      </c>
      <c r="P7" s="111">
        <v>4.2</v>
      </c>
      <c r="Q7" s="51">
        <f t="shared" si="1"/>
        <v>100.08535775765372</v>
      </c>
    </row>
    <row r="8" spans="1:18" ht="15.9" customHeight="1" x14ac:dyDescent="0.3">
      <c r="A8" s="21">
        <v>4</v>
      </c>
      <c r="B8" s="77"/>
      <c r="C8" s="77"/>
      <c r="D8" s="78"/>
      <c r="E8" s="78"/>
      <c r="F8" s="77"/>
      <c r="G8" s="77"/>
      <c r="H8" s="77"/>
      <c r="I8" s="77"/>
      <c r="J8" s="77"/>
      <c r="K8" s="77"/>
      <c r="L8" s="26">
        <v>4</v>
      </c>
      <c r="M8" s="78"/>
      <c r="N8" s="78">
        <f t="shared" si="0"/>
        <v>0</v>
      </c>
      <c r="O8" s="110">
        <v>3.8</v>
      </c>
      <c r="P8" s="111">
        <v>4.2</v>
      </c>
      <c r="Q8" s="51">
        <f t="shared" si="1"/>
        <v>0</v>
      </c>
    </row>
    <row r="9" spans="1:18" ht="15.9" customHeight="1" x14ac:dyDescent="0.3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4</v>
      </c>
      <c r="M9" s="78"/>
      <c r="N9" s="78">
        <f t="shared" si="0"/>
        <v>0</v>
      </c>
      <c r="O9" s="110">
        <v>3.8</v>
      </c>
      <c r="P9" s="111">
        <v>4.2</v>
      </c>
      <c r="Q9" s="51">
        <f t="shared" si="1"/>
        <v>0</v>
      </c>
    </row>
    <row r="10" spans="1:18" ht="15.9" customHeight="1" x14ac:dyDescent="0.3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4</v>
      </c>
      <c r="M10" s="78"/>
      <c r="N10" s="78">
        <f t="shared" si="0"/>
        <v>0</v>
      </c>
      <c r="O10" s="110">
        <v>3.8</v>
      </c>
      <c r="P10" s="111">
        <v>4.2</v>
      </c>
      <c r="Q10" s="51">
        <f t="shared" si="1"/>
        <v>0</v>
      </c>
    </row>
    <row r="11" spans="1:18" ht="15.9" customHeight="1" x14ac:dyDescent="0.3">
      <c r="A11" s="21">
        <v>7</v>
      </c>
      <c r="B11" s="77"/>
      <c r="C11" s="77"/>
      <c r="D11" s="78"/>
      <c r="E11" s="78"/>
      <c r="F11" s="77"/>
      <c r="G11" s="77"/>
      <c r="H11" s="79"/>
      <c r="I11" s="77"/>
      <c r="J11" s="77"/>
      <c r="K11" s="77"/>
      <c r="L11" s="26">
        <v>4</v>
      </c>
      <c r="M11" s="78"/>
      <c r="N11" s="78">
        <f t="shared" si="0"/>
        <v>0</v>
      </c>
      <c r="O11" s="110">
        <v>3.8</v>
      </c>
      <c r="P11" s="111">
        <v>4.2</v>
      </c>
      <c r="Q11" s="51">
        <f t="shared" si="1"/>
        <v>0</v>
      </c>
    </row>
    <row r="12" spans="1:18" ht="15.9" customHeight="1" x14ac:dyDescent="0.3">
      <c r="A12" s="21">
        <v>8</v>
      </c>
      <c r="B12" s="77"/>
      <c r="C12" s="77"/>
      <c r="D12" s="78"/>
      <c r="E12" s="78"/>
      <c r="F12" s="77"/>
      <c r="G12" s="77"/>
      <c r="H12" s="79"/>
      <c r="I12" s="77"/>
      <c r="J12" s="77"/>
      <c r="K12" s="77"/>
      <c r="L12" s="26">
        <v>4</v>
      </c>
      <c r="M12" s="78"/>
      <c r="N12" s="78">
        <f t="shared" si="0"/>
        <v>0</v>
      </c>
      <c r="O12" s="110">
        <v>3.8</v>
      </c>
      <c r="P12" s="111">
        <v>4.2</v>
      </c>
      <c r="Q12" s="51">
        <f t="shared" si="1"/>
        <v>0</v>
      </c>
    </row>
    <row r="13" spans="1:18" ht="15.9" customHeight="1" x14ac:dyDescent="0.3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4</v>
      </c>
      <c r="M13" s="78"/>
      <c r="N13" s="78">
        <f t="shared" si="0"/>
        <v>0</v>
      </c>
      <c r="O13" s="110">
        <v>3.8</v>
      </c>
      <c r="P13" s="111">
        <v>4.2</v>
      </c>
      <c r="Q13" s="51">
        <f t="shared" si="1"/>
        <v>0</v>
      </c>
    </row>
    <row r="14" spans="1:18" ht="15.9" customHeight="1" x14ac:dyDescent="0.3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4</v>
      </c>
      <c r="M14" s="78"/>
      <c r="N14" s="78">
        <f t="shared" si="0"/>
        <v>0</v>
      </c>
      <c r="O14" s="110">
        <v>3.8</v>
      </c>
      <c r="P14" s="111">
        <v>4.2</v>
      </c>
      <c r="Q14" s="51">
        <f t="shared" si="1"/>
        <v>0</v>
      </c>
    </row>
    <row r="15" spans="1:18" ht="15.9" customHeight="1" x14ac:dyDescent="0.3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4</v>
      </c>
      <c r="M15" s="78"/>
      <c r="N15" s="78">
        <f t="shared" si="0"/>
        <v>0</v>
      </c>
      <c r="O15" s="110">
        <v>3.8</v>
      </c>
      <c r="P15" s="111">
        <v>4.2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4</v>
      </c>
      <c r="M16" s="78"/>
      <c r="N16" s="78">
        <f t="shared" si="0"/>
        <v>0</v>
      </c>
      <c r="O16" s="110">
        <v>3.8</v>
      </c>
      <c r="P16" s="111">
        <v>4.2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4</v>
      </c>
      <c r="M17" s="78"/>
      <c r="N17" s="78">
        <f t="shared" si="0"/>
        <v>0</v>
      </c>
      <c r="O17" s="110">
        <v>3.8</v>
      </c>
      <c r="P17" s="111">
        <v>4.2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4</v>
      </c>
      <c r="M18" s="78"/>
      <c r="N18" s="78">
        <f t="shared" si="0"/>
        <v>0</v>
      </c>
      <c r="O18" s="110">
        <v>3.8</v>
      </c>
      <c r="P18" s="111">
        <v>4.2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4</v>
      </c>
      <c r="M19" s="78"/>
      <c r="N19" s="78">
        <f t="shared" si="0"/>
        <v>0</v>
      </c>
      <c r="O19" s="110">
        <v>3.8</v>
      </c>
      <c r="P19" s="111">
        <v>4.2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4</v>
      </c>
      <c r="M20" s="78"/>
      <c r="N20" s="78">
        <f t="shared" si="0"/>
        <v>0</v>
      </c>
      <c r="O20" s="110">
        <v>3.8</v>
      </c>
      <c r="P20" s="111">
        <v>4.2</v>
      </c>
      <c r="Q20" s="51">
        <f t="shared" si="1"/>
        <v>0</v>
      </c>
      <c r="R20" s="53"/>
    </row>
    <row r="21" spans="1:18" ht="18.600000000000001" x14ac:dyDescent="0.2">
      <c r="L21" s="26">
        <v>4.2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20"/>
  <sheetViews>
    <sheetView zoomScale="76" zoomScaleNormal="76" workbookViewId="0">
      <selection activeCell="Q48" sqref="Q48"/>
    </sheetView>
  </sheetViews>
  <sheetFormatPr defaultColWidth="9" defaultRowHeight="13.2" x14ac:dyDescent="0.2"/>
  <cols>
    <col min="1" max="1" width="3.77734375" style="11" customWidth="1"/>
    <col min="2" max="2" width="9.44140625" style="11" customWidth="1"/>
    <col min="3" max="3" width="10.6640625" style="11" customWidth="1"/>
    <col min="4" max="4" width="9.77734375" style="11" customWidth="1"/>
    <col min="5" max="5" width="10.44140625" style="11" customWidth="1"/>
    <col min="6" max="6" width="9.44140625" style="11" customWidth="1"/>
    <col min="7" max="7" width="10.21875" style="11" customWidth="1"/>
    <col min="8" max="8" width="9.88671875" style="11" customWidth="1"/>
    <col min="9" max="9" width="10.6640625" style="11" customWidth="1"/>
    <col min="10" max="10" width="9.88671875" style="11" customWidth="1"/>
    <col min="11" max="11" width="10.44140625" style="11" customWidth="1"/>
    <col min="12" max="12" width="8.33203125" style="12" customWidth="1"/>
    <col min="13" max="13" width="9.88671875" style="12" customWidth="1"/>
    <col min="14" max="14" width="10" style="12" customWidth="1"/>
    <col min="15" max="16" width="2.6640625" style="12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35</v>
      </c>
    </row>
    <row r="2" spans="1:18" ht="16.2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97"/>
      <c r="C3" s="98">
        <v>2.0299999999999998</v>
      </c>
      <c r="D3" s="99">
        <v>2.1077857142857099</v>
      </c>
      <c r="E3" s="100"/>
      <c r="F3" s="97"/>
      <c r="G3" s="97"/>
      <c r="H3" s="97"/>
      <c r="I3" s="97"/>
      <c r="J3" s="97"/>
      <c r="K3" s="97"/>
      <c r="L3" s="77">
        <v>2.09</v>
      </c>
      <c r="M3" s="102">
        <f>AVERAGE(B3:K3)</f>
        <v>2.0688928571428549</v>
      </c>
      <c r="N3" s="102">
        <f t="shared" ref="N3:N20" si="0">MAX(B3:K3)-MIN(B3:K3)</f>
        <v>7.7785714285710128E-2</v>
      </c>
      <c r="O3" s="49">
        <v>1.89</v>
      </c>
      <c r="P3" s="50">
        <v>2.29</v>
      </c>
      <c r="Q3" s="51">
        <f>M3/M3*100</f>
        <v>100</v>
      </c>
    </row>
    <row r="4" spans="1:18" ht="15.9" customHeight="1" x14ac:dyDescent="0.3">
      <c r="A4" s="21">
        <v>12</v>
      </c>
      <c r="B4" s="98">
        <v>2.1110000000000002</v>
      </c>
      <c r="C4" s="98">
        <v>2.0797368421052602</v>
      </c>
      <c r="D4" s="99">
        <v>2.1112500000000001</v>
      </c>
      <c r="E4" s="99">
        <v>2.0030000000000001</v>
      </c>
      <c r="F4" s="98"/>
      <c r="G4" s="98">
        <v>2.1299411764705898</v>
      </c>
      <c r="H4" s="98">
        <v>2.141</v>
      </c>
      <c r="I4" s="98"/>
      <c r="J4" s="98">
        <v>2.1</v>
      </c>
      <c r="K4" s="98"/>
      <c r="L4" s="77">
        <v>2.09</v>
      </c>
      <c r="M4" s="102">
        <f>AVERAGE(B4:K4)</f>
        <v>2.0965611455108357</v>
      </c>
      <c r="N4" s="102">
        <f t="shared" si="0"/>
        <v>0.1379999999999999</v>
      </c>
      <c r="O4" s="49">
        <v>1.89</v>
      </c>
      <c r="P4" s="50">
        <v>2.29</v>
      </c>
      <c r="Q4" s="51">
        <f t="shared" ref="Q4:Q20" si="1">M4/M$3*100</f>
        <v>101.33734757082544</v>
      </c>
    </row>
    <row r="5" spans="1:18" ht="15.9" customHeight="1" x14ac:dyDescent="0.3">
      <c r="A5" s="21">
        <v>1</v>
      </c>
      <c r="B5" s="98">
        <v>2.1219999999999999</v>
      </c>
      <c r="C5" s="98">
        <v>2.07626506024096</v>
      </c>
      <c r="D5" s="99">
        <v>2.12871428571429</v>
      </c>
      <c r="E5" s="99">
        <v>2.0409999999999999</v>
      </c>
      <c r="F5" s="98">
        <v>2.13</v>
      </c>
      <c r="G5" s="98">
        <v>2.1253333333333302</v>
      </c>
      <c r="H5" s="98">
        <v>2.129</v>
      </c>
      <c r="I5" s="98">
        <v>2.06</v>
      </c>
      <c r="J5" s="98">
        <v>2.13</v>
      </c>
      <c r="K5" s="98">
        <v>2.0645714285714298</v>
      </c>
      <c r="L5" s="77">
        <v>2.09</v>
      </c>
      <c r="M5" s="102">
        <f>AVERAGE(B5:K5)</f>
        <v>2.1006884107860011</v>
      </c>
      <c r="N5" s="102">
        <f t="shared" si="0"/>
        <v>8.8999999999999968E-2</v>
      </c>
      <c r="O5" s="49">
        <v>1.89</v>
      </c>
      <c r="P5" s="50">
        <v>2.29</v>
      </c>
      <c r="Q5" s="51">
        <f t="shared" si="1"/>
        <v>101.53683906507638</v>
      </c>
    </row>
    <row r="6" spans="1:18" ht="15.9" customHeight="1" x14ac:dyDescent="0.3">
      <c r="A6" s="21">
        <v>2</v>
      </c>
      <c r="B6" s="98">
        <v>2.09944444444444</v>
      </c>
      <c r="C6" s="98">
        <v>2.0351282051282098</v>
      </c>
      <c r="D6" s="99">
        <v>2.1068750000000001</v>
      </c>
      <c r="E6" s="99">
        <v>2.0249999999999999</v>
      </c>
      <c r="F6" s="98">
        <v>2.0745454545454498</v>
      </c>
      <c r="G6" s="98">
        <v>2.1039583333333298</v>
      </c>
      <c r="H6" s="98">
        <v>2.181</v>
      </c>
      <c r="I6" s="98">
        <v>2.06</v>
      </c>
      <c r="J6" s="98">
        <v>2.04</v>
      </c>
      <c r="K6" s="98">
        <v>2.0760769230769198</v>
      </c>
      <c r="L6" s="77">
        <v>2.09</v>
      </c>
      <c r="M6" s="102">
        <f>AVERAGE(B6:K6)</f>
        <v>2.0802028360528348</v>
      </c>
      <c r="N6" s="102">
        <f t="shared" si="0"/>
        <v>0.15600000000000014</v>
      </c>
      <c r="O6" s="49">
        <v>1.89</v>
      </c>
      <c r="P6" s="50">
        <v>2.29</v>
      </c>
      <c r="Q6" s="51">
        <f t="shared" si="1"/>
        <v>100.54666817911485</v>
      </c>
    </row>
    <row r="7" spans="1:18" ht="15.9" customHeight="1" x14ac:dyDescent="0.3">
      <c r="A7" s="21">
        <v>3</v>
      </c>
      <c r="B7" s="98">
        <v>2.10666666666667</v>
      </c>
      <c r="C7" s="98">
        <v>2.00401785714286</v>
      </c>
      <c r="D7" s="99">
        <v>2.097</v>
      </c>
      <c r="E7" s="64">
        <v>2.0230000000000001</v>
      </c>
      <c r="F7" s="98">
        <v>1.98923076923077</v>
      </c>
      <c r="G7" s="98">
        <v>2.1063749999999999</v>
      </c>
      <c r="H7" s="98">
        <v>2.1669999999999998</v>
      </c>
      <c r="I7" s="98">
        <v>2.0699999999999998</v>
      </c>
      <c r="J7" s="98">
        <v>2.0499999999999998</v>
      </c>
      <c r="K7" s="98">
        <v>2.13842857142857</v>
      </c>
      <c r="L7" s="77">
        <v>2.09</v>
      </c>
      <c r="M7" s="102">
        <f>AVERAGE(B7:K7)</f>
        <v>2.0751718864468871</v>
      </c>
      <c r="N7" s="102">
        <f t="shared" si="0"/>
        <v>0.17776923076922979</v>
      </c>
      <c r="O7" s="49">
        <v>1.89</v>
      </c>
      <c r="P7" s="50">
        <v>2.29</v>
      </c>
      <c r="Q7" s="51">
        <f t="shared" si="1"/>
        <v>100.30349707488979</v>
      </c>
    </row>
    <row r="8" spans="1:18" ht="15.9" customHeight="1" x14ac:dyDescent="0.3">
      <c r="A8" s="21">
        <v>4</v>
      </c>
      <c r="B8" s="101"/>
      <c r="C8" s="101"/>
      <c r="D8" s="102"/>
      <c r="E8" s="102"/>
      <c r="F8" s="101"/>
      <c r="G8" s="101"/>
      <c r="H8" s="101"/>
      <c r="I8" s="101"/>
      <c r="J8" s="101"/>
      <c r="K8" s="101"/>
      <c r="L8" s="77">
        <v>2.09</v>
      </c>
      <c r="M8" s="102"/>
      <c r="N8" s="102">
        <f t="shared" si="0"/>
        <v>0</v>
      </c>
      <c r="O8" s="49">
        <v>1.89</v>
      </c>
      <c r="P8" s="50">
        <v>2.29</v>
      </c>
      <c r="Q8" s="51">
        <f t="shared" si="1"/>
        <v>0</v>
      </c>
    </row>
    <row r="9" spans="1:18" ht="15.9" customHeight="1" x14ac:dyDescent="0.3">
      <c r="A9" s="21">
        <v>5</v>
      </c>
      <c r="B9" s="101"/>
      <c r="C9" s="101"/>
      <c r="D9" s="102"/>
      <c r="E9" s="102"/>
      <c r="F9" s="101"/>
      <c r="G9" s="101"/>
      <c r="H9" s="101"/>
      <c r="I9" s="101"/>
      <c r="J9" s="101"/>
      <c r="K9" s="101"/>
      <c r="L9" s="77">
        <v>2.09</v>
      </c>
      <c r="M9" s="102"/>
      <c r="N9" s="102">
        <f t="shared" si="0"/>
        <v>0</v>
      </c>
      <c r="O9" s="49">
        <v>1.89</v>
      </c>
      <c r="P9" s="50">
        <v>2.29</v>
      </c>
      <c r="Q9" s="51">
        <f t="shared" si="1"/>
        <v>0</v>
      </c>
    </row>
    <row r="10" spans="1:18" ht="15.9" customHeight="1" x14ac:dyDescent="0.3">
      <c r="A10" s="21">
        <v>6</v>
      </c>
      <c r="B10" s="101"/>
      <c r="C10" s="101"/>
      <c r="D10" s="102"/>
      <c r="E10" s="102"/>
      <c r="F10" s="101"/>
      <c r="G10" s="101"/>
      <c r="H10" s="101"/>
      <c r="I10" s="101"/>
      <c r="J10" s="101"/>
      <c r="K10" s="101"/>
      <c r="L10" s="77">
        <v>2.09</v>
      </c>
      <c r="M10" s="102"/>
      <c r="N10" s="102">
        <f t="shared" si="0"/>
        <v>0</v>
      </c>
      <c r="O10" s="49">
        <v>1.89</v>
      </c>
      <c r="P10" s="50">
        <v>2.29</v>
      </c>
      <c r="Q10" s="51">
        <f t="shared" si="1"/>
        <v>0</v>
      </c>
    </row>
    <row r="11" spans="1:18" ht="15.9" customHeight="1" x14ac:dyDescent="0.3">
      <c r="A11" s="21">
        <v>7</v>
      </c>
      <c r="B11" s="101"/>
      <c r="C11" s="101"/>
      <c r="D11" s="102"/>
      <c r="E11" s="102"/>
      <c r="F11" s="101"/>
      <c r="G11" s="101"/>
      <c r="H11" s="101"/>
      <c r="I11" s="101"/>
      <c r="J11" s="101"/>
      <c r="K11" s="101"/>
      <c r="L11" s="77">
        <v>2.09</v>
      </c>
      <c r="M11" s="102"/>
      <c r="N11" s="102">
        <f t="shared" si="0"/>
        <v>0</v>
      </c>
      <c r="O11" s="49">
        <v>1.89</v>
      </c>
      <c r="P11" s="50">
        <v>2.29</v>
      </c>
      <c r="Q11" s="51">
        <f t="shared" si="1"/>
        <v>0</v>
      </c>
    </row>
    <row r="12" spans="1:18" ht="15.9" customHeight="1" x14ac:dyDescent="0.3">
      <c r="A12" s="21">
        <v>8</v>
      </c>
      <c r="B12" s="101"/>
      <c r="C12" s="101"/>
      <c r="D12" s="102"/>
      <c r="E12" s="102"/>
      <c r="F12" s="101"/>
      <c r="G12" s="101"/>
      <c r="H12" s="101"/>
      <c r="I12" s="101"/>
      <c r="J12" s="101"/>
      <c r="K12" s="101"/>
      <c r="L12" s="77">
        <v>2.09</v>
      </c>
      <c r="M12" s="102"/>
      <c r="N12" s="102">
        <f t="shared" si="0"/>
        <v>0</v>
      </c>
      <c r="O12" s="49">
        <v>1.89</v>
      </c>
      <c r="P12" s="50">
        <v>2.29</v>
      </c>
      <c r="Q12" s="51">
        <f t="shared" si="1"/>
        <v>0</v>
      </c>
    </row>
    <row r="13" spans="1:18" ht="15.9" customHeight="1" x14ac:dyDescent="0.3">
      <c r="A13" s="21">
        <v>9</v>
      </c>
      <c r="B13" s="101"/>
      <c r="C13" s="101"/>
      <c r="D13" s="102"/>
      <c r="E13" s="102"/>
      <c r="F13" s="101"/>
      <c r="G13" s="101"/>
      <c r="H13" s="101"/>
      <c r="I13" s="101"/>
      <c r="J13" s="101"/>
      <c r="K13" s="101"/>
      <c r="L13" s="77">
        <v>2.09</v>
      </c>
      <c r="M13" s="102"/>
      <c r="N13" s="102">
        <f t="shared" si="0"/>
        <v>0</v>
      </c>
      <c r="O13" s="49">
        <v>1.89</v>
      </c>
      <c r="P13" s="50">
        <v>2.29</v>
      </c>
      <c r="Q13" s="51">
        <f t="shared" si="1"/>
        <v>0</v>
      </c>
    </row>
    <row r="14" spans="1:18" ht="15.9" customHeight="1" x14ac:dyDescent="0.3">
      <c r="A14" s="21">
        <v>10</v>
      </c>
      <c r="B14" s="101"/>
      <c r="C14" s="101"/>
      <c r="D14" s="102"/>
      <c r="E14" s="102"/>
      <c r="F14" s="101"/>
      <c r="G14" s="107"/>
      <c r="H14" s="101"/>
      <c r="I14" s="101"/>
      <c r="J14" s="101"/>
      <c r="K14" s="101"/>
      <c r="L14" s="77">
        <v>2.09</v>
      </c>
      <c r="M14" s="102"/>
      <c r="N14" s="102">
        <f t="shared" si="0"/>
        <v>0</v>
      </c>
      <c r="O14" s="49">
        <v>1.89</v>
      </c>
      <c r="P14" s="50">
        <v>2.29</v>
      </c>
      <c r="Q14" s="51">
        <f t="shared" si="1"/>
        <v>0</v>
      </c>
    </row>
    <row r="15" spans="1:18" ht="15.9" customHeight="1" x14ac:dyDescent="0.3">
      <c r="A15" s="21">
        <v>11</v>
      </c>
      <c r="B15" s="101"/>
      <c r="C15" s="101"/>
      <c r="D15" s="102"/>
      <c r="E15" s="102"/>
      <c r="F15" s="101"/>
      <c r="G15" s="101"/>
      <c r="H15" s="101"/>
      <c r="I15" s="101"/>
      <c r="J15" s="101"/>
      <c r="K15" s="101"/>
      <c r="L15" s="77">
        <v>2.09</v>
      </c>
      <c r="M15" s="102"/>
      <c r="N15" s="102">
        <f t="shared" si="0"/>
        <v>0</v>
      </c>
      <c r="O15" s="49">
        <v>1.89</v>
      </c>
      <c r="P15" s="50">
        <v>2.29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103"/>
      <c r="C16" s="101"/>
      <c r="D16" s="102"/>
      <c r="E16" s="102"/>
      <c r="F16" s="101"/>
      <c r="G16" s="101"/>
      <c r="H16" s="101"/>
      <c r="I16" s="101"/>
      <c r="J16" s="101"/>
      <c r="K16" s="101"/>
      <c r="L16" s="77">
        <v>2.09</v>
      </c>
      <c r="M16" s="102"/>
      <c r="N16" s="102">
        <f t="shared" si="0"/>
        <v>0</v>
      </c>
      <c r="O16" s="49">
        <v>1.89</v>
      </c>
      <c r="P16" s="50">
        <v>2.29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103"/>
      <c r="C17" s="101"/>
      <c r="D17" s="102"/>
      <c r="E17" s="102"/>
      <c r="F17" s="101"/>
      <c r="G17" s="101"/>
      <c r="H17" s="101"/>
      <c r="I17" s="101"/>
      <c r="J17" s="101"/>
      <c r="K17" s="101"/>
      <c r="L17" s="77">
        <v>2.09</v>
      </c>
      <c r="M17" s="102"/>
      <c r="N17" s="102">
        <f t="shared" si="0"/>
        <v>0</v>
      </c>
      <c r="O17" s="49">
        <v>1.89</v>
      </c>
      <c r="P17" s="50">
        <v>2.29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77">
        <v>2.09</v>
      </c>
      <c r="M18" s="102"/>
      <c r="N18" s="102">
        <f t="shared" si="0"/>
        <v>0</v>
      </c>
      <c r="O18" s="49">
        <v>1.89</v>
      </c>
      <c r="P18" s="50">
        <v>2.29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77">
        <v>2.09</v>
      </c>
      <c r="M19" s="102"/>
      <c r="N19" s="102">
        <f t="shared" si="0"/>
        <v>0</v>
      </c>
      <c r="O19" s="49">
        <v>1.89</v>
      </c>
      <c r="P19" s="50">
        <v>2.29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77">
        <v>2.09</v>
      </c>
      <c r="M20" s="102"/>
      <c r="N20" s="102">
        <f t="shared" si="0"/>
        <v>0</v>
      </c>
      <c r="O20" s="49">
        <v>1.89</v>
      </c>
      <c r="P20" s="50">
        <v>2.29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R20"/>
  <sheetViews>
    <sheetView zoomScale="76" zoomScaleNormal="76" workbookViewId="0">
      <selection activeCell="S47" sqref="S47"/>
    </sheetView>
  </sheetViews>
  <sheetFormatPr defaultColWidth="9" defaultRowHeight="13.2" x14ac:dyDescent="0.2"/>
  <cols>
    <col min="1" max="1" width="3.77734375" style="11" customWidth="1"/>
    <col min="2" max="2" width="8.33203125" style="11" customWidth="1"/>
    <col min="3" max="3" width="9" style="11"/>
    <col min="4" max="4" width="8.77734375" style="11" customWidth="1"/>
    <col min="5" max="5" width="9.21875" style="11" customWidth="1"/>
    <col min="6" max="6" width="9.44140625" style="11" customWidth="1"/>
    <col min="7" max="8" width="8.77734375" style="11" customWidth="1"/>
    <col min="9" max="9" width="9.21875" style="11" customWidth="1"/>
    <col min="10" max="10" width="8.6640625" style="11" customWidth="1"/>
    <col min="11" max="11" width="9.33203125" style="11" customWidth="1"/>
    <col min="12" max="12" width="6.88671875" style="11" customWidth="1"/>
    <col min="13" max="13" width="9.77734375" style="11" customWidth="1"/>
    <col min="14" max="14" width="8.44140625" style="11" customWidth="1"/>
    <col min="15" max="16" width="2.6640625" style="11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37</v>
      </c>
    </row>
    <row r="2" spans="1:18" ht="16.5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73"/>
      <c r="C3" s="74">
        <v>6.4584210526315804</v>
      </c>
      <c r="D3" s="75">
        <v>6.3846153846153904</v>
      </c>
      <c r="E3" s="76"/>
      <c r="F3" s="73"/>
      <c r="G3" s="73"/>
      <c r="H3" s="73"/>
      <c r="I3" s="73"/>
      <c r="J3" s="73"/>
      <c r="K3" s="73"/>
      <c r="L3" s="27">
        <v>6.4</v>
      </c>
      <c r="M3" s="78">
        <f>AVERAGE(B3:K3)</f>
        <v>6.4215182186234854</v>
      </c>
      <c r="N3" s="78">
        <f t="shared" ref="N3:N20" si="0">MAX(B3:K3)-MIN(B3:K3)</f>
        <v>7.380566801619004E-2</v>
      </c>
      <c r="O3" s="83">
        <v>6.1</v>
      </c>
      <c r="P3" s="50">
        <v>6.7</v>
      </c>
      <c r="Q3" s="51">
        <f>M3/M3*100</f>
        <v>100</v>
      </c>
    </row>
    <row r="4" spans="1:18" ht="15.9" customHeight="1" x14ac:dyDescent="0.3">
      <c r="A4" s="21">
        <v>12</v>
      </c>
      <c r="B4" s="74">
        <v>6.375</v>
      </c>
      <c r="C4" s="74">
        <v>6.4374358974358996</v>
      </c>
      <c r="D4" s="75">
        <v>6.3476190476190499</v>
      </c>
      <c r="E4" s="75">
        <v>6.3289999999999997</v>
      </c>
      <c r="F4" s="74"/>
      <c r="G4" s="74">
        <v>6.49</v>
      </c>
      <c r="H4" s="74">
        <v>6.4560000000000004</v>
      </c>
      <c r="I4" s="74"/>
      <c r="J4" s="74">
        <v>6.52</v>
      </c>
      <c r="K4" s="74"/>
      <c r="L4" s="27">
        <v>6.4</v>
      </c>
      <c r="M4" s="78">
        <f>AVERAGE(B4:K4)</f>
        <v>6.4221507064364216</v>
      </c>
      <c r="N4" s="78">
        <f t="shared" si="0"/>
        <v>0.19099999999999984</v>
      </c>
      <c r="O4" s="83">
        <v>6.1</v>
      </c>
      <c r="P4" s="50">
        <v>6.7</v>
      </c>
      <c r="Q4" s="51">
        <f t="shared" ref="Q4:Q20" si="1">M4/M$3*100</f>
        <v>100.00984950585521</v>
      </c>
    </row>
    <row r="5" spans="1:18" ht="15.9" customHeight="1" x14ac:dyDescent="0.3">
      <c r="A5" s="21">
        <v>1</v>
      </c>
      <c r="B5" s="74">
        <v>6.3849999999999998</v>
      </c>
      <c r="C5" s="74">
        <v>6.3533766233766196</v>
      </c>
      <c r="D5" s="75">
        <v>6.3705882352941199</v>
      </c>
      <c r="E5" s="75">
        <v>6.3330000000000002</v>
      </c>
      <c r="F5" s="74">
        <v>6.4</v>
      </c>
      <c r="G5" s="74">
        <v>6.4852380952380999</v>
      </c>
      <c r="H5" s="74">
        <v>6.391</v>
      </c>
      <c r="I5" s="74">
        <v>6.43</v>
      </c>
      <c r="J5" s="74">
        <v>6.52</v>
      </c>
      <c r="K5" s="74">
        <v>6.4928571428571402</v>
      </c>
      <c r="L5" s="27">
        <v>6.4</v>
      </c>
      <c r="M5" s="78">
        <f>AVERAGE(B5:K5)</f>
        <v>6.4161060096765965</v>
      </c>
      <c r="N5" s="78">
        <f t="shared" si="0"/>
        <v>0.18699999999999939</v>
      </c>
      <c r="O5" s="83">
        <v>6.1</v>
      </c>
      <c r="P5" s="50">
        <v>6.7</v>
      </c>
      <c r="Q5" s="51">
        <f t="shared" si="1"/>
        <v>99.915717611277771</v>
      </c>
    </row>
    <row r="6" spans="1:18" ht="15.9" customHeight="1" x14ac:dyDescent="0.3">
      <c r="A6" s="21">
        <v>2</v>
      </c>
      <c r="B6" s="74">
        <v>6.37222222222222</v>
      </c>
      <c r="C6" s="74">
        <v>6.3698750000000004</v>
      </c>
      <c r="D6" s="75">
        <v>6.3894736842105297</v>
      </c>
      <c r="E6" s="75">
        <v>6.3120000000000003</v>
      </c>
      <c r="F6" s="74">
        <v>6.3727272727272704</v>
      </c>
      <c r="G6" s="74">
        <v>6.4249999999999998</v>
      </c>
      <c r="H6" s="74">
        <v>6.3230000000000004</v>
      </c>
      <c r="I6" s="74">
        <v>6.37</v>
      </c>
      <c r="J6" s="74">
        <v>6.54</v>
      </c>
      <c r="K6" s="74">
        <v>6.5230769230769203</v>
      </c>
      <c r="L6" s="27">
        <v>6.4</v>
      </c>
      <c r="M6" s="78">
        <f>AVERAGE(B6:K6)</f>
        <v>6.3997375102236935</v>
      </c>
      <c r="N6" s="78">
        <f t="shared" si="0"/>
        <v>0.22799999999999976</v>
      </c>
      <c r="O6" s="83">
        <v>6.1</v>
      </c>
      <c r="P6" s="50">
        <v>6.7</v>
      </c>
      <c r="Q6" s="51">
        <f t="shared" si="1"/>
        <v>99.660816840219752</v>
      </c>
    </row>
    <row r="7" spans="1:18" ht="15.9" customHeight="1" x14ac:dyDescent="0.3">
      <c r="A7" s="21">
        <v>3</v>
      </c>
      <c r="B7" s="74">
        <v>6.3833333333333302</v>
      </c>
      <c r="C7" s="74">
        <v>6.3573958333333396</v>
      </c>
      <c r="D7" s="75">
        <v>6.39047619047619</v>
      </c>
      <c r="E7" s="75">
        <v>6.306</v>
      </c>
      <c r="F7" s="74">
        <v>6.4</v>
      </c>
      <c r="G7" s="74">
        <v>6.4474999999999998</v>
      </c>
      <c r="H7" s="74">
        <v>6.3049999999999997</v>
      </c>
      <c r="I7" s="74">
        <v>6.37</v>
      </c>
      <c r="J7" s="74">
        <v>6.55</v>
      </c>
      <c r="K7" s="74">
        <v>6.54285714285714</v>
      </c>
      <c r="L7" s="27">
        <v>6.4</v>
      </c>
      <c r="M7" s="78">
        <f>AVERAGE(B7:K7)</f>
        <v>6.405256249999999</v>
      </c>
      <c r="N7" s="78">
        <f t="shared" si="0"/>
        <v>0.24500000000000011</v>
      </c>
      <c r="O7" s="83">
        <v>6.1</v>
      </c>
      <c r="P7" s="50">
        <v>6.7</v>
      </c>
      <c r="Q7" s="51">
        <f t="shared" si="1"/>
        <v>99.746758195338856</v>
      </c>
    </row>
    <row r="8" spans="1:18" ht="15.9" customHeight="1" x14ac:dyDescent="0.3">
      <c r="A8" s="21">
        <v>4</v>
      </c>
      <c r="B8" s="77"/>
      <c r="C8" s="77"/>
      <c r="D8" s="78"/>
      <c r="E8" s="78"/>
      <c r="F8" s="77"/>
      <c r="G8" s="77"/>
      <c r="H8" s="77"/>
      <c r="I8" s="77"/>
      <c r="J8" s="77"/>
      <c r="K8" s="77"/>
      <c r="L8" s="27">
        <v>6.4</v>
      </c>
      <c r="M8" s="78"/>
      <c r="N8" s="78">
        <f t="shared" si="0"/>
        <v>0</v>
      </c>
      <c r="O8" s="83">
        <v>6.1</v>
      </c>
      <c r="P8" s="50">
        <v>6.7</v>
      </c>
      <c r="Q8" s="51">
        <f t="shared" si="1"/>
        <v>0</v>
      </c>
    </row>
    <row r="9" spans="1:18" ht="15.9" customHeight="1" x14ac:dyDescent="0.3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7">
        <v>6.4</v>
      </c>
      <c r="M9" s="78"/>
      <c r="N9" s="78">
        <f t="shared" si="0"/>
        <v>0</v>
      </c>
      <c r="O9" s="83">
        <v>6.1</v>
      </c>
      <c r="P9" s="50">
        <v>6.7</v>
      </c>
      <c r="Q9" s="51">
        <f t="shared" si="1"/>
        <v>0</v>
      </c>
    </row>
    <row r="10" spans="1:18" ht="15.9" customHeight="1" x14ac:dyDescent="0.3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7">
        <v>6.4</v>
      </c>
      <c r="M10" s="78"/>
      <c r="N10" s="78">
        <f t="shared" si="0"/>
        <v>0</v>
      </c>
      <c r="O10" s="83">
        <v>6.1</v>
      </c>
      <c r="P10" s="50">
        <v>6.7</v>
      </c>
      <c r="Q10" s="51">
        <f t="shared" si="1"/>
        <v>0</v>
      </c>
    </row>
    <row r="11" spans="1:18" ht="15.9" customHeight="1" x14ac:dyDescent="0.3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7">
        <v>6.4</v>
      </c>
      <c r="M11" s="78"/>
      <c r="N11" s="78">
        <f t="shared" si="0"/>
        <v>0</v>
      </c>
      <c r="O11" s="83">
        <v>6.1</v>
      </c>
      <c r="P11" s="50">
        <v>6.7</v>
      </c>
      <c r="Q11" s="51">
        <f t="shared" si="1"/>
        <v>0</v>
      </c>
    </row>
    <row r="12" spans="1:18" ht="15.9" customHeight="1" x14ac:dyDescent="0.3">
      <c r="A12" s="21">
        <v>8</v>
      </c>
      <c r="B12" s="77"/>
      <c r="C12" s="77"/>
      <c r="D12" s="78"/>
      <c r="E12" s="78"/>
      <c r="F12" s="77"/>
      <c r="G12" s="77"/>
      <c r="H12" s="77"/>
      <c r="I12" s="77"/>
      <c r="J12" s="77"/>
      <c r="K12" s="77"/>
      <c r="L12" s="27">
        <v>6.4</v>
      </c>
      <c r="M12" s="78"/>
      <c r="N12" s="78">
        <f t="shared" si="0"/>
        <v>0</v>
      </c>
      <c r="O12" s="83">
        <v>6.1</v>
      </c>
      <c r="P12" s="50">
        <v>6.7</v>
      </c>
      <c r="Q12" s="51">
        <f t="shared" si="1"/>
        <v>0</v>
      </c>
    </row>
    <row r="13" spans="1:18" ht="15.9" customHeight="1" x14ac:dyDescent="0.3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7">
        <v>6.4</v>
      </c>
      <c r="M13" s="78"/>
      <c r="N13" s="78">
        <f t="shared" si="0"/>
        <v>0</v>
      </c>
      <c r="O13" s="83">
        <v>6.1</v>
      </c>
      <c r="P13" s="50">
        <v>6.7</v>
      </c>
      <c r="Q13" s="51">
        <f t="shared" si="1"/>
        <v>0</v>
      </c>
    </row>
    <row r="14" spans="1:18" ht="15.9" customHeight="1" x14ac:dyDescent="0.3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7">
        <v>6.4</v>
      </c>
      <c r="M14" s="78"/>
      <c r="N14" s="78">
        <f t="shared" si="0"/>
        <v>0</v>
      </c>
      <c r="O14" s="83">
        <v>6.1</v>
      </c>
      <c r="P14" s="50">
        <v>6.7</v>
      </c>
      <c r="Q14" s="51">
        <f t="shared" si="1"/>
        <v>0</v>
      </c>
    </row>
    <row r="15" spans="1:18" ht="15.9" customHeight="1" x14ac:dyDescent="0.3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7">
        <v>6.4</v>
      </c>
      <c r="M15" s="78"/>
      <c r="N15" s="78">
        <f t="shared" si="0"/>
        <v>0</v>
      </c>
      <c r="O15" s="83">
        <v>6.1</v>
      </c>
      <c r="P15" s="50">
        <v>6.7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7">
        <v>6.4</v>
      </c>
      <c r="M16" s="78"/>
      <c r="N16" s="78">
        <f t="shared" si="0"/>
        <v>0</v>
      </c>
      <c r="O16" s="83">
        <v>6.1</v>
      </c>
      <c r="P16" s="50">
        <v>6.7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7">
        <v>6.4</v>
      </c>
      <c r="M17" s="78"/>
      <c r="N17" s="78">
        <f t="shared" si="0"/>
        <v>0</v>
      </c>
      <c r="O17" s="83">
        <v>6.1</v>
      </c>
      <c r="P17" s="50">
        <v>6.7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7">
        <v>6.4</v>
      </c>
      <c r="M18" s="78"/>
      <c r="N18" s="78">
        <f t="shared" si="0"/>
        <v>0</v>
      </c>
      <c r="O18" s="83">
        <v>6.1</v>
      </c>
      <c r="P18" s="50">
        <v>6.7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7">
        <v>6.4</v>
      </c>
      <c r="M19" s="78"/>
      <c r="N19" s="78">
        <f t="shared" si="0"/>
        <v>0</v>
      </c>
      <c r="O19" s="83">
        <v>6.1</v>
      </c>
      <c r="P19" s="50">
        <v>6.7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81"/>
      <c r="D20" s="81"/>
      <c r="E20" s="81"/>
      <c r="F20" s="81"/>
      <c r="G20" s="81"/>
      <c r="H20" s="81"/>
      <c r="I20" s="81"/>
      <c r="J20" s="81"/>
      <c r="K20" s="81"/>
      <c r="L20" s="27">
        <v>6.4</v>
      </c>
      <c r="M20" s="78"/>
      <c r="N20" s="78">
        <f t="shared" si="0"/>
        <v>0</v>
      </c>
      <c r="O20" s="83">
        <v>6.1</v>
      </c>
      <c r="P20" s="50">
        <v>6.7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21"/>
  <sheetViews>
    <sheetView zoomScale="76" zoomScaleNormal="76" workbookViewId="0">
      <selection activeCell="T46" sqref="T46"/>
    </sheetView>
  </sheetViews>
  <sheetFormatPr defaultColWidth="9" defaultRowHeight="13.2" x14ac:dyDescent="0.2"/>
  <cols>
    <col min="1" max="1" width="3.77734375" style="11" customWidth="1"/>
    <col min="2" max="2" width="7.77734375" style="11" customWidth="1"/>
    <col min="3" max="3" width="9.21875" style="11" customWidth="1"/>
    <col min="4" max="4" width="8.77734375" style="11" customWidth="1"/>
    <col min="5" max="5" width="9.21875" style="11" customWidth="1"/>
    <col min="6" max="6" width="9.44140625" style="11" customWidth="1"/>
    <col min="7" max="9" width="8.77734375" style="11" customWidth="1"/>
    <col min="10" max="10" width="8.6640625" style="11" customWidth="1"/>
    <col min="11" max="11" width="9.33203125" style="11" customWidth="1"/>
    <col min="12" max="12" width="8.6640625" style="11" customWidth="1"/>
    <col min="13" max="13" width="9.77734375" style="11" customWidth="1"/>
    <col min="14" max="14" width="6.3320312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F1" s="13" t="s">
        <v>38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32.883508771929797</v>
      </c>
      <c r="D3" s="61">
        <v>32.576923076923102</v>
      </c>
      <c r="E3" s="5"/>
      <c r="F3" s="59"/>
      <c r="G3" s="59"/>
      <c r="H3" s="59"/>
      <c r="I3" s="59"/>
      <c r="J3" s="59"/>
      <c r="K3" s="59"/>
      <c r="L3" s="26">
        <v>32.799999999999997</v>
      </c>
      <c r="M3" s="27">
        <f>AVERAGE(B3:K3)</f>
        <v>32.730215924426446</v>
      </c>
      <c r="N3" s="27">
        <f t="shared" ref="N3:N20" si="0">MAX(B3:K3)-MIN(B3:K3)</f>
        <v>0.30658569500669586</v>
      </c>
      <c r="O3" s="49">
        <v>30.8</v>
      </c>
      <c r="P3" s="50">
        <v>34.799999999999997</v>
      </c>
      <c r="Q3" s="51">
        <f>M3/M3*100</f>
        <v>100</v>
      </c>
    </row>
    <row r="4" spans="1:18" ht="15.9" customHeight="1" x14ac:dyDescent="0.3">
      <c r="A4" s="21">
        <v>12</v>
      </c>
      <c r="B4" s="60">
        <v>32.590000000000003</v>
      </c>
      <c r="C4" s="60">
        <v>32.712800000000001</v>
      </c>
      <c r="D4" s="61">
        <v>32.927777777777798</v>
      </c>
      <c r="E4" s="61">
        <v>32.85</v>
      </c>
      <c r="F4" s="60"/>
      <c r="G4" s="60">
        <v>32.7023529411765</v>
      </c>
      <c r="H4" s="60">
        <v>32.587000000000003</v>
      </c>
      <c r="I4" s="60"/>
      <c r="J4" s="60">
        <v>33.270000000000003</v>
      </c>
      <c r="K4" s="60"/>
      <c r="L4" s="26">
        <v>32.799999999999997</v>
      </c>
      <c r="M4" s="27">
        <f>AVERAGE(B4:K4)</f>
        <v>32.805704388422036</v>
      </c>
      <c r="N4" s="27">
        <f t="shared" si="0"/>
        <v>0.68299999999999983</v>
      </c>
      <c r="O4" s="49">
        <v>30.8</v>
      </c>
      <c r="P4" s="50">
        <v>34.799999999999997</v>
      </c>
      <c r="Q4" s="51">
        <f t="shared" ref="Q4:Q20" si="1">M4/M$3*100</f>
        <v>100.23063845398971</v>
      </c>
    </row>
    <row r="5" spans="1:18" ht="15.9" customHeight="1" x14ac:dyDescent="0.3">
      <c r="A5" s="21">
        <v>1</v>
      </c>
      <c r="B5" s="60">
        <v>32.74</v>
      </c>
      <c r="C5" s="60">
        <v>32.790963855421701</v>
      </c>
      <c r="D5" s="61">
        <v>33.04</v>
      </c>
      <c r="E5" s="61">
        <v>32.707999999999998</v>
      </c>
      <c r="F5" s="60">
        <v>33</v>
      </c>
      <c r="G5" s="60">
        <v>32.639523809523801</v>
      </c>
      <c r="H5" s="60">
        <v>32.384999999999998</v>
      </c>
      <c r="I5" s="60">
        <v>32.69</v>
      </c>
      <c r="J5" s="60">
        <v>33.479999999999997</v>
      </c>
      <c r="K5" s="60">
        <v>33.578571428571401</v>
      </c>
      <c r="L5" s="26">
        <v>32.799999999999997</v>
      </c>
      <c r="M5" s="27">
        <f>AVERAGE(B5:K5)</f>
        <v>32.905205909351693</v>
      </c>
      <c r="N5" s="27">
        <f t="shared" si="0"/>
        <v>1.1935714285714027</v>
      </c>
      <c r="O5" s="49">
        <v>30.8</v>
      </c>
      <c r="P5" s="50">
        <v>34.799999999999997</v>
      </c>
      <c r="Q5" s="51">
        <f t="shared" si="1"/>
        <v>100.53464353956385</v>
      </c>
    </row>
    <row r="6" spans="1:18" ht="15.9" customHeight="1" x14ac:dyDescent="0.3">
      <c r="A6" s="21">
        <v>2</v>
      </c>
      <c r="B6" s="60">
        <v>32.616666666666703</v>
      </c>
      <c r="C6" s="60">
        <v>32.863624999999999</v>
      </c>
      <c r="D6" s="61">
        <v>33.1235294117647</v>
      </c>
      <c r="E6" s="61">
        <v>32.673000000000002</v>
      </c>
      <c r="F6" s="60">
        <v>32.909090909090899</v>
      </c>
      <c r="G6" s="60">
        <v>32.422083333333298</v>
      </c>
      <c r="H6" s="60">
        <v>32.466999999999999</v>
      </c>
      <c r="I6" s="60">
        <v>32.799999999999997</v>
      </c>
      <c r="J6" s="60">
        <v>33.61</v>
      </c>
      <c r="K6" s="60">
        <v>33.346153846153797</v>
      </c>
      <c r="L6" s="26">
        <v>32.799999999999997</v>
      </c>
      <c r="M6" s="27">
        <f>AVERAGE(B6:K6)</f>
        <v>32.88311491670094</v>
      </c>
      <c r="N6" s="27">
        <f t="shared" si="0"/>
        <v>1.1879166666667018</v>
      </c>
      <c r="O6" s="49">
        <v>30.8</v>
      </c>
      <c r="P6" s="50">
        <v>34.799999999999997</v>
      </c>
      <c r="Q6" s="51">
        <f t="shared" si="1"/>
        <v>100.46714935406334</v>
      </c>
    </row>
    <row r="7" spans="1:18" ht="15.9" customHeight="1" x14ac:dyDescent="0.3">
      <c r="A7" s="21">
        <v>3</v>
      </c>
      <c r="B7" s="60">
        <v>32.644444444444403</v>
      </c>
      <c r="C7" s="60">
        <v>32.773478260869602</v>
      </c>
      <c r="D7" s="61">
        <v>32.643749999999997</v>
      </c>
      <c r="E7" s="61">
        <v>32.723999999999997</v>
      </c>
      <c r="F7" s="60">
        <v>33</v>
      </c>
      <c r="G7" s="60">
        <v>32.337083333333297</v>
      </c>
      <c r="H7" s="60">
        <v>32.337000000000003</v>
      </c>
      <c r="I7" s="60">
        <v>32.880000000000003</v>
      </c>
      <c r="J7" s="60">
        <v>34.130000000000003</v>
      </c>
      <c r="K7" s="60">
        <v>33.478571428571399</v>
      </c>
      <c r="L7" s="26">
        <v>32.799999999999997</v>
      </c>
      <c r="M7" s="27">
        <f>AVERAGE(B7:K7)</f>
        <v>32.894832746721868</v>
      </c>
      <c r="N7" s="27">
        <f t="shared" si="0"/>
        <v>1.7929999999999993</v>
      </c>
      <c r="O7" s="49">
        <v>30.8</v>
      </c>
      <c r="P7" s="50">
        <v>34.799999999999997</v>
      </c>
      <c r="Q7" s="51">
        <f t="shared" si="1"/>
        <v>100.50295061503877</v>
      </c>
    </row>
    <row r="8" spans="1:18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26">
        <v>32.799999999999997</v>
      </c>
      <c r="M8" s="27"/>
      <c r="N8" s="27">
        <f t="shared" si="0"/>
        <v>0</v>
      </c>
      <c r="O8" s="49">
        <v>30.8</v>
      </c>
      <c r="P8" s="50">
        <v>34.799999999999997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26">
        <v>32.799999999999997</v>
      </c>
      <c r="M9" s="27"/>
      <c r="N9" s="27">
        <f t="shared" si="0"/>
        <v>0</v>
      </c>
      <c r="O9" s="49">
        <v>30.8</v>
      </c>
      <c r="P9" s="50">
        <v>34.799999999999997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26">
        <v>32.799999999999997</v>
      </c>
      <c r="M10" s="27"/>
      <c r="N10" s="27">
        <f t="shared" si="0"/>
        <v>0</v>
      </c>
      <c r="O10" s="49">
        <v>30.8</v>
      </c>
      <c r="P10" s="50">
        <v>34.799999999999997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7"/>
      <c r="D11" s="27"/>
      <c r="E11" s="27"/>
      <c r="F11" s="26"/>
      <c r="G11" s="26"/>
      <c r="H11" s="26"/>
      <c r="I11" s="26"/>
      <c r="J11" s="26"/>
      <c r="K11" s="26"/>
      <c r="L11" s="26">
        <v>32.799999999999997</v>
      </c>
      <c r="M11" s="27"/>
      <c r="N11" s="27">
        <f t="shared" si="0"/>
        <v>0</v>
      </c>
      <c r="O11" s="49">
        <v>30.8</v>
      </c>
      <c r="P11" s="50">
        <v>34.799999999999997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26">
        <v>32.799999999999997</v>
      </c>
      <c r="M12" s="27"/>
      <c r="N12" s="27">
        <f t="shared" si="0"/>
        <v>0</v>
      </c>
      <c r="O12" s="49">
        <v>30.8</v>
      </c>
      <c r="P12" s="50">
        <v>34.799999999999997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26">
        <v>32.799999999999997</v>
      </c>
      <c r="M13" s="27"/>
      <c r="N13" s="27">
        <f t="shared" si="0"/>
        <v>0</v>
      </c>
      <c r="O13" s="49">
        <v>30.8</v>
      </c>
      <c r="P13" s="50">
        <v>34.799999999999997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26">
        <v>32.799999999999997</v>
      </c>
      <c r="M14" s="27"/>
      <c r="N14" s="27">
        <f t="shared" si="0"/>
        <v>0</v>
      </c>
      <c r="O14" s="49">
        <v>30.8</v>
      </c>
      <c r="P14" s="50">
        <v>34.799999999999997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26">
        <v>32.799999999999997</v>
      </c>
      <c r="M15" s="27"/>
      <c r="N15" s="27">
        <f t="shared" si="0"/>
        <v>0</v>
      </c>
      <c r="O15" s="49">
        <v>30.8</v>
      </c>
      <c r="P15" s="50">
        <v>34.799999999999997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26">
        <v>32.799999999999997</v>
      </c>
      <c r="M16" s="27"/>
      <c r="N16" s="27">
        <f t="shared" si="0"/>
        <v>0</v>
      </c>
      <c r="O16" s="49">
        <v>30.8</v>
      </c>
      <c r="P16" s="50">
        <v>34.799999999999997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26">
        <v>32.799999999999997</v>
      </c>
      <c r="M17" s="27"/>
      <c r="N17" s="27">
        <f t="shared" si="0"/>
        <v>0</v>
      </c>
      <c r="O17" s="49">
        <v>30.8</v>
      </c>
      <c r="P17" s="50">
        <v>34.799999999999997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32.799999999999997</v>
      </c>
      <c r="M18" s="27"/>
      <c r="N18" s="27">
        <f t="shared" si="0"/>
        <v>0</v>
      </c>
      <c r="O18" s="49">
        <v>30.8</v>
      </c>
      <c r="P18" s="50">
        <v>34.799999999999997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32.799999999999997</v>
      </c>
      <c r="M19" s="27"/>
      <c r="N19" s="27">
        <f t="shared" si="0"/>
        <v>0</v>
      </c>
      <c r="O19" s="49">
        <v>30.8</v>
      </c>
      <c r="P19" s="50">
        <v>34.799999999999997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32.799999999999997</v>
      </c>
      <c r="M20" s="27"/>
      <c r="N20" s="27">
        <f t="shared" si="0"/>
        <v>0</v>
      </c>
      <c r="O20" s="49">
        <v>30.8</v>
      </c>
      <c r="P20" s="50">
        <v>34.799999999999997</v>
      </c>
      <c r="Q20" s="51">
        <f t="shared" si="1"/>
        <v>0</v>
      </c>
      <c r="R20" s="53"/>
    </row>
    <row r="21" spans="1:18" ht="16.2" x14ac:dyDescent="0.3">
      <c r="O21" s="49">
        <v>31</v>
      </c>
      <c r="P21" s="50">
        <v>35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S21"/>
  <sheetViews>
    <sheetView zoomScale="76" zoomScaleNormal="76" workbookViewId="0">
      <selection activeCell="S44" sqref="S44"/>
    </sheetView>
  </sheetViews>
  <sheetFormatPr defaultColWidth="9" defaultRowHeight="13.2" x14ac:dyDescent="0.2"/>
  <cols>
    <col min="1" max="1" width="3.77734375" style="11" customWidth="1"/>
    <col min="2" max="2" width="9.6640625" style="11" customWidth="1"/>
    <col min="3" max="3" width="10.77734375" style="11" customWidth="1"/>
    <col min="4" max="4" width="10.88671875" style="11" customWidth="1"/>
    <col min="5" max="5" width="10" style="11" customWidth="1"/>
    <col min="6" max="6" width="9.44140625" style="11" customWidth="1"/>
    <col min="7" max="7" width="10.33203125" style="11" customWidth="1"/>
    <col min="8" max="8" width="9.77734375" style="11" customWidth="1"/>
    <col min="9" max="9" width="10.6640625" style="11" customWidth="1"/>
    <col min="10" max="10" width="9.6640625" style="11" customWidth="1"/>
    <col min="11" max="11" width="10.44140625" style="12" customWidth="1"/>
    <col min="12" max="12" width="8.6640625" style="11" customWidth="1"/>
    <col min="13" max="13" width="9.77734375" style="11" customWidth="1"/>
    <col min="14" max="14" width="9.44140625" style="11" customWidth="1"/>
    <col min="15" max="16" width="2.6640625" style="11" customWidth="1"/>
    <col min="17" max="17" width="10.109375" style="11" customWidth="1"/>
    <col min="18" max="16384" width="9" style="11"/>
  </cols>
  <sheetData>
    <row r="1" spans="1:19" ht="20.100000000000001" customHeight="1" x14ac:dyDescent="0.45">
      <c r="F1" s="13" t="s">
        <v>40</v>
      </c>
    </row>
    <row r="2" spans="1:19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9" ht="15.9" customHeight="1" x14ac:dyDescent="0.3">
      <c r="A3" s="21">
        <v>11</v>
      </c>
      <c r="B3" s="97"/>
      <c r="C3" s="98">
        <v>2.86685185185185</v>
      </c>
      <c r="D3" s="99">
        <v>2.9036363636363598</v>
      </c>
      <c r="E3" s="100"/>
      <c r="F3" s="97"/>
      <c r="G3" s="97"/>
      <c r="H3" s="97"/>
      <c r="I3" s="97"/>
      <c r="J3" s="97"/>
      <c r="K3" s="97"/>
      <c r="L3" s="77">
        <v>2.84</v>
      </c>
      <c r="M3" s="102">
        <f>AVERAGE(B3:K3)</f>
        <v>2.8852441077441049</v>
      </c>
      <c r="N3" s="102">
        <f t="shared" ref="N3:N20" si="0">MAX(B3:K3)-MIN(B3:K3)</f>
        <v>3.678451178450981E-2</v>
      </c>
      <c r="O3" s="49">
        <v>2.64</v>
      </c>
      <c r="P3" s="50">
        <v>3.04</v>
      </c>
      <c r="Q3" s="51">
        <f>M3/M3*100</f>
        <v>100</v>
      </c>
      <c r="R3" s="104"/>
      <c r="S3" s="104"/>
    </row>
    <row r="4" spans="1:19" ht="15.9" customHeight="1" x14ac:dyDescent="0.3">
      <c r="A4" s="21">
        <v>12</v>
      </c>
      <c r="B4" s="98">
        <v>2.8294999999999999</v>
      </c>
      <c r="C4" s="98">
        <v>2.86083333333334</v>
      </c>
      <c r="D4" s="99">
        <v>2.8811111111111098</v>
      </c>
      <c r="E4" s="99">
        <v>2.867</v>
      </c>
      <c r="F4" s="98"/>
      <c r="G4" s="98">
        <v>2.8108235294117598</v>
      </c>
      <c r="H4" s="98">
        <v>2.9060000000000001</v>
      </c>
      <c r="I4" s="98"/>
      <c r="J4" s="98">
        <v>2.87</v>
      </c>
      <c r="K4" s="98"/>
      <c r="L4" s="77">
        <v>2.84</v>
      </c>
      <c r="M4" s="102">
        <f>AVERAGE(B4:K4)</f>
        <v>2.8607525676937442</v>
      </c>
      <c r="N4" s="102">
        <f t="shared" si="0"/>
        <v>9.5176470588240303E-2</v>
      </c>
      <c r="O4" s="49">
        <v>2.64</v>
      </c>
      <c r="P4" s="50">
        <v>3.04</v>
      </c>
      <c r="Q4" s="51">
        <f t="shared" ref="Q4:Q20" si="1">M4/M$3*100</f>
        <v>99.151144959117161</v>
      </c>
      <c r="R4" s="104"/>
      <c r="S4" s="104"/>
    </row>
    <row r="5" spans="1:19" ht="15.9" customHeight="1" x14ac:dyDescent="0.3">
      <c r="A5" s="21">
        <v>1</v>
      </c>
      <c r="B5" s="98">
        <v>2.8370000000000002</v>
      </c>
      <c r="C5" s="98">
        <v>2.8710526315789502</v>
      </c>
      <c r="D5" s="99">
        <v>2.8794117647058801</v>
      </c>
      <c r="E5" s="99">
        <v>2.8540000000000001</v>
      </c>
      <c r="F5" s="98">
        <v>2.85</v>
      </c>
      <c r="G5" s="98">
        <v>2.81347619047619</v>
      </c>
      <c r="H5" s="98">
        <v>2.8759999999999999</v>
      </c>
      <c r="I5" s="98">
        <v>2.85</v>
      </c>
      <c r="J5" s="98">
        <v>2.86</v>
      </c>
      <c r="K5" s="98">
        <v>2.87642857142857</v>
      </c>
      <c r="L5" s="77">
        <v>2.84</v>
      </c>
      <c r="M5" s="102">
        <f>AVERAGE(B5:K5)</f>
        <v>2.8567369158189591</v>
      </c>
      <c r="N5" s="102">
        <f t="shared" si="0"/>
        <v>6.5935574229690097E-2</v>
      </c>
      <c r="O5" s="49">
        <v>2.64</v>
      </c>
      <c r="P5" s="50">
        <v>3.04</v>
      </c>
      <c r="Q5" s="51">
        <f t="shared" si="1"/>
        <v>99.011966029195548</v>
      </c>
      <c r="R5" s="104"/>
      <c r="S5" s="104"/>
    </row>
    <row r="6" spans="1:19" ht="15.9" customHeight="1" x14ac:dyDescent="0.3">
      <c r="A6" s="21">
        <v>2</v>
      </c>
      <c r="B6" s="98">
        <v>2.8433333333333302</v>
      </c>
      <c r="C6" s="98">
        <v>2.8631168831168901</v>
      </c>
      <c r="D6" s="99">
        <v>2.8705555555555602</v>
      </c>
      <c r="E6" s="99">
        <v>2.8490000000000002</v>
      </c>
      <c r="F6" s="98">
        <v>2.81454545454545</v>
      </c>
      <c r="G6" s="98">
        <v>2.8151304347826098</v>
      </c>
      <c r="H6" s="98">
        <v>2.8220000000000001</v>
      </c>
      <c r="I6" s="98">
        <v>2.84</v>
      </c>
      <c r="J6" s="98">
        <v>2.86</v>
      </c>
      <c r="K6" s="98">
        <v>2.87307692307692</v>
      </c>
      <c r="L6" s="77">
        <v>2.84</v>
      </c>
      <c r="M6" s="102">
        <f>AVERAGE(B6:K6)</f>
        <v>2.8450758584410756</v>
      </c>
      <c r="N6" s="102">
        <f t="shared" si="0"/>
        <v>5.8531468531469955E-2</v>
      </c>
      <c r="O6" s="49">
        <v>2.64</v>
      </c>
      <c r="P6" s="50">
        <v>3.04</v>
      </c>
      <c r="Q6" s="51">
        <f t="shared" si="1"/>
        <v>98.607804130152587</v>
      </c>
      <c r="R6" s="104"/>
      <c r="S6" s="104"/>
    </row>
    <row r="7" spans="1:19" ht="15.9" customHeight="1" x14ac:dyDescent="0.3">
      <c r="A7" s="21">
        <v>3</v>
      </c>
      <c r="B7" s="98">
        <v>2.83777777777778</v>
      </c>
      <c r="C7" s="98">
        <v>2.85</v>
      </c>
      <c r="D7" s="99">
        <v>2.8711111111111101</v>
      </c>
      <c r="E7" s="64">
        <v>2.8540000000000001</v>
      </c>
      <c r="F7" s="98">
        <v>2.7930769230769199</v>
      </c>
      <c r="G7" s="98">
        <v>2.8409090909090899</v>
      </c>
      <c r="H7" s="98">
        <v>2.7949999999999999</v>
      </c>
      <c r="I7" s="98">
        <v>2.85</v>
      </c>
      <c r="J7" s="98">
        <v>2.84</v>
      </c>
      <c r="K7" s="98">
        <v>2.8746153846153799</v>
      </c>
      <c r="L7" s="77">
        <v>2.84</v>
      </c>
      <c r="M7" s="102">
        <f>AVERAGE(B7:K7)</f>
        <v>2.840649028749028</v>
      </c>
      <c r="N7" s="102">
        <f t="shared" si="0"/>
        <v>8.1538461538460005E-2</v>
      </c>
      <c r="O7" s="49">
        <v>2.64</v>
      </c>
      <c r="P7" s="50">
        <v>3.04</v>
      </c>
      <c r="Q7" s="51">
        <f t="shared" si="1"/>
        <v>98.45437414202209</v>
      </c>
      <c r="R7" s="104"/>
      <c r="S7" s="104"/>
    </row>
    <row r="8" spans="1:19" ht="15.9" customHeight="1" x14ac:dyDescent="0.3">
      <c r="A8" s="21">
        <v>4</v>
      </c>
      <c r="B8" s="101"/>
      <c r="C8" s="101"/>
      <c r="D8" s="102"/>
      <c r="E8" s="102"/>
      <c r="F8" s="101"/>
      <c r="G8" s="101"/>
      <c r="H8" s="101"/>
      <c r="I8" s="101"/>
      <c r="J8" s="101"/>
      <c r="K8" s="101"/>
      <c r="L8" s="77">
        <v>2.84</v>
      </c>
      <c r="M8" s="102"/>
      <c r="N8" s="102">
        <f t="shared" si="0"/>
        <v>0</v>
      </c>
      <c r="O8" s="49">
        <v>2.64</v>
      </c>
      <c r="P8" s="50">
        <v>3.04</v>
      </c>
      <c r="Q8" s="51">
        <f t="shared" si="1"/>
        <v>0</v>
      </c>
      <c r="R8" s="104"/>
      <c r="S8" s="104"/>
    </row>
    <row r="9" spans="1:19" ht="15.9" customHeight="1" x14ac:dyDescent="0.3">
      <c r="A9" s="21">
        <v>5</v>
      </c>
      <c r="B9" s="101"/>
      <c r="C9" s="101"/>
      <c r="D9" s="102"/>
      <c r="E9" s="102"/>
      <c r="F9" s="101"/>
      <c r="G9" s="101"/>
      <c r="H9" s="101"/>
      <c r="I9" s="101"/>
      <c r="J9" s="101"/>
      <c r="K9" s="101"/>
      <c r="L9" s="77">
        <v>2.84</v>
      </c>
      <c r="M9" s="102"/>
      <c r="N9" s="102">
        <f t="shared" si="0"/>
        <v>0</v>
      </c>
      <c r="O9" s="49">
        <v>2.64</v>
      </c>
      <c r="P9" s="50">
        <v>3.04</v>
      </c>
      <c r="Q9" s="51">
        <f t="shared" si="1"/>
        <v>0</v>
      </c>
      <c r="R9" s="104"/>
      <c r="S9" s="104"/>
    </row>
    <row r="10" spans="1:19" ht="15.9" customHeight="1" x14ac:dyDescent="0.3">
      <c r="A10" s="21">
        <v>6</v>
      </c>
      <c r="B10" s="101"/>
      <c r="C10" s="101"/>
      <c r="D10" s="102"/>
      <c r="E10" s="102"/>
      <c r="F10" s="101"/>
      <c r="G10" s="101"/>
      <c r="H10" s="101"/>
      <c r="I10" s="101"/>
      <c r="J10" s="101"/>
      <c r="K10" s="101"/>
      <c r="L10" s="77">
        <v>2.84</v>
      </c>
      <c r="M10" s="102"/>
      <c r="N10" s="102">
        <f t="shared" si="0"/>
        <v>0</v>
      </c>
      <c r="O10" s="49">
        <v>2.64</v>
      </c>
      <c r="P10" s="50">
        <v>3.04</v>
      </c>
      <c r="Q10" s="51">
        <f t="shared" si="1"/>
        <v>0</v>
      </c>
      <c r="R10" s="104"/>
      <c r="S10" s="104"/>
    </row>
    <row r="11" spans="1:19" ht="15.9" customHeight="1" x14ac:dyDescent="0.3">
      <c r="A11" s="21">
        <v>7</v>
      </c>
      <c r="B11" s="101"/>
      <c r="C11" s="101"/>
      <c r="D11" s="102"/>
      <c r="E11" s="102"/>
      <c r="F11" s="101"/>
      <c r="G11" s="101"/>
      <c r="H11" s="101"/>
      <c r="I11" s="101"/>
      <c r="J11" s="101"/>
      <c r="K11" s="101"/>
      <c r="L11" s="77">
        <v>2.84</v>
      </c>
      <c r="M11" s="102"/>
      <c r="N11" s="102">
        <f t="shared" si="0"/>
        <v>0</v>
      </c>
      <c r="O11" s="49">
        <v>2.64</v>
      </c>
      <c r="P11" s="50">
        <v>3.04</v>
      </c>
      <c r="Q11" s="51">
        <f t="shared" si="1"/>
        <v>0</v>
      </c>
      <c r="R11" s="104"/>
      <c r="S11" s="104"/>
    </row>
    <row r="12" spans="1:19" ht="15.9" customHeight="1" x14ac:dyDescent="0.3">
      <c r="A12" s="21">
        <v>8</v>
      </c>
      <c r="B12" s="101"/>
      <c r="C12" s="101"/>
      <c r="D12" s="102"/>
      <c r="E12" s="102"/>
      <c r="F12" s="101"/>
      <c r="G12" s="101"/>
      <c r="H12" s="101"/>
      <c r="I12" s="101"/>
      <c r="J12" s="101"/>
      <c r="K12" s="101"/>
      <c r="L12" s="77">
        <v>2.84</v>
      </c>
      <c r="M12" s="102"/>
      <c r="N12" s="102">
        <f t="shared" si="0"/>
        <v>0</v>
      </c>
      <c r="O12" s="49">
        <v>2.64</v>
      </c>
      <c r="P12" s="50">
        <v>3.04</v>
      </c>
      <c r="Q12" s="51">
        <f t="shared" si="1"/>
        <v>0</v>
      </c>
      <c r="R12" s="104"/>
      <c r="S12" s="104"/>
    </row>
    <row r="13" spans="1:19" ht="15.9" customHeight="1" x14ac:dyDescent="0.3">
      <c r="A13" s="21">
        <v>9</v>
      </c>
      <c r="B13" s="101"/>
      <c r="C13" s="101"/>
      <c r="D13" s="102"/>
      <c r="E13" s="102"/>
      <c r="F13" s="101"/>
      <c r="G13" s="101"/>
      <c r="H13" s="101"/>
      <c r="I13" s="101"/>
      <c r="J13" s="101"/>
      <c r="K13" s="101"/>
      <c r="L13" s="77">
        <v>2.84</v>
      </c>
      <c r="M13" s="102"/>
      <c r="N13" s="102">
        <f t="shared" si="0"/>
        <v>0</v>
      </c>
      <c r="O13" s="49">
        <v>2.64</v>
      </c>
      <c r="P13" s="50">
        <v>3.04</v>
      </c>
      <c r="Q13" s="51">
        <f t="shared" si="1"/>
        <v>0</v>
      </c>
      <c r="R13" s="104"/>
      <c r="S13" s="104"/>
    </row>
    <row r="14" spans="1:19" ht="15.9" customHeight="1" x14ac:dyDescent="0.3">
      <c r="A14" s="21">
        <v>10</v>
      </c>
      <c r="B14" s="101"/>
      <c r="C14" s="101"/>
      <c r="D14" s="102"/>
      <c r="E14" s="102"/>
      <c r="F14" s="101"/>
      <c r="G14" s="79"/>
      <c r="H14" s="101"/>
      <c r="I14" s="101"/>
      <c r="J14" s="101"/>
      <c r="K14" s="101"/>
      <c r="L14" s="77">
        <v>2.84</v>
      </c>
      <c r="M14" s="102"/>
      <c r="N14" s="102">
        <f t="shared" si="0"/>
        <v>0</v>
      </c>
      <c r="O14" s="49">
        <v>2.64</v>
      </c>
      <c r="P14" s="50">
        <v>3.04</v>
      </c>
      <c r="Q14" s="51">
        <f t="shared" si="1"/>
        <v>0</v>
      </c>
      <c r="R14" s="104"/>
      <c r="S14" s="104"/>
    </row>
    <row r="15" spans="1:19" ht="15.9" customHeight="1" x14ac:dyDescent="0.3">
      <c r="A15" s="21">
        <v>11</v>
      </c>
      <c r="B15" s="101"/>
      <c r="C15" s="101"/>
      <c r="D15" s="102"/>
      <c r="E15" s="102"/>
      <c r="F15" s="101"/>
      <c r="G15" s="101"/>
      <c r="H15" s="103"/>
      <c r="I15" s="101"/>
      <c r="J15" s="101"/>
      <c r="K15" s="101"/>
      <c r="L15" s="77">
        <v>2.84</v>
      </c>
      <c r="M15" s="102"/>
      <c r="N15" s="102">
        <f t="shared" si="0"/>
        <v>0</v>
      </c>
      <c r="O15" s="49">
        <v>2.64</v>
      </c>
      <c r="P15" s="50">
        <v>3.04</v>
      </c>
      <c r="Q15" s="51">
        <f t="shared" si="1"/>
        <v>0</v>
      </c>
      <c r="R15" s="106"/>
      <c r="S15" s="104"/>
    </row>
    <row r="16" spans="1:19" ht="15.9" customHeight="1" x14ac:dyDescent="0.3">
      <c r="A16" s="21">
        <v>12</v>
      </c>
      <c r="B16" s="101"/>
      <c r="C16" s="101"/>
      <c r="D16" s="102"/>
      <c r="E16" s="102"/>
      <c r="F16" s="101"/>
      <c r="G16" s="101"/>
      <c r="H16" s="101"/>
      <c r="I16" s="101"/>
      <c r="J16" s="101"/>
      <c r="K16" s="101"/>
      <c r="L16" s="77">
        <v>2.84</v>
      </c>
      <c r="M16" s="102"/>
      <c r="N16" s="102">
        <f t="shared" si="0"/>
        <v>0</v>
      </c>
      <c r="O16" s="49">
        <v>2.64</v>
      </c>
      <c r="P16" s="50">
        <v>3.04</v>
      </c>
      <c r="Q16" s="51">
        <f t="shared" si="1"/>
        <v>0</v>
      </c>
      <c r="R16" s="106"/>
      <c r="S16" s="104"/>
    </row>
    <row r="17" spans="1:19" ht="15.9" customHeight="1" x14ac:dyDescent="0.3">
      <c r="A17" s="21">
        <v>1</v>
      </c>
      <c r="B17" s="101"/>
      <c r="C17" s="101"/>
      <c r="D17" s="102"/>
      <c r="E17" s="102"/>
      <c r="F17" s="101"/>
      <c r="G17" s="101"/>
      <c r="H17" s="103"/>
      <c r="I17" s="101"/>
      <c r="J17" s="101"/>
      <c r="K17" s="101"/>
      <c r="L17" s="77">
        <v>2.84</v>
      </c>
      <c r="M17" s="102"/>
      <c r="N17" s="102">
        <f t="shared" si="0"/>
        <v>0</v>
      </c>
      <c r="O17" s="49">
        <v>2.64</v>
      </c>
      <c r="P17" s="50">
        <v>3.04</v>
      </c>
      <c r="Q17" s="51">
        <f t="shared" si="1"/>
        <v>0</v>
      </c>
      <c r="R17" s="106"/>
      <c r="S17" s="104"/>
    </row>
    <row r="18" spans="1:19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77">
        <v>2.84</v>
      </c>
      <c r="M18" s="102"/>
      <c r="N18" s="102">
        <f t="shared" si="0"/>
        <v>0</v>
      </c>
      <c r="O18" s="49">
        <v>2.64</v>
      </c>
      <c r="P18" s="50">
        <v>3.04</v>
      </c>
      <c r="Q18" s="51">
        <f t="shared" si="1"/>
        <v>0</v>
      </c>
      <c r="R18" s="106"/>
      <c r="S18" s="104"/>
    </row>
    <row r="19" spans="1:19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77">
        <v>2.84</v>
      </c>
      <c r="M19" s="102"/>
      <c r="N19" s="102">
        <f t="shared" si="0"/>
        <v>0</v>
      </c>
      <c r="O19" s="49">
        <v>2.64</v>
      </c>
      <c r="P19" s="50">
        <v>3.04</v>
      </c>
      <c r="Q19" s="51">
        <f t="shared" si="1"/>
        <v>0</v>
      </c>
      <c r="R19" s="106"/>
      <c r="S19" s="104"/>
    </row>
    <row r="20" spans="1:19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77">
        <v>2.84</v>
      </c>
      <c r="M20" s="102"/>
      <c r="N20" s="102">
        <f t="shared" si="0"/>
        <v>0</v>
      </c>
      <c r="O20" s="49">
        <v>2.64</v>
      </c>
      <c r="P20" s="50">
        <v>3.04</v>
      </c>
      <c r="Q20" s="51">
        <f t="shared" si="1"/>
        <v>0</v>
      </c>
      <c r="R20" s="106"/>
      <c r="S20" s="104"/>
    </row>
    <row r="21" spans="1:19" ht="15.9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5"/>
      <c r="L21" s="104"/>
      <c r="M21" s="104"/>
      <c r="N21" s="104"/>
      <c r="O21" s="104"/>
      <c r="P21" s="104"/>
      <c r="Q21" s="104"/>
      <c r="R21" s="104"/>
      <c r="S21" s="104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R20"/>
  <sheetViews>
    <sheetView zoomScale="76" zoomScaleNormal="76" workbookViewId="0">
      <selection activeCell="V45" sqref="V45"/>
    </sheetView>
  </sheetViews>
  <sheetFormatPr defaultColWidth="9" defaultRowHeight="13.2" x14ac:dyDescent="0.2"/>
  <cols>
    <col min="1" max="1" width="3.77734375" style="11" customWidth="1"/>
    <col min="2" max="2" width="7.88671875" style="11" customWidth="1"/>
    <col min="3" max="3" width="9" style="11"/>
    <col min="4" max="5" width="8.6640625" style="11" customWidth="1"/>
    <col min="6" max="6" width="9.44140625" style="11" customWidth="1"/>
    <col min="7" max="8" width="8.6640625" style="11" customWidth="1"/>
    <col min="9" max="9" width="10.6640625" style="11" customWidth="1"/>
    <col min="10" max="10" width="8.6640625" style="11" customWidth="1"/>
    <col min="11" max="11" width="9.33203125" style="11" customWidth="1"/>
    <col min="12" max="12" width="6.88671875" style="11" customWidth="1"/>
    <col min="13" max="13" width="9.77734375" style="11" customWidth="1"/>
    <col min="14" max="14" width="6.2187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A1" s="48"/>
      <c r="B1" s="48"/>
      <c r="C1" s="48"/>
      <c r="D1" s="48"/>
      <c r="E1" s="48"/>
      <c r="F1" s="13" t="s">
        <v>41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91" t="s">
        <v>81</v>
      </c>
      <c r="P2" s="92" t="s">
        <v>82</v>
      </c>
      <c r="Q2" s="48" t="s">
        <v>83</v>
      </c>
    </row>
    <row r="3" spans="1:18" ht="15.9" customHeight="1" x14ac:dyDescent="0.3">
      <c r="A3" s="21">
        <v>11</v>
      </c>
      <c r="B3" s="95"/>
      <c r="C3" s="60">
        <v>91.531034482758699</v>
      </c>
      <c r="D3" s="61">
        <v>87.923076923076906</v>
      </c>
      <c r="E3" s="5"/>
      <c r="F3" s="95"/>
      <c r="G3" s="95"/>
      <c r="H3" s="95"/>
      <c r="I3" s="95"/>
      <c r="J3" s="95"/>
      <c r="K3" s="95"/>
      <c r="L3" s="30">
        <v>91</v>
      </c>
      <c r="M3" s="27">
        <f>AVERAGE(B3:K3)</f>
        <v>89.727055702917795</v>
      </c>
      <c r="N3" s="27">
        <f>MAX(B3:K3)-MIN(B3:K3)</f>
        <v>3.6079575596817932</v>
      </c>
      <c r="O3" s="91">
        <v>86</v>
      </c>
      <c r="P3" s="92">
        <v>96</v>
      </c>
      <c r="Q3" s="51">
        <f>M3/M3*100</f>
        <v>100</v>
      </c>
    </row>
    <row r="4" spans="1:18" ht="15.9" customHeight="1" x14ac:dyDescent="0.3">
      <c r="A4" s="21">
        <v>12</v>
      </c>
      <c r="B4" s="96">
        <v>89.85</v>
      </c>
      <c r="C4" s="60">
        <v>90.988461538461607</v>
      </c>
      <c r="D4" s="61">
        <v>89.5833333333333</v>
      </c>
      <c r="E4" s="61">
        <v>87.582999999999998</v>
      </c>
      <c r="F4" s="96"/>
      <c r="G4" s="96">
        <v>90.388235294117607</v>
      </c>
      <c r="H4" s="96">
        <v>88.911000000000001</v>
      </c>
      <c r="I4" s="96"/>
      <c r="J4" s="96">
        <v>89.96</v>
      </c>
      <c r="K4" s="96"/>
      <c r="L4" s="30">
        <v>91</v>
      </c>
      <c r="M4" s="27">
        <f>AVERAGE(B4:K4)</f>
        <v>89.609147166558941</v>
      </c>
      <c r="N4" s="27">
        <f>MAX(B4:K4)-MIN(B4:K4)</f>
        <v>3.4054615384616085</v>
      </c>
      <c r="O4" s="91">
        <v>86</v>
      </c>
      <c r="P4" s="92">
        <v>96</v>
      </c>
      <c r="Q4" s="51">
        <f t="shared" ref="Q4:Q20" si="0">M4/M$3*100</f>
        <v>99.868591992197707</v>
      </c>
    </row>
    <row r="5" spans="1:18" ht="15.9" customHeight="1" x14ac:dyDescent="0.3">
      <c r="A5" s="21">
        <v>1</v>
      </c>
      <c r="B5" s="96">
        <v>90.25</v>
      </c>
      <c r="C5" s="60">
        <v>91.170731707317103</v>
      </c>
      <c r="D5" s="61">
        <v>88.642857142857096</v>
      </c>
      <c r="E5" s="61">
        <v>87.424999999999997</v>
      </c>
      <c r="F5" s="96">
        <v>90</v>
      </c>
      <c r="G5" s="96">
        <v>89.285714285714306</v>
      </c>
      <c r="H5" s="96">
        <v>88.575999999999993</v>
      </c>
      <c r="I5" s="96">
        <v>90.59</v>
      </c>
      <c r="J5" s="96">
        <v>90.02</v>
      </c>
      <c r="K5" s="96">
        <v>89</v>
      </c>
      <c r="L5" s="30">
        <v>91</v>
      </c>
      <c r="M5" s="27">
        <f>AVERAGE(B5:K5)</f>
        <v>89.496030313588861</v>
      </c>
      <c r="N5" s="27">
        <f>MAX(B5:K5)-MIN(B5:K5)</f>
        <v>3.7457317073171055</v>
      </c>
      <c r="O5" s="91">
        <v>86</v>
      </c>
      <c r="P5" s="92">
        <v>96</v>
      </c>
      <c r="Q5" s="51">
        <f t="shared" si="0"/>
        <v>99.742524272618667</v>
      </c>
    </row>
    <row r="6" spans="1:18" ht="15.9" customHeight="1" x14ac:dyDescent="0.3">
      <c r="A6" s="21">
        <v>2</v>
      </c>
      <c r="B6" s="96">
        <v>89.8888888888889</v>
      </c>
      <c r="C6" s="60">
        <v>91.041772151898797</v>
      </c>
      <c r="D6" s="61">
        <v>90.2</v>
      </c>
      <c r="E6" s="61">
        <v>87.869</v>
      </c>
      <c r="F6" s="96">
        <v>88.545454545454504</v>
      </c>
      <c r="G6" s="96">
        <v>88.239130434782595</v>
      </c>
      <c r="H6" s="96">
        <v>88.882000000000005</v>
      </c>
      <c r="I6" s="96">
        <v>90.95</v>
      </c>
      <c r="J6" s="96">
        <v>90.02</v>
      </c>
      <c r="K6" s="96">
        <v>89.461538461538495</v>
      </c>
      <c r="L6" s="30">
        <v>91</v>
      </c>
      <c r="M6" s="27">
        <f>AVERAGE(B6:K6)</f>
        <v>89.509778448256327</v>
      </c>
      <c r="N6" s="27">
        <f>MAX(B6:K6)-MIN(B6:K6)</f>
        <v>3.1727721518987977</v>
      </c>
      <c r="O6" s="91">
        <v>86</v>
      </c>
      <c r="P6" s="92">
        <v>96</v>
      </c>
      <c r="Q6" s="51">
        <f t="shared" si="0"/>
        <v>99.757846445579517</v>
      </c>
    </row>
    <row r="7" spans="1:18" ht="15.9" customHeight="1" x14ac:dyDescent="0.3">
      <c r="A7" s="21">
        <v>3</v>
      </c>
      <c r="B7" s="96">
        <v>90</v>
      </c>
      <c r="C7" s="60">
        <v>90.996938775510202</v>
      </c>
      <c r="D7" s="61">
        <v>90.428571428571402</v>
      </c>
      <c r="E7" s="61">
        <v>87.71</v>
      </c>
      <c r="F7" s="96">
        <v>88.230769230769198</v>
      </c>
      <c r="G7" s="96">
        <v>90.033333333333303</v>
      </c>
      <c r="H7" s="96">
        <v>89.102000000000004</v>
      </c>
      <c r="I7" s="96">
        <v>91.11</v>
      </c>
      <c r="J7" s="96">
        <v>90.67</v>
      </c>
      <c r="K7" s="96">
        <v>89.5</v>
      </c>
      <c r="L7" s="30">
        <v>91</v>
      </c>
      <c r="M7" s="27">
        <f>AVERAGE(B7:K7)</f>
        <v>89.778161276818395</v>
      </c>
      <c r="N7" s="27">
        <f>MAX(B5:K5)-MIN(B5:K5)</f>
        <v>3.7457317073171055</v>
      </c>
      <c r="O7" s="91">
        <v>86</v>
      </c>
      <c r="P7" s="92">
        <v>96</v>
      </c>
      <c r="Q7" s="51">
        <f t="shared" si="0"/>
        <v>100.05695670441901</v>
      </c>
    </row>
    <row r="8" spans="1:18" ht="15.9" customHeight="1" x14ac:dyDescent="0.3">
      <c r="A8" s="21">
        <v>4</v>
      </c>
      <c r="B8" s="28"/>
      <c r="C8" s="26"/>
      <c r="D8" s="27"/>
      <c r="E8" s="27"/>
      <c r="F8" s="28"/>
      <c r="G8" s="28"/>
      <c r="H8" s="28"/>
      <c r="I8" s="28"/>
      <c r="J8" s="28"/>
      <c r="K8" s="28"/>
      <c r="L8" s="30">
        <v>91</v>
      </c>
      <c r="M8" s="27"/>
      <c r="N8" s="27">
        <f t="shared" ref="N8:N20" si="1">MAX(B8:K8)-MIN(B8:K8)</f>
        <v>0</v>
      </c>
      <c r="O8" s="91">
        <v>86</v>
      </c>
      <c r="P8" s="92">
        <v>96</v>
      </c>
      <c r="Q8" s="51">
        <f t="shared" si="0"/>
        <v>0</v>
      </c>
    </row>
    <row r="9" spans="1:18" ht="15.9" customHeight="1" x14ac:dyDescent="0.3">
      <c r="A9" s="21">
        <v>5</v>
      </c>
      <c r="B9" s="28"/>
      <c r="C9" s="26"/>
      <c r="D9" s="27"/>
      <c r="E9" s="27"/>
      <c r="F9" s="28"/>
      <c r="G9" s="28"/>
      <c r="H9" s="28"/>
      <c r="I9" s="28"/>
      <c r="J9" s="28"/>
      <c r="K9" s="28"/>
      <c r="L9" s="30">
        <v>91</v>
      </c>
      <c r="M9" s="27"/>
      <c r="N9" s="27">
        <f t="shared" si="1"/>
        <v>0</v>
      </c>
      <c r="O9" s="91">
        <v>86</v>
      </c>
      <c r="P9" s="92">
        <v>96</v>
      </c>
      <c r="Q9" s="51">
        <f t="shared" si="0"/>
        <v>0</v>
      </c>
    </row>
    <row r="10" spans="1:18" ht="15.9" customHeight="1" x14ac:dyDescent="0.3">
      <c r="A10" s="21">
        <v>6</v>
      </c>
      <c r="B10" s="28"/>
      <c r="C10" s="26"/>
      <c r="D10" s="27"/>
      <c r="E10" s="27"/>
      <c r="F10" s="28"/>
      <c r="G10" s="28"/>
      <c r="H10" s="28"/>
      <c r="I10" s="28"/>
      <c r="J10" s="28"/>
      <c r="K10" s="28"/>
      <c r="L10" s="30">
        <v>91</v>
      </c>
      <c r="M10" s="27"/>
      <c r="N10" s="27">
        <f t="shared" si="1"/>
        <v>0</v>
      </c>
      <c r="O10" s="91">
        <v>86</v>
      </c>
      <c r="P10" s="92">
        <v>96</v>
      </c>
      <c r="Q10" s="51">
        <f t="shared" si="0"/>
        <v>0</v>
      </c>
    </row>
    <row r="11" spans="1:18" ht="15.9" customHeight="1" x14ac:dyDescent="0.3">
      <c r="A11" s="21">
        <v>7</v>
      </c>
      <c r="B11" s="28"/>
      <c r="C11" s="26"/>
      <c r="D11" s="27"/>
      <c r="E11" s="27"/>
      <c r="F11" s="28"/>
      <c r="G11" s="28"/>
      <c r="H11" s="28"/>
      <c r="I11" s="28"/>
      <c r="J11" s="28"/>
      <c r="K11" s="28"/>
      <c r="L11" s="30">
        <v>91</v>
      </c>
      <c r="M11" s="27"/>
      <c r="N11" s="27">
        <f t="shared" si="1"/>
        <v>0</v>
      </c>
      <c r="O11" s="91">
        <v>86</v>
      </c>
      <c r="P11" s="92">
        <v>96</v>
      </c>
      <c r="Q11" s="51">
        <f t="shared" si="0"/>
        <v>0</v>
      </c>
    </row>
    <row r="12" spans="1:18" ht="15.9" customHeight="1" x14ac:dyDescent="0.3">
      <c r="A12" s="21">
        <v>8</v>
      </c>
      <c r="B12" s="28"/>
      <c r="C12" s="26"/>
      <c r="D12" s="27"/>
      <c r="E12" s="27"/>
      <c r="F12" s="28"/>
      <c r="G12" s="28"/>
      <c r="H12" s="28"/>
      <c r="I12" s="28"/>
      <c r="J12" s="28"/>
      <c r="K12" s="28"/>
      <c r="L12" s="30">
        <v>91</v>
      </c>
      <c r="M12" s="27"/>
      <c r="N12" s="27">
        <f t="shared" si="1"/>
        <v>0</v>
      </c>
      <c r="O12" s="91">
        <v>86</v>
      </c>
      <c r="P12" s="92">
        <v>96</v>
      </c>
      <c r="Q12" s="51">
        <f t="shared" si="0"/>
        <v>0</v>
      </c>
    </row>
    <row r="13" spans="1:18" ht="15.9" customHeight="1" x14ac:dyDescent="0.3">
      <c r="A13" s="21">
        <v>9</v>
      </c>
      <c r="B13" s="28"/>
      <c r="C13" s="26"/>
      <c r="D13" s="27"/>
      <c r="E13" s="27"/>
      <c r="F13" s="28"/>
      <c r="G13" s="28"/>
      <c r="H13" s="28"/>
      <c r="I13" s="28"/>
      <c r="J13" s="28"/>
      <c r="K13" s="28"/>
      <c r="L13" s="30">
        <v>91</v>
      </c>
      <c r="M13" s="27"/>
      <c r="N13" s="27">
        <f t="shared" si="1"/>
        <v>0</v>
      </c>
      <c r="O13" s="91">
        <v>86</v>
      </c>
      <c r="P13" s="92">
        <v>96</v>
      </c>
      <c r="Q13" s="51">
        <f t="shared" si="0"/>
        <v>0</v>
      </c>
    </row>
    <row r="14" spans="1:18" ht="15.9" customHeight="1" x14ac:dyDescent="0.3">
      <c r="A14" s="21">
        <v>10</v>
      </c>
      <c r="B14" s="28"/>
      <c r="C14" s="26"/>
      <c r="D14" s="27"/>
      <c r="E14" s="27"/>
      <c r="F14" s="28"/>
      <c r="G14" s="28"/>
      <c r="H14" s="28"/>
      <c r="I14" s="28"/>
      <c r="J14" s="28"/>
      <c r="K14" s="28"/>
      <c r="L14" s="30">
        <v>91</v>
      </c>
      <c r="M14" s="27"/>
      <c r="N14" s="27">
        <f t="shared" si="1"/>
        <v>0</v>
      </c>
      <c r="O14" s="91">
        <v>86</v>
      </c>
      <c r="P14" s="92">
        <v>96</v>
      </c>
      <c r="Q14" s="51">
        <f t="shared" si="0"/>
        <v>0</v>
      </c>
    </row>
    <row r="15" spans="1:18" ht="15.9" customHeight="1" x14ac:dyDescent="0.3">
      <c r="A15" s="21">
        <v>11</v>
      </c>
      <c r="B15" s="28"/>
      <c r="C15" s="26"/>
      <c r="D15" s="27"/>
      <c r="E15" s="27"/>
      <c r="F15" s="28"/>
      <c r="G15" s="28"/>
      <c r="H15" s="28"/>
      <c r="I15" s="28"/>
      <c r="J15" s="28"/>
      <c r="K15" s="28"/>
      <c r="L15" s="30">
        <v>91</v>
      </c>
      <c r="M15" s="27"/>
      <c r="N15" s="27">
        <f t="shared" si="1"/>
        <v>0</v>
      </c>
      <c r="O15" s="91">
        <v>86</v>
      </c>
      <c r="P15" s="92">
        <v>96</v>
      </c>
      <c r="Q15" s="51">
        <f t="shared" si="0"/>
        <v>0</v>
      </c>
      <c r="R15" s="53"/>
    </row>
    <row r="16" spans="1:18" ht="15.9" customHeight="1" x14ac:dyDescent="0.3">
      <c r="A16" s="21">
        <v>12</v>
      </c>
      <c r="B16" s="28"/>
      <c r="C16" s="26"/>
      <c r="D16" s="27"/>
      <c r="E16" s="27"/>
      <c r="F16" s="28"/>
      <c r="G16" s="28"/>
      <c r="H16" s="28"/>
      <c r="I16" s="28"/>
      <c r="J16" s="28"/>
      <c r="K16" s="28"/>
      <c r="L16" s="30">
        <v>91</v>
      </c>
      <c r="M16" s="27"/>
      <c r="N16" s="27">
        <f t="shared" si="1"/>
        <v>0</v>
      </c>
      <c r="O16" s="91">
        <v>86</v>
      </c>
      <c r="P16" s="92">
        <v>96</v>
      </c>
      <c r="Q16" s="51">
        <f t="shared" si="0"/>
        <v>0</v>
      </c>
      <c r="R16" s="53"/>
    </row>
    <row r="17" spans="1:18" ht="15.9" customHeight="1" x14ac:dyDescent="0.3">
      <c r="A17" s="21">
        <v>1</v>
      </c>
      <c r="B17" s="28"/>
      <c r="C17" s="26"/>
      <c r="D17" s="27"/>
      <c r="E17" s="27"/>
      <c r="F17" s="28"/>
      <c r="G17" s="28"/>
      <c r="H17" s="28"/>
      <c r="I17" s="28"/>
      <c r="J17" s="28"/>
      <c r="K17" s="28"/>
      <c r="L17" s="30">
        <v>91</v>
      </c>
      <c r="M17" s="27"/>
      <c r="N17" s="27">
        <f t="shared" si="1"/>
        <v>0</v>
      </c>
      <c r="O17" s="91">
        <v>86</v>
      </c>
      <c r="P17" s="92">
        <v>96</v>
      </c>
      <c r="Q17" s="51">
        <f t="shared" si="0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91</v>
      </c>
      <c r="M18" s="27"/>
      <c r="N18" s="27">
        <f t="shared" si="1"/>
        <v>0</v>
      </c>
      <c r="O18" s="91">
        <v>86</v>
      </c>
      <c r="P18" s="92">
        <v>96</v>
      </c>
      <c r="Q18" s="51">
        <f t="shared" si="0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91</v>
      </c>
      <c r="M19" s="27"/>
      <c r="N19" s="27">
        <f t="shared" si="1"/>
        <v>0</v>
      </c>
      <c r="O19" s="91">
        <v>86</v>
      </c>
      <c r="P19" s="92">
        <v>96</v>
      </c>
      <c r="Q19" s="51">
        <f t="shared" si="0"/>
        <v>0</v>
      </c>
    </row>
    <row r="20" spans="1:18" ht="15.9" customHeight="1" x14ac:dyDescent="0.3">
      <c r="A20" s="21">
        <v>4</v>
      </c>
      <c r="B20" s="28"/>
      <c r="C20" s="81"/>
      <c r="D20" s="81"/>
      <c r="E20" s="81"/>
      <c r="F20" s="81"/>
      <c r="G20" s="81"/>
      <c r="H20" s="81"/>
      <c r="I20" s="81"/>
      <c r="J20" s="81"/>
      <c r="K20" s="81"/>
      <c r="L20" s="30">
        <v>91</v>
      </c>
      <c r="M20" s="27"/>
      <c r="N20" s="27">
        <f t="shared" si="1"/>
        <v>0</v>
      </c>
      <c r="O20" s="91">
        <v>86</v>
      </c>
      <c r="P20" s="92">
        <v>96</v>
      </c>
      <c r="Q20" s="51">
        <f t="shared" si="0"/>
        <v>0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R20"/>
  <sheetViews>
    <sheetView topLeftCell="B1" zoomScale="76" zoomScaleNormal="76" workbookViewId="0">
      <selection activeCell="V45" sqref="V45"/>
    </sheetView>
  </sheetViews>
  <sheetFormatPr defaultColWidth="9" defaultRowHeight="13.2" x14ac:dyDescent="0.2"/>
  <cols>
    <col min="1" max="1" width="3.77734375" style="11" customWidth="1"/>
    <col min="2" max="2" width="7.88671875" style="11" customWidth="1"/>
    <col min="3" max="3" width="9" style="11"/>
    <col min="4" max="5" width="8.6640625" style="11" customWidth="1"/>
    <col min="6" max="6" width="9.44140625" style="11" customWidth="1"/>
    <col min="7" max="8" width="8.6640625" style="11" customWidth="1"/>
    <col min="9" max="9" width="10.6640625" style="11" customWidth="1"/>
    <col min="10" max="10" width="8.6640625" style="11" customWidth="1"/>
    <col min="11" max="11" width="9.33203125" style="11" customWidth="1"/>
    <col min="12" max="12" width="6.88671875" style="11" customWidth="1"/>
    <col min="13" max="13" width="9.77734375" style="11" customWidth="1"/>
    <col min="14" max="14" width="6.10937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F1" s="13" t="s">
        <v>44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91" t="s">
        <v>81</v>
      </c>
      <c r="P2" s="92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84.198245614035102</v>
      </c>
      <c r="D3" s="61">
        <v>83.714285714285694</v>
      </c>
      <c r="E3" s="5"/>
      <c r="F3" s="59"/>
      <c r="G3" s="59"/>
      <c r="H3" s="95"/>
      <c r="I3" s="59"/>
      <c r="J3" s="59"/>
      <c r="K3" s="59"/>
      <c r="L3" s="89">
        <v>82</v>
      </c>
      <c r="M3" s="27">
        <f>AVERAGE(B3:K3)</f>
        <v>83.956265664160398</v>
      </c>
      <c r="N3" s="27">
        <f t="shared" ref="N3:N20" si="0">MAX(B3:K3)-MIN(B3:K3)</f>
        <v>0.4839598997494079</v>
      </c>
      <c r="O3" s="91">
        <v>77</v>
      </c>
      <c r="P3" s="92">
        <v>87</v>
      </c>
      <c r="Q3" s="51">
        <f>M3/M3*100</f>
        <v>100</v>
      </c>
    </row>
    <row r="4" spans="1:18" ht="15.9" customHeight="1" x14ac:dyDescent="0.3">
      <c r="A4" s="21">
        <v>12</v>
      </c>
      <c r="B4" s="60">
        <v>82.2</v>
      </c>
      <c r="C4" s="60">
        <v>82.651190476190393</v>
      </c>
      <c r="D4" s="61">
        <v>83.904761904761898</v>
      </c>
      <c r="E4" s="61">
        <v>81.900000000000006</v>
      </c>
      <c r="F4" s="60"/>
      <c r="G4" s="60">
        <v>80.664705882352905</v>
      </c>
      <c r="H4" s="96">
        <v>83.096000000000004</v>
      </c>
      <c r="I4" s="60"/>
      <c r="J4" s="60">
        <v>82.6</v>
      </c>
      <c r="K4" s="60"/>
      <c r="L4" s="89">
        <v>82</v>
      </c>
      <c r="M4" s="27">
        <f>AVERAGE(B4:K4)</f>
        <v>82.430951180472178</v>
      </c>
      <c r="N4" s="27">
        <f t="shared" si="0"/>
        <v>3.2400560224089929</v>
      </c>
      <c r="O4" s="91">
        <v>77</v>
      </c>
      <c r="P4" s="92">
        <v>87</v>
      </c>
      <c r="Q4" s="51">
        <f t="shared" ref="Q4:Q20" si="1">M4/M$3*100</f>
        <v>98.183203514804077</v>
      </c>
    </row>
    <row r="5" spans="1:18" ht="15.9" customHeight="1" x14ac:dyDescent="0.3">
      <c r="A5" s="21">
        <v>1</v>
      </c>
      <c r="B5" s="60">
        <v>82.15</v>
      </c>
      <c r="C5" s="60">
        <v>82.747777777777799</v>
      </c>
      <c r="D5" s="61">
        <v>84.2</v>
      </c>
      <c r="E5" s="61">
        <v>82.010999999999996</v>
      </c>
      <c r="F5" s="60">
        <v>80</v>
      </c>
      <c r="G5" s="60">
        <v>80.923809523809496</v>
      </c>
      <c r="H5" s="96">
        <v>83.085999999999999</v>
      </c>
      <c r="I5" s="60">
        <v>82.32</v>
      </c>
      <c r="J5" s="60">
        <v>82.32</v>
      </c>
      <c r="K5" s="60">
        <v>82.538461538461505</v>
      </c>
      <c r="L5" s="89">
        <v>82</v>
      </c>
      <c r="M5" s="27">
        <f>AVERAGE(B5:K5)</f>
        <v>82.229704884004889</v>
      </c>
      <c r="N5" s="27">
        <f t="shared" si="0"/>
        <v>4.2000000000000028</v>
      </c>
      <c r="O5" s="91">
        <v>77</v>
      </c>
      <c r="P5" s="92">
        <v>87</v>
      </c>
      <c r="Q5" s="51">
        <f t="shared" si="1"/>
        <v>97.943499789447458</v>
      </c>
    </row>
    <row r="6" spans="1:18" ht="15.9" customHeight="1" x14ac:dyDescent="0.3">
      <c r="A6" s="21">
        <v>2</v>
      </c>
      <c r="B6" s="60">
        <v>82.0555555555556</v>
      </c>
      <c r="C6" s="60">
        <v>83.689610389610394</v>
      </c>
      <c r="D6" s="61">
        <v>83.8888888888889</v>
      </c>
      <c r="E6" s="61">
        <v>82.204999999999998</v>
      </c>
      <c r="F6" s="60">
        <v>79.636363636363598</v>
      </c>
      <c r="G6" s="60">
        <v>80.9166666666667</v>
      </c>
      <c r="H6" s="96">
        <v>83.177999999999997</v>
      </c>
      <c r="I6" s="60">
        <v>82.64</v>
      </c>
      <c r="J6" s="60">
        <v>82.36</v>
      </c>
      <c r="K6" s="60">
        <v>82.846153846153797</v>
      </c>
      <c r="L6" s="89">
        <v>82</v>
      </c>
      <c r="M6" s="27">
        <f>AVERAGE(B6:K6)</f>
        <v>82.341623898323903</v>
      </c>
      <c r="N6" s="27">
        <f t="shared" si="0"/>
        <v>4.2525252525253023</v>
      </c>
      <c r="O6" s="91">
        <v>77</v>
      </c>
      <c r="P6" s="92">
        <v>87</v>
      </c>
      <c r="Q6" s="51">
        <f t="shared" si="1"/>
        <v>98.076806116775913</v>
      </c>
    </row>
    <row r="7" spans="1:18" ht="15.9" customHeight="1" x14ac:dyDescent="0.3">
      <c r="A7" s="21">
        <v>3</v>
      </c>
      <c r="B7" s="60">
        <v>82.1666666666667</v>
      </c>
      <c r="C7" s="60">
        <v>84.169387755102093</v>
      </c>
      <c r="D7" s="61">
        <v>84.3333333333333</v>
      </c>
      <c r="E7" s="61">
        <v>83.010999999999996</v>
      </c>
      <c r="F7" s="60">
        <v>79.692307692307693</v>
      </c>
      <c r="G7" s="60">
        <v>81.133333333333297</v>
      </c>
      <c r="H7" s="96">
        <v>83.21</v>
      </c>
      <c r="I7" s="60">
        <v>83.22</v>
      </c>
      <c r="J7" s="60">
        <v>82.83</v>
      </c>
      <c r="K7" s="60">
        <v>82.571428571428598</v>
      </c>
      <c r="L7" s="89">
        <v>82</v>
      </c>
      <c r="M7" s="27">
        <f>AVERAGE(B7:K7)</f>
        <v>82.633745735217161</v>
      </c>
      <c r="N7" s="27">
        <f t="shared" si="0"/>
        <v>4.6410256410256068</v>
      </c>
      <c r="O7" s="91">
        <v>77</v>
      </c>
      <c r="P7" s="92">
        <v>87</v>
      </c>
      <c r="Q7" s="51">
        <f t="shared" si="1"/>
        <v>98.424751364914741</v>
      </c>
    </row>
    <row r="8" spans="1:18" ht="15.9" customHeight="1" x14ac:dyDescent="0.3">
      <c r="A8" s="21">
        <v>4</v>
      </c>
      <c r="B8" s="26"/>
      <c r="C8" s="26"/>
      <c r="D8" s="27"/>
      <c r="E8" s="27"/>
      <c r="F8" s="26"/>
      <c r="G8" s="26"/>
      <c r="H8" s="28"/>
      <c r="I8" s="26"/>
      <c r="J8" s="26"/>
      <c r="K8" s="26"/>
      <c r="L8" s="89">
        <v>82</v>
      </c>
      <c r="M8" s="27"/>
      <c r="N8" s="27">
        <f t="shared" si="0"/>
        <v>0</v>
      </c>
      <c r="O8" s="91">
        <v>77</v>
      </c>
      <c r="P8" s="92">
        <v>87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7"/>
      <c r="F9" s="26"/>
      <c r="G9" s="26"/>
      <c r="H9" s="28"/>
      <c r="I9" s="26"/>
      <c r="J9" s="26"/>
      <c r="K9" s="26"/>
      <c r="L9" s="89">
        <v>82</v>
      </c>
      <c r="M9" s="27"/>
      <c r="N9" s="27">
        <f t="shared" si="0"/>
        <v>0</v>
      </c>
      <c r="O9" s="91">
        <v>77</v>
      </c>
      <c r="P9" s="92">
        <v>87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8"/>
      <c r="I10" s="26"/>
      <c r="J10" s="26"/>
      <c r="K10" s="26"/>
      <c r="L10" s="89">
        <v>82</v>
      </c>
      <c r="M10" s="27"/>
      <c r="N10" s="27">
        <f t="shared" si="0"/>
        <v>0</v>
      </c>
      <c r="O10" s="91">
        <v>77</v>
      </c>
      <c r="P10" s="92">
        <v>87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8"/>
      <c r="I11" s="26"/>
      <c r="J11" s="26"/>
      <c r="K11" s="26"/>
      <c r="L11" s="89">
        <v>82</v>
      </c>
      <c r="M11" s="27"/>
      <c r="N11" s="27">
        <f t="shared" si="0"/>
        <v>0</v>
      </c>
      <c r="O11" s="91">
        <v>77</v>
      </c>
      <c r="P11" s="92">
        <v>87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8"/>
      <c r="I12" s="26"/>
      <c r="J12" s="26"/>
      <c r="K12" s="26"/>
      <c r="L12" s="89">
        <v>82</v>
      </c>
      <c r="M12" s="27"/>
      <c r="N12" s="27">
        <f t="shared" si="0"/>
        <v>0</v>
      </c>
      <c r="O12" s="91">
        <v>77</v>
      </c>
      <c r="P12" s="92">
        <v>87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8"/>
      <c r="I13" s="26"/>
      <c r="J13" s="26"/>
      <c r="K13" s="26"/>
      <c r="L13" s="89">
        <v>82</v>
      </c>
      <c r="M13" s="27"/>
      <c r="N13" s="27">
        <f t="shared" si="0"/>
        <v>0</v>
      </c>
      <c r="O13" s="91">
        <v>77</v>
      </c>
      <c r="P13" s="92">
        <v>87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8"/>
      <c r="I14" s="26"/>
      <c r="J14" s="26"/>
      <c r="K14" s="26"/>
      <c r="L14" s="89">
        <v>82</v>
      </c>
      <c r="M14" s="27"/>
      <c r="N14" s="27">
        <f t="shared" si="0"/>
        <v>0</v>
      </c>
      <c r="O14" s="91">
        <v>77</v>
      </c>
      <c r="P14" s="92">
        <v>87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8"/>
      <c r="I15" s="26"/>
      <c r="J15" s="26"/>
      <c r="K15" s="26"/>
      <c r="L15" s="89">
        <v>82</v>
      </c>
      <c r="M15" s="27"/>
      <c r="N15" s="27">
        <f t="shared" si="0"/>
        <v>0</v>
      </c>
      <c r="O15" s="91">
        <v>77</v>
      </c>
      <c r="P15" s="92">
        <v>87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8"/>
      <c r="I16" s="26"/>
      <c r="J16" s="26"/>
      <c r="K16" s="26"/>
      <c r="L16" s="89">
        <v>82</v>
      </c>
      <c r="M16" s="27"/>
      <c r="N16" s="27">
        <f t="shared" si="0"/>
        <v>0</v>
      </c>
      <c r="O16" s="91">
        <v>77</v>
      </c>
      <c r="P16" s="92">
        <v>87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8"/>
      <c r="I17" s="26"/>
      <c r="J17" s="26"/>
      <c r="K17" s="26"/>
      <c r="L17" s="89">
        <v>82</v>
      </c>
      <c r="M17" s="27"/>
      <c r="N17" s="27">
        <f t="shared" si="0"/>
        <v>0</v>
      </c>
      <c r="O17" s="91">
        <v>77</v>
      </c>
      <c r="P17" s="92">
        <v>87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89">
        <v>82</v>
      </c>
      <c r="M18" s="27"/>
      <c r="N18" s="27">
        <f t="shared" si="0"/>
        <v>0</v>
      </c>
      <c r="O18" s="91">
        <v>77</v>
      </c>
      <c r="P18" s="92">
        <v>87</v>
      </c>
      <c r="Q18" s="51">
        <f t="shared" si="1"/>
        <v>0</v>
      </c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89">
        <v>82</v>
      </c>
      <c r="M19" s="27"/>
      <c r="N19" s="27">
        <f t="shared" si="0"/>
        <v>0</v>
      </c>
      <c r="O19" s="91">
        <v>77</v>
      </c>
      <c r="P19" s="92">
        <v>87</v>
      </c>
      <c r="Q19" s="51">
        <f t="shared" si="1"/>
        <v>0</v>
      </c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89">
        <v>82</v>
      </c>
      <c r="M20" s="27"/>
      <c r="N20" s="27">
        <f t="shared" si="0"/>
        <v>0</v>
      </c>
      <c r="O20" s="91">
        <v>77</v>
      </c>
      <c r="P20" s="92">
        <v>87</v>
      </c>
      <c r="Q20" s="51">
        <f t="shared" si="1"/>
        <v>0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S20"/>
  <sheetViews>
    <sheetView zoomScale="76" zoomScaleNormal="76" workbookViewId="0">
      <selection activeCell="J45" sqref="J45"/>
    </sheetView>
  </sheetViews>
  <sheetFormatPr defaultColWidth="9" defaultRowHeight="13.2" x14ac:dyDescent="0.2"/>
  <cols>
    <col min="1" max="1" width="3.77734375" style="11" customWidth="1"/>
    <col min="2" max="2" width="7.88671875" style="11" customWidth="1"/>
    <col min="3" max="3" width="9" style="11"/>
    <col min="4" max="5" width="8.6640625" style="11" customWidth="1"/>
    <col min="6" max="6" width="9.44140625" style="11" customWidth="1"/>
    <col min="7" max="8" width="8.6640625" style="11" customWidth="1"/>
    <col min="9" max="9" width="8.88671875" style="11" customWidth="1"/>
    <col min="10" max="10" width="8.6640625" style="11" customWidth="1"/>
    <col min="11" max="11" width="9.33203125" style="11" customWidth="1"/>
    <col min="12" max="12" width="6.88671875" style="11" customWidth="1"/>
    <col min="13" max="13" width="9.77734375" style="11" customWidth="1"/>
    <col min="14" max="14" width="5.88671875" style="11" customWidth="1"/>
    <col min="15" max="16" width="2.6640625" style="11" customWidth="1"/>
    <col min="17" max="16384" width="9" style="11"/>
  </cols>
  <sheetData>
    <row r="1" spans="1:19" ht="20.100000000000001" customHeight="1" x14ac:dyDescent="0.45">
      <c r="F1" s="13" t="s">
        <v>103</v>
      </c>
    </row>
    <row r="2" spans="1:19" s="93" customFormat="1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49" t="s">
        <v>81</v>
      </c>
      <c r="P2" s="50" t="s">
        <v>82</v>
      </c>
      <c r="Q2" s="48" t="s">
        <v>83</v>
      </c>
      <c r="R2" s="11"/>
      <c r="S2" s="11"/>
    </row>
    <row r="3" spans="1:19" s="93" customFormat="1" ht="15.9" customHeight="1" x14ac:dyDescent="0.3">
      <c r="A3" s="21">
        <v>11</v>
      </c>
      <c r="B3" s="59"/>
      <c r="C3" s="60">
        <v>71.653703703703698</v>
      </c>
      <c r="D3" s="61">
        <v>69.714285714285694</v>
      </c>
      <c r="E3" s="5"/>
      <c r="F3" s="59"/>
      <c r="G3" s="59"/>
      <c r="H3" s="59"/>
      <c r="I3" s="59"/>
      <c r="J3" s="59"/>
      <c r="K3" s="59"/>
      <c r="L3" s="89">
        <v>71</v>
      </c>
      <c r="M3" s="27">
        <f>AVERAGE(B3:K3)</f>
        <v>70.683994708994703</v>
      </c>
      <c r="N3" s="27">
        <f t="shared" ref="N3:N20" si="0">MAX(B3:K3)-MIN(B3:K3)</f>
        <v>1.9394179894180041</v>
      </c>
      <c r="O3" s="49">
        <v>67</v>
      </c>
      <c r="P3" s="50">
        <v>75</v>
      </c>
      <c r="Q3" s="51">
        <f>M3/M3*100</f>
        <v>100</v>
      </c>
    </row>
    <row r="4" spans="1:19" s="93" customFormat="1" ht="15.9" customHeight="1" x14ac:dyDescent="0.3">
      <c r="A4" s="21">
        <v>12</v>
      </c>
      <c r="B4" s="60">
        <v>71.3</v>
      </c>
      <c r="C4" s="60">
        <v>71.5164383561644</v>
      </c>
      <c r="D4" s="61">
        <v>69.45</v>
      </c>
      <c r="E4" s="61">
        <v>71.400000000000006</v>
      </c>
      <c r="F4" s="60"/>
      <c r="G4" s="60">
        <v>70.782352941176498</v>
      </c>
      <c r="H4" s="60">
        <v>71.477999999999994</v>
      </c>
      <c r="I4" s="60"/>
      <c r="J4" s="60">
        <v>71.040000000000006</v>
      </c>
      <c r="K4" s="60"/>
      <c r="L4" s="89">
        <v>71</v>
      </c>
      <c r="M4" s="27">
        <f>AVERAGE(B4:K4)</f>
        <v>70.995255899620119</v>
      </c>
      <c r="N4" s="27">
        <f t="shared" si="0"/>
        <v>2.0664383561643973</v>
      </c>
      <c r="O4" s="49">
        <v>67</v>
      </c>
      <c r="P4" s="50">
        <v>75</v>
      </c>
      <c r="Q4" s="51">
        <f t="shared" ref="Q4:Q20" si="1">M4/M$3*100</f>
        <v>100.44035597012714</v>
      </c>
    </row>
    <row r="5" spans="1:19" s="93" customFormat="1" ht="15.9" customHeight="1" x14ac:dyDescent="0.3">
      <c r="A5" s="21">
        <v>1</v>
      </c>
      <c r="B5" s="60">
        <v>71.400000000000006</v>
      </c>
      <c r="C5" s="60">
        <v>71.1666666666667</v>
      </c>
      <c r="D5" s="61">
        <v>70.1111111111111</v>
      </c>
      <c r="E5" s="61">
        <v>71.769000000000005</v>
      </c>
      <c r="F5" s="60">
        <v>70</v>
      </c>
      <c r="G5" s="60">
        <v>70.571428571428598</v>
      </c>
      <c r="H5" s="60">
        <v>70.933999999999997</v>
      </c>
      <c r="I5" s="60">
        <v>70.64</v>
      </c>
      <c r="J5" s="60">
        <v>71.34</v>
      </c>
      <c r="K5" s="60">
        <v>71.285714285714306</v>
      </c>
      <c r="L5" s="89">
        <v>71</v>
      </c>
      <c r="M5" s="27">
        <f>AVERAGE(B5:K5)</f>
        <v>70.921792063492077</v>
      </c>
      <c r="N5" s="27">
        <f t="shared" si="0"/>
        <v>1.7690000000000055</v>
      </c>
      <c r="O5" s="49">
        <v>67</v>
      </c>
      <c r="P5" s="50">
        <v>75</v>
      </c>
      <c r="Q5" s="51">
        <f t="shared" si="1"/>
        <v>100.33642319661811</v>
      </c>
    </row>
    <row r="6" spans="1:19" s="93" customFormat="1" ht="15.9" customHeight="1" x14ac:dyDescent="0.3">
      <c r="A6" s="21">
        <v>2</v>
      </c>
      <c r="B6" s="60">
        <v>71.2777777777778</v>
      </c>
      <c r="C6" s="60">
        <v>70.903614457831296</v>
      </c>
      <c r="D6" s="61">
        <v>70.25</v>
      </c>
      <c r="E6" s="61">
        <v>71.756</v>
      </c>
      <c r="F6" s="60">
        <v>70</v>
      </c>
      <c r="G6" s="60">
        <v>70.3</v>
      </c>
      <c r="H6" s="60">
        <v>71.364999999999995</v>
      </c>
      <c r="I6" s="60">
        <v>70.819999999999993</v>
      </c>
      <c r="J6" s="60">
        <v>70.91</v>
      </c>
      <c r="K6" s="60">
        <v>72.307692307692307</v>
      </c>
      <c r="L6" s="89">
        <v>71</v>
      </c>
      <c r="M6" s="27">
        <f>AVERAGE(B6:K6)</f>
        <v>70.989008454330133</v>
      </c>
      <c r="N6" s="27">
        <f t="shared" si="0"/>
        <v>2.3076923076923066</v>
      </c>
      <c r="O6" s="49">
        <v>67</v>
      </c>
      <c r="P6" s="50">
        <v>75</v>
      </c>
      <c r="Q6" s="51">
        <f t="shared" si="1"/>
        <v>100.43151741294641</v>
      </c>
    </row>
    <row r="7" spans="1:19" s="93" customFormat="1" ht="15.9" customHeight="1" x14ac:dyDescent="0.3">
      <c r="A7" s="21">
        <v>3</v>
      </c>
      <c r="B7" s="60">
        <v>71.3888888888889</v>
      </c>
      <c r="C7" s="60">
        <v>70.773333333333298</v>
      </c>
      <c r="D7" s="61">
        <v>70.3888888888889</v>
      </c>
      <c r="E7" s="61">
        <v>71.677000000000007</v>
      </c>
      <c r="F7" s="60">
        <v>69</v>
      </c>
      <c r="G7" s="60">
        <v>70.775000000000006</v>
      </c>
      <c r="H7" s="60">
        <v>71.819999999999993</v>
      </c>
      <c r="I7" s="60">
        <v>70.61</v>
      </c>
      <c r="J7" s="60">
        <v>70.319999999999993</v>
      </c>
      <c r="K7" s="60">
        <v>71.857142857142904</v>
      </c>
      <c r="L7" s="89">
        <v>71</v>
      </c>
      <c r="M7" s="27">
        <f>AVERAGE(B7:K7)</f>
        <v>70.861025396825397</v>
      </c>
      <c r="N7" s="27">
        <f t="shared" si="0"/>
        <v>2.8571428571429038</v>
      </c>
      <c r="O7" s="49">
        <v>67</v>
      </c>
      <c r="P7" s="50">
        <v>75</v>
      </c>
      <c r="Q7" s="51">
        <f t="shared" si="1"/>
        <v>100.25045371099854</v>
      </c>
    </row>
    <row r="8" spans="1:19" s="93" customFormat="1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89">
        <v>71</v>
      </c>
      <c r="M8" s="27"/>
      <c r="N8" s="27">
        <f t="shared" si="0"/>
        <v>0</v>
      </c>
      <c r="O8" s="49">
        <v>67</v>
      </c>
      <c r="P8" s="50">
        <v>75</v>
      </c>
      <c r="Q8" s="51">
        <f t="shared" si="1"/>
        <v>0</v>
      </c>
    </row>
    <row r="9" spans="1:19" s="93" customFormat="1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89">
        <v>71</v>
      </c>
      <c r="M9" s="27"/>
      <c r="N9" s="27">
        <f t="shared" si="0"/>
        <v>0</v>
      </c>
      <c r="O9" s="49">
        <v>67</v>
      </c>
      <c r="P9" s="50">
        <v>75</v>
      </c>
      <c r="Q9" s="51">
        <f t="shared" si="1"/>
        <v>0</v>
      </c>
    </row>
    <row r="10" spans="1:19" s="93" customFormat="1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89">
        <v>71</v>
      </c>
      <c r="M10" s="27"/>
      <c r="N10" s="27">
        <f t="shared" si="0"/>
        <v>0</v>
      </c>
      <c r="O10" s="49">
        <v>67</v>
      </c>
      <c r="P10" s="50">
        <v>75</v>
      </c>
      <c r="Q10" s="51">
        <f t="shared" si="1"/>
        <v>0</v>
      </c>
    </row>
    <row r="11" spans="1:19" s="93" customFormat="1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89">
        <v>71</v>
      </c>
      <c r="M11" s="27"/>
      <c r="N11" s="27">
        <f t="shared" si="0"/>
        <v>0</v>
      </c>
      <c r="O11" s="49">
        <v>67</v>
      </c>
      <c r="P11" s="50">
        <v>75</v>
      </c>
      <c r="Q11" s="51">
        <f t="shared" si="1"/>
        <v>0</v>
      </c>
    </row>
    <row r="12" spans="1:19" s="93" customFormat="1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89">
        <v>71</v>
      </c>
      <c r="M12" s="27"/>
      <c r="N12" s="27">
        <f t="shared" si="0"/>
        <v>0</v>
      </c>
      <c r="O12" s="49">
        <v>67</v>
      </c>
      <c r="P12" s="50">
        <v>75</v>
      </c>
      <c r="Q12" s="51">
        <f t="shared" si="1"/>
        <v>0</v>
      </c>
    </row>
    <row r="13" spans="1:19" s="93" customFormat="1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89">
        <v>71</v>
      </c>
      <c r="M13" s="27"/>
      <c r="N13" s="27">
        <f t="shared" si="0"/>
        <v>0</v>
      </c>
      <c r="O13" s="49">
        <v>67</v>
      </c>
      <c r="P13" s="50">
        <v>75</v>
      </c>
      <c r="Q13" s="51">
        <f t="shared" si="1"/>
        <v>0</v>
      </c>
    </row>
    <row r="14" spans="1:19" s="93" customFormat="1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89">
        <v>71</v>
      </c>
      <c r="M14" s="27"/>
      <c r="N14" s="27">
        <f t="shared" si="0"/>
        <v>0</v>
      </c>
      <c r="O14" s="49">
        <v>67</v>
      </c>
      <c r="P14" s="50">
        <v>75</v>
      </c>
      <c r="Q14" s="51">
        <f t="shared" si="1"/>
        <v>0</v>
      </c>
    </row>
    <row r="15" spans="1:19" s="93" customFormat="1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89">
        <v>71</v>
      </c>
      <c r="M15" s="27"/>
      <c r="N15" s="27">
        <f t="shared" si="0"/>
        <v>0</v>
      </c>
      <c r="O15" s="49">
        <v>67</v>
      </c>
      <c r="P15" s="50">
        <v>75</v>
      </c>
      <c r="Q15" s="51">
        <f t="shared" si="1"/>
        <v>0</v>
      </c>
      <c r="R15" s="94"/>
    </row>
    <row r="16" spans="1:19" s="93" customFormat="1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89">
        <v>71</v>
      </c>
      <c r="M16" s="27"/>
      <c r="N16" s="27">
        <f t="shared" si="0"/>
        <v>0</v>
      </c>
      <c r="O16" s="49">
        <v>67</v>
      </c>
      <c r="P16" s="50">
        <v>75</v>
      </c>
      <c r="Q16" s="51">
        <f t="shared" si="1"/>
        <v>0</v>
      </c>
      <c r="R16" s="94"/>
    </row>
    <row r="17" spans="1:18" s="93" customFormat="1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89">
        <v>71</v>
      </c>
      <c r="M17" s="27"/>
      <c r="N17" s="27">
        <f t="shared" si="0"/>
        <v>0</v>
      </c>
      <c r="O17" s="49">
        <v>67</v>
      </c>
      <c r="P17" s="50">
        <v>75</v>
      </c>
      <c r="Q17" s="51">
        <f t="shared" si="1"/>
        <v>0</v>
      </c>
      <c r="R17" s="94"/>
    </row>
    <row r="18" spans="1:18" s="93" customFormat="1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89">
        <v>71</v>
      </c>
      <c r="M18" s="27"/>
      <c r="N18" s="27">
        <f t="shared" si="0"/>
        <v>0</v>
      </c>
      <c r="O18" s="49">
        <v>67</v>
      </c>
      <c r="P18" s="50">
        <v>75</v>
      </c>
      <c r="Q18" s="51">
        <f t="shared" si="1"/>
        <v>0</v>
      </c>
      <c r="R18" s="94"/>
    </row>
    <row r="19" spans="1:18" s="93" customFormat="1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89">
        <v>71</v>
      </c>
      <c r="M19" s="27"/>
      <c r="N19" s="27">
        <f t="shared" si="0"/>
        <v>0</v>
      </c>
      <c r="O19" s="49">
        <v>67</v>
      </c>
      <c r="P19" s="50">
        <v>75</v>
      </c>
      <c r="Q19" s="51">
        <f t="shared" si="1"/>
        <v>0</v>
      </c>
    </row>
    <row r="20" spans="1:18" s="93" customFormat="1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89">
        <v>71</v>
      </c>
      <c r="M20" s="27"/>
      <c r="N20" s="27">
        <f t="shared" si="0"/>
        <v>0</v>
      </c>
      <c r="O20" s="49">
        <v>67</v>
      </c>
      <c r="P20" s="50">
        <v>75</v>
      </c>
      <c r="Q20" s="51">
        <f t="shared" si="1"/>
        <v>0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0"/>
  <sheetViews>
    <sheetView zoomScale="76" zoomScaleNormal="76" zoomScaleSheetLayoutView="70" workbookViewId="0">
      <selection activeCell="U25" sqref="U25"/>
    </sheetView>
  </sheetViews>
  <sheetFormatPr defaultColWidth="9" defaultRowHeight="13.2" x14ac:dyDescent="0.2"/>
  <cols>
    <col min="1" max="1" width="3.77734375" style="11" customWidth="1"/>
    <col min="2" max="2" width="10.109375" style="11" customWidth="1"/>
    <col min="3" max="3" width="10.44140625" style="11" customWidth="1"/>
    <col min="4" max="4" width="9.88671875" style="11" customWidth="1"/>
    <col min="5" max="5" width="10.44140625" style="11" customWidth="1"/>
    <col min="6" max="6" width="9.44140625" style="11" customWidth="1"/>
    <col min="7" max="7" width="9.6640625" style="11" customWidth="1"/>
    <col min="8" max="8" width="10.21875" style="11" customWidth="1"/>
    <col min="9" max="9" width="9.44140625" style="11" customWidth="1"/>
    <col min="10" max="10" width="9.77734375" style="11" customWidth="1"/>
    <col min="11" max="11" width="10.33203125" style="11" customWidth="1"/>
    <col min="12" max="12" width="6.88671875" style="11" customWidth="1"/>
    <col min="13" max="13" width="9.77734375" style="11" customWidth="1"/>
    <col min="14" max="14" width="6.77734375" style="11" customWidth="1"/>
    <col min="15" max="16" width="2.6640625" style="11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6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141.74920634920599</v>
      </c>
      <c r="D3" s="61">
        <v>141.291666666667</v>
      </c>
      <c r="E3" s="5"/>
      <c r="F3" s="59"/>
      <c r="G3" s="59"/>
      <c r="H3" s="59"/>
      <c r="I3" s="59"/>
      <c r="J3" s="59"/>
      <c r="K3" s="59"/>
      <c r="L3" s="43">
        <v>141</v>
      </c>
      <c r="M3" s="27">
        <f>AVERAGE(B3:K3)</f>
        <v>141.52043650793649</v>
      </c>
      <c r="N3" s="27">
        <f t="shared" ref="N3:N20" si="0">MAX(B3:K3)-MIN(B3:K3)</f>
        <v>0.45753968253899302</v>
      </c>
      <c r="O3" s="49">
        <v>139</v>
      </c>
      <c r="P3" s="50">
        <v>143</v>
      </c>
      <c r="Q3" s="51">
        <f>M3/M3*100</f>
        <v>100</v>
      </c>
    </row>
    <row r="4" spans="1:18" ht="15.9" customHeight="1" x14ac:dyDescent="0.3">
      <c r="A4" s="21">
        <v>12</v>
      </c>
      <c r="B4" s="60">
        <v>140.98500000000001</v>
      </c>
      <c r="C4" s="60">
        <v>141.69999999999999</v>
      </c>
      <c r="D4" s="61">
        <v>141.65714285714299</v>
      </c>
      <c r="E4" s="61">
        <v>142.30000000000001</v>
      </c>
      <c r="F4" s="60"/>
      <c r="G4" s="60">
        <v>141.290588235294</v>
      </c>
      <c r="H4" s="60">
        <v>141.69999999999999</v>
      </c>
      <c r="I4" s="60"/>
      <c r="J4" s="60">
        <v>141.62</v>
      </c>
      <c r="K4" s="60"/>
      <c r="L4" s="43">
        <v>141</v>
      </c>
      <c r="M4" s="27">
        <f>AVERAGE(B4:K4)</f>
        <v>141.60753301320526</v>
      </c>
      <c r="N4" s="27">
        <f t="shared" si="0"/>
        <v>1.3149999999999977</v>
      </c>
      <c r="O4" s="49">
        <v>139</v>
      </c>
      <c r="P4" s="50">
        <v>143</v>
      </c>
      <c r="Q4" s="51">
        <f t="shared" ref="Q4:Q20" si="1">M4/M$3*100</f>
        <v>100.06154341197491</v>
      </c>
    </row>
    <row r="5" spans="1:18" ht="15.9" customHeight="1" x14ac:dyDescent="0.3">
      <c r="A5" s="21">
        <v>1</v>
      </c>
      <c r="B5" s="60">
        <v>140.97999999999999</v>
      </c>
      <c r="C5" s="60">
        <v>141.70370370370401</v>
      </c>
      <c r="D5" s="61">
        <v>141.41176470588201</v>
      </c>
      <c r="E5" s="61">
        <v>142.25399999999999</v>
      </c>
      <c r="F5" s="60">
        <v>143</v>
      </c>
      <c r="G5" s="60">
        <v>140.807619047619</v>
      </c>
      <c r="H5" s="60">
        <v>141.83799999999999</v>
      </c>
      <c r="I5" s="60">
        <v>141.27000000000001</v>
      </c>
      <c r="J5" s="60">
        <v>141.47</v>
      </c>
      <c r="K5" s="60">
        <v>140.857142857143</v>
      </c>
      <c r="L5" s="43">
        <v>141</v>
      </c>
      <c r="M5" s="27">
        <f>AVERAGE(B5:K5)</f>
        <v>141.55922303143478</v>
      </c>
      <c r="N5" s="27">
        <f t="shared" si="0"/>
        <v>2.1923809523810007</v>
      </c>
      <c r="O5" s="49">
        <v>139</v>
      </c>
      <c r="P5" s="50">
        <v>143</v>
      </c>
      <c r="Q5" s="51">
        <f t="shared" si="1"/>
        <v>100.02740701234065</v>
      </c>
    </row>
    <row r="6" spans="1:18" ht="15.9" customHeight="1" x14ac:dyDescent="0.3">
      <c r="A6" s="21">
        <v>2</v>
      </c>
      <c r="B6" s="60">
        <v>140.972222222222</v>
      </c>
      <c r="C6" s="60">
        <v>141.80357142857099</v>
      </c>
      <c r="D6" s="61">
        <v>141.25624999999999</v>
      </c>
      <c r="E6" s="61">
        <v>142.62</v>
      </c>
      <c r="F6" s="60">
        <v>143.636363636364</v>
      </c>
      <c r="G6" s="60">
        <v>140.77294117647099</v>
      </c>
      <c r="H6" s="60">
        <v>141.965</v>
      </c>
      <c r="I6" s="60">
        <v>141.27000000000001</v>
      </c>
      <c r="J6" s="60">
        <v>141.72</v>
      </c>
      <c r="K6" s="60">
        <v>141.15384615384599</v>
      </c>
      <c r="L6" s="43">
        <v>141</v>
      </c>
      <c r="M6" s="27">
        <f>AVERAGE(B6:K6)</f>
        <v>141.71701946174738</v>
      </c>
      <c r="N6" s="27">
        <f t="shared" si="0"/>
        <v>2.8634224598930018</v>
      </c>
      <c r="O6" s="49">
        <v>139</v>
      </c>
      <c r="P6" s="50">
        <v>143</v>
      </c>
      <c r="Q6" s="51">
        <f t="shared" si="1"/>
        <v>100.13890782042625</v>
      </c>
    </row>
    <row r="7" spans="1:18" ht="15.9" customHeight="1" x14ac:dyDescent="0.3">
      <c r="A7" s="21">
        <v>3</v>
      </c>
      <c r="B7" s="60">
        <v>140.89444444444501</v>
      </c>
      <c r="C7" s="60">
        <v>141.873786407767</v>
      </c>
      <c r="D7" s="61">
        <v>141.066666666667</v>
      </c>
      <c r="E7" s="61">
        <v>141.88499999999999</v>
      </c>
      <c r="F7" s="60">
        <v>141.833333333333</v>
      </c>
      <c r="G7" s="60">
        <v>140.862857142857</v>
      </c>
      <c r="H7" s="60">
        <v>141.661</v>
      </c>
      <c r="I7" s="60">
        <v>141.33000000000001</v>
      </c>
      <c r="J7" s="60">
        <v>141.18</v>
      </c>
      <c r="K7" s="60">
        <v>141.07142857142901</v>
      </c>
      <c r="L7" s="43">
        <v>141</v>
      </c>
      <c r="M7" s="27">
        <f>AVERAGE(B7:K7)</f>
        <v>141.3658516566498</v>
      </c>
      <c r="N7" s="27">
        <f t="shared" si="0"/>
        <v>1.0221428571429954</v>
      </c>
      <c r="O7" s="49">
        <v>139</v>
      </c>
      <c r="P7" s="50">
        <v>143</v>
      </c>
      <c r="Q7" s="51">
        <f t="shared" si="1"/>
        <v>99.890768531315246</v>
      </c>
    </row>
    <row r="8" spans="1:18" ht="15.9" customHeight="1" x14ac:dyDescent="0.3">
      <c r="A8" s="21">
        <v>4</v>
      </c>
      <c r="B8" s="26"/>
      <c r="C8" s="26"/>
      <c r="D8" s="27"/>
      <c r="E8" s="26"/>
      <c r="F8" s="26"/>
      <c r="G8" s="26"/>
      <c r="H8" s="26"/>
      <c r="I8" s="26"/>
      <c r="J8" s="26"/>
      <c r="K8" s="26"/>
      <c r="L8" s="43">
        <v>141</v>
      </c>
      <c r="M8" s="27"/>
      <c r="N8" s="27">
        <f t="shared" si="0"/>
        <v>0</v>
      </c>
      <c r="O8" s="49">
        <v>139</v>
      </c>
      <c r="P8" s="50">
        <v>143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6"/>
      <c r="F9" s="26"/>
      <c r="G9" s="26"/>
      <c r="H9" s="26"/>
      <c r="I9" s="26"/>
      <c r="J9" s="26"/>
      <c r="K9" s="26"/>
      <c r="L9" s="43">
        <v>141</v>
      </c>
      <c r="M9" s="27"/>
      <c r="N9" s="27">
        <f t="shared" si="0"/>
        <v>0</v>
      </c>
      <c r="O9" s="49">
        <v>139</v>
      </c>
      <c r="P9" s="50">
        <v>143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6"/>
      <c r="F10" s="26"/>
      <c r="G10" s="26"/>
      <c r="H10" s="26"/>
      <c r="I10" s="26"/>
      <c r="J10" s="26"/>
      <c r="K10" s="26"/>
      <c r="L10" s="43">
        <v>141</v>
      </c>
      <c r="M10" s="27"/>
      <c r="N10" s="27">
        <f t="shared" si="0"/>
        <v>0</v>
      </c>
      <c r="O10" s="49">
        <v>139</v>
      </c>
      <c r="P10" s="50">
        <v>143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6"/>
      <c r="F11" s="26"/>
      <c r="G11" s="26"/>
      <c r="H11" s="26"/>
      <c r="I11" s="26"/>
      <c r="J11" s="26"/>
      <c r="K11" s="26"/>
      <c r="L11" s="43">
        <v>141</v>
      </c>
      <c r="M11" s="27"/>
      <c r="N11" s="27">
        <f t="shared" si="0"/>
        <v>0</v>
      </c>
      <c r="O11" s="49">
        <v>139</v>
      </c>
      <c r="P11" s="50">
        <v>143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6"/>
      <c r="F12" s="26"/>
      <c r="G12" s="26"/>
      <c r="H12" s="26"/>
      <c r="I12" s="26"/>
      <c r="J12" s="26"/>
      <c r="K12" s="26"/>
      <c r="L12" s="43">
        <v>141</v>
      </c>
      <c r="M12" s="27"/>
      <c r="N12" s="27">
        <f t="shared" si="0"/>
        <v>0</v>
      </c>
      <c r="O12" s="49">
        <v>139</v>
      </c>
      <c r="P12" s="50">
        <v>143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6"/>
      <c r="F13" s="26"/>
      <c r="G13" s="26"/>
      <c r="H13" s="26"/>
      <c r="I13" s="26"/>
      <c r="J13" s="26"/>
      <c r="K13" s="26"/>
      <c r="L13" s="43">
        <v>141</v>
      </c>
      <c r="M13" s="27"/>
      <c r="N13" s="27">
        <f t="shared" si="0"/>
        <v>0</v>
      </c>
      <c r="O13" s="49">
        <v>139</v>
      </c>
      <c r="P13" s="50">
        <v>143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6"/>
      <c r="F14" s="26"/>
      <c r="G14" s="26"/>
      <c r="H14" s="26"/>
      <c r="I14" s="26"/>
      <c r="J14" s="26"/>
      <c r="K14" s="26"/>
      <c r="L14" s="43">
        <v>141</v>
      </c>
      <c r="M14" s="27"/>
      <c r="N14" s="27">
        <f t="shared" si="0"/>
        <v>0</v>
      </c>
      <c r="O14" s="49">
        <v>139</v>
      </c>
      <c r="P14" s="50">
        <v>143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6"/>
      <c r="F15" s="26"/>
      <c r="G15" s="26"/>
      <c r="H15" s="26"/>
      <c r="I15" s="26"/>
      <c r="J15" s="26"/>
      <c r="K15" s="26"/>
      <c r="L15" s="43">
        <v>141</v>
      </c>
      <c r="M15" s="27"/>
      <c r="N15" s="27">
        <f t="shared" si="0"/>
        <v>0</v>
      </c>
      <c r="O15" s="49">
        <v>139</v>
      </c>
      <c r="P15" s="50">
        <v>143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6"/>
      <c r="F16" s="26"/>
      <c r="G16" s="26"/>
      <c r="H16" s="26"/>
      <c r="I16" s="26"/>
      <c r="J16" s="26"/>
      <c r="K16" s="26"/>
      <c r="L16" s="43">
        <v>141</v>
      </c>
      <c r="M16" s="27"/>
      <c r="N16" s="27">
        <f t="shared" si="0"/>
        <v>0</v>
      </c>
      <c r="O16" s="49">
        <v>139</v>
      </c>
      <c r="P16" s="50">
        <v>143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43">
        <v>141</v>
      </c>
      <c r="M17" s="27"/>
      <c r="N17" s="27">
        <f t="shared" si="0"/>
        <v>0</v>
      </c>
      <c r="O17" s="49">
        <v>139</v>
      </c>
      <c r="P17" s="50">
        <v>143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3">
        <v>141</v>
      </c>
      <c r="M18" s="27"/>
      <c r="N18" s="27">
        <f t="shared" si="0"/>
        <v>0</v>
      </c>
      <c r="O18" s="49">
        <v>139</v>
      </c>
      <c r="P18" s="50">
        <v>143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3">
        <v>141</v>
      </c>
      <c r="M19" s="27"/>
      <c r="N19" s="27">
        <f t="shared" si="0"/>
        <v>0</v>
      </c>
      <c r="O19" s="49">
        <v>139</v>
      </c>
      <c r="P19" s="50">
        <v>143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3">
        <v>141</v>
      </c>
      <c r="M20" s="27"/>
      <c r="N20" s="27">
        <f t="shared" si="0"/>
        <v>0</v>
      </c>
      <c r="O20" s="49">
        <v>139</v>
      </c>
      <c r="P20" s="50">
        <v>143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20"/>
  <sheetViews>
    <sheetView zoomScale="76" zoomScaleNormal="76" workbookViewId="0">
      <selection activeCell="G49" sqref="G49"/>
    </sheetView>
  </sheetViews>
  <sheetFormatPr defaultColWidth="9" defaultRowHeight="13.2" x14ac:dyDescent="0.2"/>
  <cols>
    <col min="1" max="1" width="3.77734375" style="11" customWidth="1"/>
    <col min="2" max="2" width="9.77734375" style="11" customWidth="1"/>
    <col min="3" max="3" width="10.44140625" style="11" customWidth="1"/>
    <col min="4" max="4" width="10.33203125" style="11" customWidth="1"/>
    <col min="5" max="5" width="9.6640625" style="11" customWidth="1"/>
    <col min="6" max="6" width="9.44140625" style="11" customWidth="1"/>
    <col min="7" max="7" width="10.21875" style="11" customWidth="1"/>
    <col min="8" max="8" width="9.77734375" style="11" customWidth="1"/>
    <col min="9" max="10" width="10.6640625" style="11" customWidth="1"/>
    <col min="11" max="11" width="9.6640625" style="11" customWidth="1"/>
    <col min="12" max="12" width="6.88671875" style="11" customWidth="1"/>
    <col min="13" max="13" width="9.77734375" style="11" customWidth="1"/>
    <col min="14" max="14" width="7.8867187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F1" s="13" t="s">
        <v>47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91" t="s">
        <v>81</v>
      </c>
      <c r="P2" s="92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76.918518518518496</v>
      </c>
      <c r="D3" s="61">
        <v>74.733333333333306</v>
      </c>
      <c r="E3" s="5"/>
      <c r="F3" s="59"/>
      <c r="G3" s="59"/>
      <c r="H3" s="59"/>
      <c r="I3" s="59"/>
      <c r="J3" s="59"/>
      <c r="K3" s="59"/>
      <c r="L3" s="30">
        <v>76</v>
      </c>
      <c r="M3" s="27">
        <f>AVERAGE(B3:K3)</f>
        <v>75.825925925925901</v>
      </c>
      <c r="N3" s="27">
        <f t="shared" ref="N3:N20" si="0">MAX(B3:K3)-MIN(B3:K3)</f>
        <v>2.1851851851851904</v>
      </c>
      <c r="O3" s="91">
        <v>72</v>
      </c>
      <c r="P3" s="92">
        <v>80</v>
      </c>
      <c r="Q3" s="51">
        <f>M3/M3*100</f>
        <v>100</v>
      </c>
    </row>
    <row r="4" spans="1:18" ht="15.9" customHeight="1" x14ac:dyDescent="0.3">
      <c r="A4" s="21">
        <v>12</v>
      </c>
      <c r="B4" s="60">
        <v>76</v>
      </c>
      <c r="C4" s="60">
        <v>77.012162162162198</v>
      </c>
      <c r="D4" s="61">
        <v>75.875</v>
      </c>
      <c r="E4" s="61">
        <v>77.2</v>
      </c>
      <c r="F4" s="60"/>
      <c r="G4" s="60">
        <v>75.594117647058795</v>
      </c>
      <c r="H4" s="60">
        <v>76.260999999999996</v>
      </c>
      <c r="I4" s="60"/>
      <c r="J4" s="60">
        <v>77.599999999999994</v>
      </c>
      <c r="K4" s="60"/>
      <c r="L4" s="30">
        <v>76</v>
      </c>
      <c r="M4" s="27">
        <f>AVERAGE(B4:K4)</f>
        <v>76.506039972745853</v>
      </c>
      <c r="N4" s="27">
        <f t="shared" si="0"/>
        <v>2.0058823529411995</v>
      </c>
      <c r="O4" s="91">
        <v>72</v>
      </c>
      <c r="P4" s="92">
        <v>80</v>
      </c>
      <c r="Q4" s="51">
        <f t="shared" ref="Q4:Q20" si="1">M4/M$3*100</f>
        <v>100.89694130142817</v>
      </c>
    </row>
    <row r="5" spans="1:18" ht="15.9" customHeight="1" x14ac:dyDescent="0.35">
      <c r="A5" s="21">
        <v>1</v>
      </c>
      <c r="B5" s="60">
        <v>75.7</v>
      </c>
      <c r="C5" s="60">
        <v>76.848051948051904</v>
      </c>
      <c r="D5" s="61">
        <v>76.4166666666667</v>
      </c>
      <c r="E5" s="61">
        <v>77.468000000000004</v>
      </c>
      <c r="F5" s="60">
        <v>70</v>
      </c>
      <c r="G5" s="60">
        <v>75.357142857142804</v>
      </c>
      <c r="H5" s="60">
        <v>76.230999999999995</v>
      </c>
      <c r="I5" s="60">
        <v>77.95</v>
      </c>
      <c r="J5" s="60">
        <v>76.98</v>
      </c>
      <c r="K5" s="60">
        <v>76.214285714285694</v>
      </c>
      <c r="L5" s="30">
        <v>76</v>
      </c>
      <c r="M5" s="27">
        <f>AVERAGE(B5:K5)</f>
        <v>75.916514718614707</v>
      </c>
      <c r="N5" s="71">
        <f t="shared" si="0"/>
        <v>7.9500000000000028</v>
      </c>
      <c r="O5" s="91">
        <v>72</v>
      </c>
      <c r="P5" s="92">
        <v>80</v>
      </c>
      <c r="Q5" s="51">
        <f t="shared" si="1"/>
        <v>100.11946941838508</v>
      </c>
    </row>
    <row r="6" spans="1:18" ht="15.9" customHeight="1" x14ac:dyDescent="0.35">
      <c r="A6" s="21">
        <v>2</v>
      </c>
      <c r="B6" s="60">
        <v>75.9444444444444</v>
      </c>
      <c r="C6" s="60">
        <v>76.8708860759494</v>
      </c>
      <c r="D6" s="61">
        <v>75.8888888888889</v>
      </c>
      <c r="E6" s="61">
        <v>76.701999999999998</v>
      </c>
      <c r="F6" s="60">
        <v>75.636363636363598</v>
      </c>
      <c r="G6" s="60">
        <v>75.433333333333294</v>
      </c>
      <c r="H6" s="60">
        <v>76.102000000000004</v>
      </c>
      <c r="I6" s="60">
        <v>77.680000000000007</v>
      </c>
      <c r="J6" s="60">
        <v>77.41</v>
      </c>
      <c r="K6" s="60">
        <v>76</v>
      </c>
      <c r="L6" s="30">
        <v>76</v>
      </c>
      <c r="M6" s="27">
        <f>AVERAGE(B6:K6)</f>
        <v>76.366791637897961</v>
      </c>
      <c r="N6" s="71">
        <f t="shared" si="0"/>
        <v>2.2466666666667123</v>
      </c>
      <c r="O6" s="91">
        <v>72</v>
      </c>
      <c r="P6" s="92">
        <v>80</v>
      </c>
      <c r="Q6" s="51">
        <f t="shared" si="1"/>
        <v>100.71329918542693</v>
      </c>
    </row>
    <row r="7" spans="1:18" ht="15.9" customHeight="1" x14ac:dyDescent="0.35">
      <c r="A7" s="21">
        <v>3</v>
      </c>
      <c r="B7" s="60">
        <v>76.2777777777778</v>
      </c>
      <c r="C7" s="60">
        <v>76.527173913043498</v>
      </c>
      <c r="D7" s="61">
        <v>75.3888888888889</v>
      </c>
      <c r="E7" s="61">
        <v>75.656000000000006</v>
      </c>
      <c r="F7" s="60">
        <v>70.615384615384599</v>
      </c>
      <c r="G7" s="60">
        <v>75.125</v>
      </c>
      <c r="H7" s="60">
        <v>75.903000000000006</v>
      </c>
      <c r="I7" s="60">
        <v>78.5</v>
      </c>
      <c r="J7" s="60">
        <v>76.98</v>
      </c>
      <c r="K7" s="60">
        <v>76.571428571428598</v>
      </c>
      <c r="L7" s="30">
        <v>76</v>
      </c>
      <c r="M7" s="27">
        <f>AVERAGE(B7:K7)</f>
        <v>75.754465376652334</v>
      </c>
      <c r="N7" s="71">
        <f t="shared" si="0"/>
        <v>7.884615384615401</v>
      </c>
      <c r="O7" s="91">
        <v>72</v>
      </c>
      <c r="P7" s="92">
        <v>80</v>
      </c>
      <c r="Q7" s="51">
        <f t="shared" si="1"/>
        <v>99.905757102994855</v>
      </c>
    </row>
    <row r="8" spans="1:18" ht="15.9" customHeight="1" x14ac:dyDescent="0.35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30">
        <v>76</v>
      </c>
      <c r="M8" s="27"/>
      <c r="N8" s="71">
        <f t="shared" si="0"/>
        <v>0</v>
      </c>
      <c r="O8" s="91">
        <v>72</v>
      </c>
      <c r="P8" s="92">
        <v>80</v>
      </c>
      <c r="Q8" s="51">
        <f t="shared" si="1"/>
        <v>0</v>
      </c>
    </row>
    <row r="9" spans="1:18" ht="15.9" customHeight="1" x14ac:dyDescent="0.35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30">
        <v>76</v>
      </c>
      <c r="M9" s="27"/>
      <c r="N9" s="71">
        <f t="shared" si="0"/>
        <v>0</v>
      </c>
      <c r="O9" s="91">
        <v>72</v>
      </c>
      <c r="P9" s="92">
        <v>80</v>
      </c>
      <c r="Q9" s="51">
        <f t="shared" si="1"/>
        <v>0</v>
      </c>
    </row>
    <row r="10" spans="1:18" ht="15.9" customHeight="1" x14ac:dyDescent="0.35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30">
        <v>76</v>
      </c>
      <c r="M10" s="27"/>
      <c r="N10" s="71">
        <f t="shared" si="0"/>
        <v>0</v>
      </c>
      <c r="O10" s="91">
        <v>72</v>
      </c>
      <c r="P10" s="92">
        <v>80</v>
      </c>
      <c r="Q10" s="51">
        <f t="shared" si="1"/>
        <v>0</v>
      </c>
    </row>
    <row r="11" spans="1:18" ht="15.9" customHeight="1" x14ac:dyDescent="0.35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30">
        <v>76</v>
      </c>
      <c r="M11" s="27"/>
      <c r="N11" s="71">
        <f t="shared" si="0"/>
        <v>0</v>
      </c>
      <c r="O11" s="91">
        <v>72</v>
      </c>
      <c r="P11" s="92">
        <v>80</v>
      </c>
      <c r="Q11" s="51">
        <f t="shared" si="1"/>
        <v>0</v>
      </c>
    </row>
    <row r="12" spans="1:18" ht="15.9" customHeight="1" x14ac:dyDescent="0.35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30">
        <v>76</v>
      </c>
      <c r="M12" s="27"/>
      <c r="N12" s="71">
        <f t="shared" si="0"/>
        <v>0</v>
      </c>
      <c r="O12" s="91">
        <v>72</v>
      </c>
      <c r="P12" s="92">
        <v>80</v>
      </c>
      <c r="Q12" s="51">
        <f t="shared" si="1"/>
        <v>0</v>
      </c>
    </row>
    <row r="13" spans="1:18" ht="15.9" customHeight="1" x14ac:dyDescent="0.35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30">
        <v>76</v>
      </c>
      <c r="M13" s="27"/>
      <c r="N13" s="71">
        <f t="shared" si="0"/>
        <v>0</v>
      </c>
      <c r="O13" s="91">
        <v>72</v>
      </c>
      <c r="P13" s="92">
        <v>80</v>
      </c>
      <c r="Q13" s="51">
        <f t="shared" si="1"/>
        <v>0</v>
      </c>
    </row>
    <row r="14" spans="1:18" ht="15.9" customHeight="1" x14ac:dyDescent="0.35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30">
        <v>76</v>
      </c>
      <c r="M14" s="27"/>
      <c r="N14" s="71">
        <f t="shared" si="0"/>
        <v>0</v>
      </c>
      <c r="O14" s="91">
        <v>72</v>
      </c>
      <c r="P14" s="92">
        <v>80</v>
      </c>
      <c r="Q14" s="51">
        <f t="shared" si="1"/>
        <v>0</v>
      </c>
    </row>
    <row r="15" spans="1:18" ht="15.9" customHeight="1" x14ac:dyDescent="0.35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30">
        <v>76</v>
      </c>
      <c r="M15" s="27"/>
      <c r="N15" s="71">
        <f t="shared" si="0"/>
        <v>0</v>
      </c>
      <c r="O15" s="91">
        <v>72</v>
      </c>
      <c r="P15" s="92">
        <v>80</v>
      </c>
      <c r="Q15" s="51">
        <f t="shared" si="1"/>
        <v>0</v>
      </c>
      <c r="R15" s="53"/>
    </row>
    <row r="16" spans="1:18" ht="15.9" customHeight="1" x14ac:dyDescent="0.35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30">
        <v>76</v>
      </c>
      <c r="M16" s="27"/>
      <c r="N16" s="71">
        <f t="shared" si="0"/>
        <v>0</v>
      </c>
      <c r="O16" s="91">
        <v>72</v>
      </c>
      <c r="P16" s="92">
        <v>80</v>
      </c>
      <c r="Q16" s="51">
        <f t="shared" si="1"/>
        <v>0</v>
      </c>
      <c r="R16" s="53"/>
    </row>
    <row r="17" spans="1:18" ht="15.9" customHeight="1" x14ac:dyDescent="0.35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30">
        <v>76</v>
      </c>
      <c r="M17" s="27"/>
      <c r="N17" s="71">
        <f t="shared" si="0"/>
        <v>0</v>
      </c>
      <c r="O17" s="91">
        <v>72</v>
      </c>
      <c r="P17" s="92">
        <v>80</v>
      </c>
      <c r="Q17" s="51">
        <f t="shared" si="1"/>
        <v>0</v>
      </c>
      <c r="R17" s="53"/>
    </row>
    <row r="18" spans="1:18" ht="15.9" customHeight="1" x14ac:dyDescent="0.35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76</v>
      </c>
      <c r="M18" s="27"/>
      <c r="N18" s="71">
        <f t="shared" si="0"/>
        <v>0</v>
      </c>
      <c r="O18" s="91">
        <v>72</v>
      </c>
      <c r="P18" s="92">
        <v>80</v>
      </c>
      <c r="Q18" s="51">
        <f t="shared" si="1"/>
        <v>0</v>
      </c>
    </row>
    <row r="19" spans="1:18" ht="15.9" customHeight="1" x14ac:dyDescent="0.35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76</v>
      </c>
      <c r="M19" s="27"/>
      <c r="N19" s="71">
        <f t="shared" si="0"/>
        <v>0</v>
      </c>
      <c r="O19" s="91">
        <v>72</v>
      </c>
      <c r="P19" s="92">
        <v>80</v>
      </c>
      <c r="Q19" s="51">
        <f t="shared" si="1"/>
        <v>0</v>
      </c>
    </row>
    <row r="20" spans="1:18" ht="15.9" customHeight="1" x14ac:dyDescent="0.35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30">
        <v>76</v>
      </c>
      <c r="M20" s="27"/>
      <c r="N20" s="71">
        <f t="shared" si="0"/>
        <v>0</v>
      </c>
      <c r="O20" s="91">
        <v>72</v>
      </c>
      <c r="P20" s="92">
        <v>80</v>
      </c>
      <c r="Q20" s="51">
        <f t="shared" si="1"/>
        <v>0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R20"/>
  <sheetViews>
    <sheetView zoomScale="76" zoomScaleNormal="76" zoomScaleSheetLayoutView="70" workbookViewId="0">
      <selection activeCell="H44" sqref="H44"/>
    </sheetView>
  </sheetViews>
  <sheetFormatPr defaultColWidth="9" defaultRowHeight="13.2" x14ac:dyDescent="0.2"/>
  <cols>
    <col min="1" max="1" width="3.77734375" style="11" customWidth="1"/>
    <col min="2" max="2" width="9.77734375" style="11" customWidth="1"/>
    <col min="3" max="4" width="10.44140625" style="11" customWidth="1"/>
    <col min="5" max="5" width="10.77734375" style="11" customWidth="1"/>
    <col min="6" max="6" width="9.44140625" style="11" customWidth="1"/>
    <col min="7" max="7" width="10.21875" style="11" customWidth="1"/>
    <col min="8" max="8" width="10.33203125" style="11" customWidth="1"/>
    <col min="9" max="9" width="10.6640625" style="11" customWidth="1"/>
    <col min="10" max="10" width="10.77734375" style="11" customWidth="1"/>
    <col min="11" max="11" width="10.33203125" style="11" customWidth="1"/>
    <col min="12" max="12" width="6.88671875" style="11" customWidth="1"/>
    <col min="13" max="13" width="9.77734375" style="11" customWidth="1"/>
    <col min="14" max="14" width="7.664062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A1" s="90"/>
      <c r="B1" s="90"/>
      <c r="C1" s="90"/>
      <c r="D1" s="90"/>
      <c r="E1" s="90"/>
      <c r="F1" s="13" t="s">
        <v>48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91" t="s">
        <v>81</v>
      </c>
      <c r="P2" s="92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278.06981132075498</v>
      </c>
      <c r="D3" s="61">
        <v>274.15384615384602</v>
      </c>
      <c r="E3" s="5"/>
      <c r="F3" s="59"/>
      <c r="G3" s="59"/>
      <c r="H3" s="59"/>
      <c r="I3" s="59"/>
      <c r="J3" s="59"/>
      <c r="K3" s="59"/>
      <c r="L3" s="89">
        <v>275</v>
      </c>
      <c r="M3" s="27">
        <f>AVERAGE(B3:K3)</f>
        <v>276.11182873730047</v>
      </c>
      <c r="N3" s="27">
        <f t="shared" ref="N3:N20" si="0">MAX(B3:K3)-MIN(B3:K3)</f>
        <v>3.9159651669089612</v>
      </c>
      <c r="O3" s="91">
        <v>261</v>
      </c>
      <c r="P3" s="92">
        <v>289</v>
      </c>
      <c r="Q3" s="51">
        <f>M3/M3*100</f>
        <v>100</v>
      </c>
    </row>
    <row r="4" spans="1:18" ht="15.9" customHeight="1" x14ac:dyDescent="0.3">
      <c r="A4" s="21">
        <v>12</v>
      </c>
      <c r="B4" s="60">
        <v>273.64999999999998</v>
      </c>
      <c r="C4" s="60">
        <v>279.21249999999998</v>
      </c>
      <c r="D4" s="61">
        <v>277.29411764705901</v>
      </c>
      <c r="E4" s="61">
        <v>272.60000000000002</v>
      </c>
      <c r="F4" s="60"/>
      <c r="G4" s="60">
        <v>276.15882352941202</v>
      </c>
      <c r="H4" s="60">
        <v>275.88600000000002</v>
      </c>
      <c r="I4" s="60"/>
      <c r="J4" s="60">
        <v>276.98</v>
      </c>
      <c r="K4" s="60"/>
      <c r="L4" s="89">
        <v>275</v>
      </c>
      <c r="M4" s="27">
        <f>AVERAGE(B4:K4)</f>
        <v>275.96877731092445</v>
      </c>
      <c r="N4" s="27">
        <f t="shared" si="0"/>
        <v>6.6124999999999545</v>
      </c>
      <c r="O4" s="91">
        <v>261</v>
      </c>
      <c r="P4" s="92">
        <v>289</v>
      </c>
      <c r="Q4" s="51">
        <f t="shared" ref="Q4:Q20" si="1">M4/M$3*100</f>
        <v>99.948190764941074</v>
      </c>
    </row>
    <row r="5" spans="1:18" ht="15.9" customHeight="1" x14ac:dyDescent="0.3">
      <c r="A5" s="21">
        <v>1</v>
      </c>
      <c r="B5" s="60">
        <v>273.60000000000002</v>
      </c>
      <c r="C5" s="60">
        <v>279.38717948717903</v>
      </c>
      <c r="D5" s="61">
        <v>279.53333333333302</v>
      </c>
      <c r="E5" s="61">
        <v>271.51100000000002</v>
      </c>
      <c r="F5" s="60">
        <v>268</v>
      </c>
      <c r="G5" s="60">
        <v>275.78571428571399</v>
      </c>
      <c r="H5" s="60">
        <v>277.13600000000002</v>
      </c>
      <c r="I5" s="60">
        <v>277</v>
      </c>
      <c r="J5" s="60">
        <v>276.98</v>
      </c>
      <c r="K5" s="60">
        <v>277.857142857143</v>
      </c>
      <c r="L5" s="89">
        <v>275</v>
      </c>
      <c r="M5" s="27">
        <f>AVERAGE(B5:K5)</f>
        <v>275.67903699633695</v>
      </c>
      <c r="N5" s="27">
        <f t="shared" si="0"/>
        <v>11.533333333333019</v>
      </c>
      <c r="O5" s="91">
        <v>261</v>
      </c>
      <c r="P5" s="92">
        <v>289</v>
      </c>
      <c r="Q5" s="51">
        <f t="shared" si="1"/>
        <v>99.843254907642759</v>
      </c>
    </row>
    <row r="6" spans="1:18" ht="15.9" customHeight="1" x14ac:dyDescent="0.3">
      <c r="A6" s="21">
        <v>2</v>
      </c>
      <c r="B6" s="60">
        <v>273.444444444444</v>
      </c>
      <c r="C6" s="60">
        <v>278.35199999999998</v>
      </c>
      <c r="D6" s="61">
        <v>274.64705882352899</v>
      </c>
      <c r="E6" s="61">
        <v>271.14299999999997</v>
      </c>
      <c r="F6" s="60">
        <v>268</v>
      </c>
      <c r="G6" s="60">
        <v>275.42500000000001</v>
      </c>
      <c r="H6" s="60">
        <v>277.10300000000001</v>
      </c>
      <c r="I6" s="60">
        <v>277.18</v>
      </c>
      <c r="J6" s="60">
        <v>277.10000000000002</v>
      </c>
      <c r="K6" s="60">
        <v>278.30769230769198</v>
      </c>
      <c r="L6" s="89">
        <v>275</v>
      </c>
      <c r="M6" s="27">
        <f>AVERAGE(B6:K6)</f>
        <v>275.07021955756647</v>
      </c>
      <c r="N6" s="27">
        <f t="shared" si="0"/>
        <v>10.351999999999975</v>
      </c>
      <c r="O6" s="91">
        <v>261</v>
      </c>
      <c r="P6" s="92">
        <v>289</v>
      </c>
      <c r="Q6" s="51">
        <f t="shared" si="1"/>
        <v>99.622758219197834</v>
      </c>
    </row>
    <row r="7" spans="1:18" ht="15.9" customHeight="1" x14ac:dyDescent="0.3">
      <c r="A7" s="21">
        <v>3</v>
      </c>
      <c r="B7" s="60">
        <v>274.33333333333297</v>
      </c>
      <c r="C7" s="60">
        <v>277.455056179775</v>
      </c>
      <c r="D7" s="61">
        <v>274.33333333333297</v>
      </c>
      <c r="E7" s="61">
        <v>271.065</v>
      </c>
      <c r="F7" s="60">
        <v>266.92307692307702</v>
      </c>
      <c r="G7" s="60">
        <v>274.754166666667</v>
      </c>
      <c r="H7" s="60">
        <v>276.97300000000001</v>
      </c>
      <c r="I7" s="60">
        <v>276</v>
      </c>
      <c r="J7" s="60">
        <v>276.58999999999997</v>
      </c>
      <c r="K7" s="60">
        <v>277.92857142857099</v>
      </c>
      <c r="L7" s="89">
        <v>275</v>
      </c>
      <c r="M7" s="27">
        <f>AVERAGE(B7:K7)</f>
        <v>274.63555378647561</v>
      </c>
      <c r="N7" s="27">
        <f t="shared" si="0"/>
        <v>11.005494505493971</v>
      </c>
      <c r="O7" s="91">
        <v>261</v>
      </c>
      <c r="P7" s="92">
        <v>289</v>
      </c>
      <c r="Q7" s="51">
        <f t="shared" si="1"/>
        <v>99.465334405419696</v>
      </c>
    </row>
    <row r="8" spans="1:18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89">
        <v>275</v>
      </c>
      <c r="M8" s="27"/>
      <c r="N8" s="27">
        <f t="shared" si="0"/>
        <v>0</v>
      </c>
      <c r="O8" s="91">
        <v>261</v>
      </c>
      <c r="P8" s="92">
        <v>289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89">
        <v>275</v>
      </c>
      <c r="M9" s="27"/>
      <c r="N9" s="27">
        <f t="shared" si="0"/>
        <v>0</v>
      </c>
      <c r="O9" s="91">
        <v>261</v>
      </c>
      <c r="P9" s="92">
        <v>289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89">
        <v>275</v>
      </c>
      <c r="M10" s="27"/>
      <c r="N10" s="27">
        <f t="shared" si="0"/>
        <v>0</v>
      </c>
      <c r="O10" s="91">
        <v>261</v>
      </c>
      <c r="P10" s="92">
        <v>289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89">
        <v>275</v>
      </c>
      <c r="M11" s="27"/>
      <c r="N11" s="27">
        <f t="shared" si="0"/>
        <v>0</v>
      </c>
      <c r="O11" s="91">
        <v>261</v>
      </c>
      <c r="P11" s="92">
        <v>289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89">
        <v>275</v>
      </c>
      <c r="M12" s="27"/>
      <c r="N12" s="27">
        <f t="shared" si="0"/>
        <v>0</v>
      </c>
      <c r="O12" s="91">
        <v>261</v>
      </c>
      <c r="P12" s="92">
        <v>289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89">
        <v>275</v>
      </c>
      <c r="M13" s="27"/>
      <c r="N13" s="27">
        <f t="shared" si="0"/>
        <v>0</v>
      </c>
      <c r="O13" s="91">
        <v>261</v>
      </c>
      <c r="P13" s="92">
        <v>289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89">
        <v>275</v>
      </c>
      <c r="M14" s="27"/>
      <c r="N14" s="27">
        <f t="shared" si="0"/>
        <v>0</v>
      </c>
      <c r="O14" s="91">
        <v>261</v>
      </c>
      <c r="P14" s="92">
        <v>289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89">
        <v>275</v>
      </c>
      <c r="M15" s="27"/>
      <c r="N15" s="27">
        <f t="shared" si="0"/>
        <v>0</v>
      </c>
      <c r="O15" s="91">
        <v>261</v>
      </c>
      <c r="P15" s="92">
        <v>289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89">
        <v>275</v>
      </c>
      <c r="M16" s="27"/>
      <c r="N16" s="27">
        <f t="shared" si="0"/>
        <v>0</v>
      </c>
      <c r="O16" s="91">
        <v>261</v>
      </c>
      <c r="P16" s="92">
        <v>289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89">
        <v>275</v>
      </c>
      <c r="M17" s="27"/>
      <c r="N17" s="27">
        <f t="shared" si="0"/>
        <v>0</v>
      </c>
      <c r="O17" s="91">
        <v>261</v>
      </c>
      <c r="P17" s="92">
        <v>289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89">
        <v>275</v>
      </c>
      <c r="M18" s="27"/>
      <c r="N18" s="27">
        <f t="shared" si="0"/>
        <v>0</v>
      </c>
      <c r="O18" s="91">
        <v>261</v>
      </c>
      <c r="P18" s="92">
        <v>289</v>
      </c>
      <c r="Q18" s="51">
        <f t="shared" si="1"/>
        <v>0</v>
      </c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89">
        <v>275</v>
      </c>
      <c r="M19" s="27"/>
      <c r="N19" s="27">
        <f t="shared" si="0"/>
        <v>0</v>
      </c>
      <c r="O19" s="91">
        <v>261</v>
      </c>
      <c r="P19" s="92">
        <v>289</v>
      </c>
      <c r="Q19" s="51">
        <f t="shared" si="1"/>
        <v>0</v>
      </c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89">
        <v>275</v>
      </c>
      <c r="M20" s="27"/>
      <c r="N20" s="27">
        <f t="shared" si="0"/>
        <v>0</v>
      </c>
      <c r="O20" s="91">
        <v>261</v>
      </c>
      <c r="P20" s="92">
        <v>289</v>
      </c>
      <c r="Q20" s="51">
        <f t="shared" si="1"/>
        <v>0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R20"/>
  <sheetViews>
    <sheetView zoomScale="76" zoomScaleNormal="76" workbookViewId="0">
      <selection activeCell="I49" sqref="I49"/>
    </sheetView>
  </sheetViews>
  <sheetFormatPr defaultColWidth="9" defaultRowHeight="13.2" x14ac:dyDescent="0.2"/>
  <cols>
    <col min="1" max="1" width="3.77734375" style="11" customWidth="1"/>
    <col min="2" max="2" width="11" style="11" customWidth="1"/>
    <col min="3" max="3" width="10.44140625" style="11" customWidth="1"/>
    <col min="4" max="4" width="9.88671875" style="11" customWidth="1"/>
    <col min="5" max="5" width="10.21875" style="11" customWidth="1"/>
    <col min="6" max="6" width="9.44140625" style="11" customWidth="1"/>
    <col min="7" max="7" width="10.44140625" style="11" customWidth="1"/>
    <col min="8" max="8" width="10.21875" style="11" customWidth="1"/>
    <col min="9" max="9" width="10.6640625" style="11" customWidth="1"/>
    <col min="10" max="10" width="9.88671875" style="11" customWidth="1"/>
    <col min="11" max="11" width="10.88671875" style="11" customWidth="1"/>
    <col min="12" max="12" width="6.88671875" style="11" customWidth="1"/>
    <col min="13" max="13" width="9.77734375" style="11" customWidth="1"/>
    <col min="14" max="14" width="7.8867187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F1" s="13" t="s">
        <v>50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86" t="s">
        <v>79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272.22950819672099</v>
      </c>
      <c r="D3" s="61">
        <v>271.444444444444</v>
      </c>
      <c r="E3" s="5"/>
      <c r="F3" s="59"/>
      <c r="G3" s="59"/>
      <c r="H3" s="59"/>
      <c r="I3" s="59"/>
      <c r="J3" s="59"/>
      <c r="K3" s="59"/>
      <c r="L3" s="89">
        <v>281</v>
      </c>
      <c r="M3" s="27">
        <f>AVERAGE(B3:K3)</f>
        <v>271.83697632058249</v>
      </c>
      <c r="N3" s="27">
        <f t="shared" ref="N3:N20" si="0">MAX(B3:K3)-MIN(B3:K3)</f>
        <v>0.785063752276983</v>
      </c>
      <c r="O3" s="49">
        <v>266</v>
      </c>
      <c r="P3" s="50">
        <v>296</v>
      </c>
      <c r="Q3" s="85">
        <f>M3/M3*100</f>
        <v>100</v>
      </c>
    </row>
    <row r="4" spans="1:18" ht="15.9" customHeight="1" x14ac:dyDescent="0.3">
      <c r="A4" s="21">
        <v>12</v>
      </c>
      <c r="B4" s="60">
        <v>277.89999999999998</v>
      </c>
      <c r="C4" s="60">
        <v>271.56756756756801</v>
      </c>
      <c r="D4" s="61">
        <v>272.230769230769</v>
      </c>
      <c r="E4" s="61">
        <v>269.89999999999998</v>
      </c>
      <c r="F4" s="60"/>
      <c r="G4" s="60">
        <v>280.13529411764699</v>
      </c>
      <c r="H4" s="60">
        <v>272.56799999999998</v>
      </c>
      <c r="I4" s="60"/>
      <c r="J4" s="60">
        <v>276.75</v>
      </c>
      <c r="K4" s="60"/>
      <c r="L4" s="89">
        <v>281</v>
      </c>
      <c r="M4" s="27">
        <f>AVERAGE(B4:K4)</f>
        <v>274.43594727371203</v>
      </c>
      <c r="N4" s="27">
        <f t="shared" si="0"/>
        <v>10.235294117647015</v>
      </c>
      <c r="O4" s="49">
        <v>266</v>
      </c>
      <c r="P4" s="50">
        <v>296</v>
      </c>
      <c r="Q4" s="85">
        <f t="shared" ref="Q4:Q20" si="1">M4/M$3*100</f>
        <v>100.95607705335294</v>
      </c>
    </row>
    <row r="5" spans="1:18" ht="15.9" customHeight="1" x14ac:dyDescent="0.3">
      <c r="A5" s="21">
        <v>1</v>
      </c>
      <c r="B5" s="60">
        <v>276.7</v>
      </c>
      <c r="C5" s="60">
        <v>274.49315068493098</v>
      </c>
      <c r="D5" s="61">
        <v>277.39999999999998</v>
      </c>
      <c r="E5" s="61">
        <v>275.33600000000001</v>
      </c>
      <c r="F5" s="60">
        <v>275</v>
      </c>
      <c r="G5" s="60">
        <v>271.65238095238101</v>
      </c>
      <c r="H5" s="60">
        <v>274.13299999999998</v>
      </c>
      <c r="I5" s="60">
        <v>275.64</v>
      </c>
      <c r="J5" s="60">
        <v>276.75</v>
      </c>
      <c r="K5" s="60">
        <v>277.45454545454498</v>
      </c>
      <c r="L5" s="89">
        <v>281</v>
      </c>
      <c r="M5" s="27">
        <f>AVERAGE(B5:K5)</f>
        <v>275.45590770918568</v>
      </c>
      <c r="N5" s="27">
        <f t="shared" si="0"/>
        <v>5.8021645021639756</v>
      </c>
      <c r="O5" s="49">
        <v>266</v>
      </c>
      <c r="P5" s="50">
        <v>296</v>
      </c>
      <c r="Q5" s="85">
        <f t="shared" si="1"/>
        <v>101.33128739054811</v>
      </c>
    </row>
    <row r="6" spans="1:18" ht="15.9" customHeight="1" x14ac:dyDescent="0.3">
      <c r="A6" s="21">
        <v>2</v>
      </c>
      <c r="B6" s="60">
        <v>277.055555555556</v>
      </c>
      <c r="C6" s="60">
        <v>270.66666666666703</v>
      </c>
      <c r="D6" s="61">
        <v>280.21428571428601</v>
      </c>
      <c r="E6" s="61">
        <v>275.262</v>
      </c>
      <c r="F6" s="60">
        <v>275.81818181818198</v>
      </c>
      <c r="G6" s="60">
        <v>271.82608695652198</v>
      </c>
      <c r="H6" s="60">
        <v>274.887</v>
      </c>
      <c r="I6" s="60">
        <v>281.08999999999997</v>
      </c>
      <c r="J6" s="60">
        <v>276.36</v>
      </c>
      <c r="K6" s="60">
        <v>278.769230769231</v>
      </c>
      <c r="L6" s="89">
        <v>281</v>
      </c>
      <c r="M6" s="27">
        <f>AVERAGE(B6:K6)</f>
        <v>276.1949007480444</v>
      </c>
      <c r="N6" s="27">
        <f t="shared" si="0"/>
        <v>10.423333333332948</v>
      </c>
      <c r="O6" s="49">
        <v>266</v>
      </c>
      <c r="P6" s="50">
        <v>296</v>
      </c>
      <c r="Q6" s="85">
        <f t="shared" si="1"/>
        <v>101.6031389424824</v>
      </c>
    </row>
    <row r="7" spans="1:18" ht="15.9" customHeight="1" x14ac:dyDescent="0.3">
      <c r="A7" s="21">
        <v>3</v>
      </c>
      <c r="B7" s="60">
        <v>274.277777777778</v>
      </c>
      <c r="C7" s="60">
        <v>273.67010309278402</v>
      </c>
      <c r="D7" s="61">
        <v>282.75</v>
      </c>
      <c r="E7" s="61">
        <v>276.226</v>
      </c>
      <c r="F7" s="60">
        <v>275.38461538461502</v>
      </c>
      <c r="G7" s="60">
        <v>270.52499999999998</v>
      </c>
      <c r="H7" s="60">
        <v>275.63</v>
      </c>
      <c r="I7" s="60">
        <v>278.17</v>
      </c>
      <c r="J7" s="60">
        <v>276.42</v>
      </c>
      <c r="K7" s="60">
        <v>276.642857142857</v>
      </c>
      <c r="L7" s="89">
        <v>281</v>
      </c>
      <c r="M7" s="27">
        <f>AVERAGE(B7:K7)</f>
        <v>275.9696353398034</v>
      </c>
      <c r="N7" s="27">
        <f t="shared" si="0"/>
        <v>12.225000000000023</v>
      </c>
      <c r="O7" s="49">
        <v>266</v>
      </c>
      <c r="P7" s="50">
        <v>296</v>
      </c>
      <c r="Q7" s="85">
        <f t="shared" si="1"/>
        <v>101.52027111070687</v>
      </c>
    </row>
    <row r="8" spans="1:18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89">
        <v>281</v>
      </c>
      <c r="M8" s="27"/>
      <c r="N8" s="27">
        <f t="shared" si="0"/>
        <v>0</v>
      </c>
      <c r="O8" s="49">
        <v>266</v>
      </c>
      <c r="P8" s="50">
        <v>296</v>
      </c>
      <c r="Q8" s="85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89">
        <v>281</v>
      </c>
      <c r="M9" s="27"/>
      <c r="N9" s="27">
        <f t="shared" si="0"/>
        <v>0</v>
      </c>
      <c r="O9" s="49">
        <v>266</v>
      </c>
      <c r="P9" s="50">
        <v>296</v>
      </c>
      <c r="Q9" s="85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89">
        <v>281</v>
      </c>
      <c r="M10" s="27"/>
      <c r="N10" s="27">
        <f t="shared" si="0"/>
        <v>0</v>
      </c>
      <c r="O10" s="49">
        <v>266</v>
      </c>
      <c r="P10" s="50">
        <v>296</v>
      </c>
      <c r="Q10" s="85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89">
        <v>281</v>
      </c>
      <c r="M11" s="27"/>
      <c r="N11" s="27">
        <f t="shared" si="0"/>
        <v>0</v>
      </c>
      <c r="O11" s="49">
        <v>266</v>
      </c>
      <c r="P11" s="50">
        <v>296</v>
      </c>
      <c r="Q11" s="85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89">
        <v>281</v>
      </c>
      <c r="M12" s="27"/>
      <c r="N12" s="27">
        <f t="shared" si="0"/>
        <v>0</v>
      </c>
      <c r="O12" s="49">
        <v>266</v>
      </c>
      <c r="P12" s="50">
        <v>296</v>
      </c>
      <c r="Q12" s="85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89">
        <v>281</v>
      </c>
      <c r="M13" s="27"/>
      <c r="N13" s="27">
        <f t="shared" si="0"/>
        <v>0</v>
      </c>
      <c r="O13" s="49">
        <v>266</v>
      </c>
      <c r="P13" s="50">
        <v>296</v>
      </c>
      <c r="Q13" s="85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89">
        <v>281</v>
      </c>
      <c r="M14" s="27"/>
      <c r="N14" s="27">
        <f t="shared" si="0"/>
        <v>0</v>
      </c>
      <c r="O14" s="49">
        <v>266</v>
      </c>
      <c r="P14" s="50">
        <v>296</v>
      </c>
      <c r="Q14" s="85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89">
        <v>281</v>
      </c>
      <c r="M15" s="27"/>
      <c r="N15" s="27">
        <f t="shared" si="0"/>
        <v>0</v>
      </c>
      <c r="O15" s="49">
        <v>266</v>
      </c>
      <c r="P15" s="50">
        <v>296</v>
      </c>
      <c r="Q15" s="85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89">
        <v>281</v>
      </c>
      <c r="M16" s="27"/>
      <c r="N16" s="27">
        <f t="shared" si="0"/>
        <v>0</v>
      </c>
      <c r="O16" s="49">
        <v>266</v>
      </c>
      <c r="P16" s="50">
        <v>296</v>
      </c>
      <c r="Q16" s="85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89">
        <v>281</v>
      </c>
      <c r="M17" s="27"/>
      <c r="N17" s="27">
        <f t="shared" si="0"/>
        <v>0</v>
      </c>
      <c r="O17" s="49">
        <v>266</v>
      </c>
      <c r="P17" s="50">
        <v>296</v>
      </c>
      <c r="Q17" s="85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89">
        <v>281</v>
      </c>
      <c r="M18" s="27"/>
      <c r="N18" s="27">
        <f t="shared" si="0"/>
        <v>0</v>
      </c>
      <c r="O18" s="49">
        <v>266</v>
      </c>
      <c r="P18" s="50">
        <v>296</v>
      </c>
      <c r="Q18" s="85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89">
        <v>281</v>
      </c>
      <c r="M19" s="27"/>
      <c r="N19" s="27">
        <f t="shared" si="0"/>
        <v>0</v>
      </c>
      <c r="O19" s="49">
        <v>266</v>
      </c>
      <c r="P19" s="50">
        <v>296</v>
      </c>
      <c r="Q19" s="85">
        <f t="shared" si="1"/>
        <v>0</v>
      </c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89">
        <v>281</v>
      </c>
      <c r="M20" s="27"/>
      <c r="N20" s="27">
        <f t="shared" si="0"/>
        <v>0</v>
      </c>
      <c r="O20" s="49">
        <v>266</v>
      </c>
      <c r="P20" s="50">
        <v>296</v>
      </c>
      <c r="Q20" s="85">
        <f t="shared" si="1"/>
        <v>0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R44"/>
  <sheetViews>
    <sheetView zoomScale="76" zoomScaleNormal="76" workbookViewId="0">
      <selection activeCell="I50" sqref="I50"/>
    </sheetView>
  </sheetViews>
  <sheetFormatPr defaultColWidth="9" defaultRowHeight="13.2" x14ac:dyDescent="0.2"/>
  <cols>
    <col min="1" max="1" width="3.77734375" style="11" customWidth="1"/>
    <col min="2" max="2" width="11" style="11" customWidth="1"/>
    <col min="3" max="4" width="10.44140625" style="11" customWidth="1"/>
    <col min="5" max="5" width="10.21875" style="11" customWidth="1"/>
    <col min="6" max="6" width="9.44140625" style="11" customWidth="1"/>
    <col min="7" max="7" width="10.44140625" style="11" customWidth="1"/>
    <col min="8" max="8" width="9.6640625" style="11" customWidth="1"/>
    <col min="9" max="9" width="10.6640625" style="11" customWidth="1"/>
    <col min="10" max="10" width="10.21875" style="11" customWidth="1"/>
    <col min="11" max="11" width="11.33203125" style="11" customWidth="1"/>
    <col min="12" max="12" width="6.88671875" style="11" customWidth="1"/>
    <col min="13" max="13" width="9.77734375" style="11" customWidth="1"/>
    <col min="14" max="14" width="7.8867187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F1" s="13" t="s">
        <v>52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5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88" t="s">
        <v>79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212.99245283018899</v>
      </c>
      <c r="D3" s="61">
        <v>211.71428571428601</v>
      </c>
      <c r="E3" s="5"/>
      <c r="F3" s="59"/>
      <c r="G3" s="59"/>
      <c r="H3" s="59"/>
      <c r="I3" s="59"/>
      <c r="J3" s="59"/>
      <c r="K3" s="59"/>
      <c r="L3" s="30">
        <v>215</v>
      </c>
      <c r="M3" s="27">
        <f>AVERAGE(B3:K3)</f>
        <v>212.3533692722375</v>
      </c>
      <c r="N3" s="27">
        <f t="shared" ref="N3:N20" si="0">MAX(B3:K3)-MIN(B3:K3)</f>
        <v>1.2781671159029884</v>
      </c>
      <c r="O3" s="49">
        <v>204</v>
      </c>
      <c r="P3" s="50">
        <v>226</v>
      </c>
      <c r="Q3" s="51">
        <f>M3/M3*100</f>
        <v>100</v>
      </c>
    </row>
    <row r="4" spans="1:18" ht="15.9" customHeight="1" x14ac:dyDescent="0.3">
      <c r="A4" s="21">
        <v>12</v>
      </c>
      <c r="B4" s="60">
        <v>215.95</v>
      </c>
      <c r="C4" s="60">
        <v>211.75833333333301</v>
      </c>
      <c r="D4" s="61">
        <v>211.57142857142901</v>
      </c>
      <c r="E4" s="61">
        <v>216.92699999999999</v>
      </c>
      <c r="F4" s="60"/>
      <c r="G4" s="60">
        <v>214.15882352941199</v>
      </c>
      <c r="H4" s="60">
        <v>210.6</v>
      </c>
      <c r="I4" s="60"/>
      <c r="J4" s="60">
        <v>213.1</v>
      </c>
      <c r="K4" s="60"/>
      <c r="L4" s="30">
        <v>215</v>
      </c>
      <c r="M4" s="27">
        <f>AVERAGE(B4:K4)</f>
        <v>213.43794077631057</v>
      </c>
      <c r="N4" s="27">
        <f t="shared" si="0"/>
        <v>6.3269999999999982</v>
      </c>
      <c r="O4" s="49">
        <v>204</v>
      </c>
      <c r="P4" s="50">
        <v>226</v>
      </c>
      <c r="Q4" s="51">
        <f t="shared" ref="Q4:Q20" si="1">M4/M$3*100</f>
        <v>100.51073901383813</v>
      </c>
    </row>
    <row r="5" spans="1:18" ht="15.9" customHeight="1" x14ac:dyDescent="0.3">
      <c r="A5" s="21">
        <v>1</v>
      </c>
      <c r="B5" s="60">
        <v>215.75</v>
      </c>
      <c r="C5" s="60">
        <v>211.53157894736799</v>
      </c>
      <c r="D5" s="61">
        <v>212.3125</v>
      </c>
      <c r="E5" s="61">
        <v>216.80600000000001</v>
      </c>
      <c r="F5" s="60">
        <v>209</v>
      </c>
      <c r="G5" s="60">
        <v>213.89047619047599</v>
      </c>
      <c r="H5" s="60">
        <v>211.726</v>
      </c>
      <c r="I5" s="60">
        <v>214.95</v>
      </c>
      <c r="J5" s="60">
        <v>213.28</v>
      </c>
      <c r="K5" s="60">
        <v>215.92857142857099</v>
      </c>
      <c r="L5" s="30">
        <v>215</v>
      </c>
      <c r="M5" s="27">
        <f>AVERAGE(B5:K5)</f>
        <v>213.51751265664151</v>
      </c>
      <c r="N5" s="27">
        <f t="shared" si="0"/>
        <v>7.8060000000000116</v>
      </c>
      <c r="O5" s="49">
        <v>204</v>
      </c>
      <c r="P5" s="50">
        <v>226</v>
      </c>
      <c r="Q5" s="51">
        <f t="shared" si="1"/>
        <v>100.54821046089057</v>
      </c>
    </row>
    <row r="6" spans="1:18" ht="15.9" customHeight="1" x14ac:dyDescent="0.3">
      <c r="A6" s="21">
        <v>2</v>
      </c>
      <c r="B6" s="60">
        <v>216.055555555556</v>
      </c>
      <c r="C6" s="60">
        <v>211.09</v>
      </c>
      <c r="D6" s="61">
        <v>212.76470588235301</v>
      </c>
      <c r="E6" s="61">
        <v>216.911</v>
      </c>
      <c r="F6" s="60">
        <v>210.09090909090901</v>
      </c>
      <c r="G6" s="60">
        <v>212.67083333333301</v>
      </c>
      <c r="H6" s="60">
        <v>212.27</v>
      </c>
      <c r="I6" s="60">
        <v>216.36</v>
      </c>
      <c r="J6" s="60">
        <v>213.36</v>
      </c>
      <c r="K6" s="60">
        <v>216.30769230769201</v>
      </c>
      <c r="L6" s="30">
        <v>215</v>
      </c>
      <c r="M6" s="27">
        <f>AVERAGE(B6:K6)</f>
        <v>213.78806961698433</v>
      </c>
      <c r="N6" s="27">
        <f t="shared" si="0"/>
        <v>6.8200909090909931</v>
      </c>
      <c r="O6" s="49">
        <v>204</v>
      </c>
      <c r="P6" s="50">
        <v>226</v>
      </c>
      <c r="Q6" s="51">
        <f t="shared" si="1"/>
        <v>100.67561929893729</v>
      </c>
    </row>
    <row r="7" spans="1:18" ht="15.9" customHeight="1" x14ac:dyDescent="0.3">
      <c r="A7" s="21">
        <v>3</v>
      </c>
      <c r="B7" s="60">
        <v>216.166666666667</v>
      </c>
      <c r="C7" s="60">
        <v>212.80219780219801</v>
      </c>
      <c r="D7" s="61">
        <v>212.95238095238099</v>
      </c>
      <c r="E7" s="61">
        <v>217.5</v>
      </c>
      <c r="F7" s="60">
        <v>209.38461538461499</v>
      </c>
      <c r="G7" s="60">
        <v>211.50833333333301</v>
      </c>
      <c r="H7" s="60">
        <v>212.637</v>
      </c>
      <c r="I7" s="60">
        <v>215.56</v>
      </c>
      <c r="J7" s="60">
        <v>213.1</v>
      </c>
      <c r="K7" s="60">
        <v>216.857142857143</v>
      </c>
      <c r="L7" s="30">
        <v>215</v>
      </c>
      <c r="M7" s="27">
        <f>AVERAGE(B7:K7)</f>
        <v>213.84683369963369</v>
      </c>
      <c r="N7" s="27">
        <f t="shared" si="0"/>
        <v>8.1153846153850111</v>
      </c>
      <c r="O7" s="49">
        <v>204</v>
      </c>
      <c r="P7" s="50">
        <v>226</v>
      </c>
      <c r="Q7" s="51">
        <f t="shared" si="1"/>
        <v>100.70329207985466</v>
      </c>
    </row>
    <row r="8" spans="1:18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30">
        <v>215</v>
      </c>
      <c r="M8" s="27"/>
      <c r="N8" s="27">
        <f t="shared" si="0"/>
        <v>0</v>
      </c>
      <c r="O8" s="49">
        <v>204</v>
      </c>
      <c r="P8" s="50">
        <v>226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30">
        <v>215</v>
      </c>
      <c r="M9" s="27"/>
      <c r="N9" s="27">
        <f t="shared" si="0"/>
        <v>0</v>
      </c>
      <c r="O9" s="49">
        <v>204</v>
      </c>
      <c r="P9" s="50">
        <v>226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30">
        <v>215</v>
      </c>
      <c r="M10" s="27"/>
      <c r="N10" s="27">
        <f t="shared" si="0"/>
        <v>0</v>
      </c>
      <c r="O10" s="49">
        <v>204</v>
      </c>
      <c r="P10" s="50">
        <v>226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30">
        <v>215</v>
      </c>
      <c r="M11" s="27"/>
      <c r="N11" s="27">
        <f t="shared" si="0"/>
        <v>0</v>
      </c>
      <c r="O11" s="49">
        <v>204</v>
      </c>
      <c r="P11" s="50">
        <v>226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30">
        <v>215</v>
      </c>
      <c r="M12" s="27"/>
      <c r="N12" s="27">
        <f t="shared" si="0"/>
        <v>0</v>
      </c>
      <c r="O12" s="49">
        <v>204</v>
      </c>
      <c r="P12" s="50">
        <v>226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30">
        <v>215</v>
      </c>
      <c r="M13" s="27"/>
      <c r="N13" s="27">
        <f t="shared" si="0"/>
        <v>0</v>
      </c>
      <c r="O13" s="49">
        <v>204</v>
      </c>
      <c r="P13" s="50">
        <v>226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30">
        <v>215</v>
      </c>
      <c r="M14" s="27"/>
      <c r="N14" s="27">
        <f t="shared" si="0"/>
        <v>0</v>
      </c>
      <c r="O14" s="49">
        <v>204</v>
      </c>
      <c r="P14" s="50">
        <v>226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30">
        <v>215</v>
      </c>
      <c r="M15" s="27"/>
      <c r="N15" s="27">
        <f t="shared" si="0"/>
        <v>0</v>
      </c>
      <c r="O15" s="49">
        <v>204</v>
      </c>
      <c r="P15" s="50">
        <v>226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30">
        <v>215</v>
      </c>
      <c r="M16" s="27"/>
      <c r="N16" s="27">
        <f t="shared" si="0"/>
        <v>0</v>
      </c>
      <c r="O16" s="49">
        <v>204</v>
      </c>
      <c r="P16" s="50">
        <v>226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30">
        <v>215</v>
      </c>
      <c r="M17" s="27"/>
      <c r="N17" s="27">
        <f t="shared" si="0"/>
        <v>0</v>
      </c>
      <c r="O17" s="49">
        <v>204</v>
      </c>
      <c r="P17" s="50">
        <v>226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215</v>
      </c>
      <c r="M18" s="27"/>
      <c r="N18" s="27">
        <f t="shared" si="0"/>
        <v>0</v>
      </c>
      <c r="O18" s="49">
        <v>204</v>
      </c>
      <c r="P18" s="50">
        <v>226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215</v>
      </c>
      <c r="M19" s="27"/>
      <c r="N19" s="27">
        <f t="shared" si="0"/>
        <v>0</v>
      </c>
      <c r="O19" s="49">
        <v>204</v>
      </c>
      <c r="P19" s="50">
        <v>226</v>
      </c>
      <c r="Q19" s="51">
        <f t="shared" si="1"/>
        <v>0</v>
      </c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30">
        <v>215</v>
      </c>
      <c r="M20" s="27"/>
      <c r="N20" s="27">
        <f t="shared" si="0"/>
        <v>0</v>
      </c>
      <c r="O20" s="49">
        <v>204</v>
      </c>
      <c r="P20" s="50">
        <v>226</v>
      </c>
      <c r="Q20" s="51">
        <f t="shared" si="1"/>
        <v>0</v>
      </c>
    </row>
    <row r="44" spans="5:5" x14ac:dyDescent="0.2">
      <c r="E44" s="87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R20"/>
  <sheetViews>
    <sheetView zoomScale="76" zoomScaleNormal="76" workbookViewId="0">
      <selection activeCell="J49" sqref="J49"/>
    </sheetView>
  </sheetViews>
  <sheetFormatPr defaultColWidth="9" defaultRowHeight="13.2" x14ac:dyDescent="0.2"/>
  <cols>
    <col min="1" max="1" width="3.77734375" style="11" customWidth="1"/>
    <col min="2" max="2" width="10.21875" style="11" customWidth="1"/>
    <col min="3" max="3" width="10.44140625" style="11" customWidth="1"/>
    <col min="4" max="4" width="9.44140625" style="11" customWidth="1"/>
    <col min="5" max="5" width="10.33203125" style="11" customWidth="1"/>
    <col min="6" max="6" width="9.44140625" style="11" customWidth="1"/>
    <col min="7" max="8" width="10.33203125" style="11" customWidth="1"/>
    <col min="9" max="9" width="10.6640625" style="11" customWidth="1"/>
    <col min="10" max="10" width="9.6640625" style="11" customWidth="1"/>
    <col min="11" max="11" width="10.44140625" style="11" customWidth="1"/>
    <col min="12" max="12" width="6.88671875" style="11" customWidth="1"/>
    <col min="13" max="13" width="9.77734375" style="11" customWidth="1"/>
    <col min="14" max="14" width="7.88671875" style="11" customWidth="1"/>
    <col min="15" max="16" width="2.6640625" style="11" customWidth="1"/>
    <col min="17" max="16384" width="9" style="11"/>
  </cols>
  <sheetData>
    <row r="1" spans="1:18" ht="20.100000000000001" customHeight="1" x14ac:dyDescent="0.45">
      <c r="F1" s="13" t="s">
        <v>104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86" t="s">
        <v>79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306.79137931034501</v>
      </c>
      <c r="D3" s="61">
        <v>306.30769230769198</v>
      </c>
      <c r="E3" s="5"/>
      <c r="F3" s="59"/>
      <c r="G3" s="59"/>
      <c r="H3" s="59"/>
      <c r="I3" s="59"/>
      <c r="J3" s="59"/>
      <c r="K3" s="59"/>
      <c r="L3" s="30">
        <v>307</v>
      </c>
      <c r="M3" s="27">
        <f>AVERAGE(B3:K3)</f>
        <v>306.54953580901849</v>
      </c>
      <c r="N3" s="27">
        <f t="shared" ref="N3:N20" si="0">MAX(B3:K3)-MIN(B3:K3)</f>
        <v>0.48368700265302778</v>
      </c>
      <c r="O3" s="49">
        <v>291</v>
      </c>
      <c r="P3" s="50">
        <v>323</v>
      </c>
      <c r="Q3" s="51">
        <f>M3/M3*100</f>
        <v>100</v>
      </c>
    </row>
    <row r="4" spans="1:18" ht="15.9" customHeight="1" x14ac:dyDescent="0.3">
      <c r="A4" s="21">
        <v>12</v>
      </c>
      <c r="B4" s="60">
        <v>308.05</v>
      </c>
      <c r="C4" s="60">
        <v>308.52432432432403</v>
      </c>
      <c r="D4" s="61">
        <v>305.33333333333297</v>
      </c>
      <c r="E4" s="61">
        <v>305.60000000000002</v>
      </c>
      <c r="F4" s="60"/>
      <c r="G4" s="60">
        <v>306.71764705882401</v>
      </c>
      <c r="H4" s="60">
        <v>310.20600000000002</v>
      </c>
      <c r="I4" s="60"/>
      <c r="J4" s="60">
        <v>305.67</v>
      </c>
      <c r="K4" s="60"/>
      <c r="L4" s="30">
        <v>307</v>
      </c>
      <c r="M4" s="27">
        <f>AVERAGE(B4:K4)</f>
        <v>307.1573292452116</v>
      </c>
      <c r="N4" s="27">
        <f t="shared" si="0"/>
        <v>4.872666666667044</v>
      </c>
      <c r="O4" s="49">
        <v>291</v>
      </c>
      <c r="P4" s="50">
        <v>323</v>
      </c>
      <c r="Q4" s="51">
        <f t="shared" ref="Q4:Q20" si="1">M4/M$3*100</f>
        <v>100.19826924043093</v>
      </c>
    </row>
    <row r="5" spans="1:18" ht="15.9" customHeight="1" x14ac:dyDescent="0.3">
      <c r="A5" s="21">
        <v>1</v>
      </c>
      <c r="B5" s="60">
        <v>306.75</v>
      </c>
      <c r="C5" s="60">
        <v>309.32325581395298</v>
      </c>
      <c r="D5" s="61">
        <v>308.42857142857099</v>
      </c>
      <c r="E5" s="61">
        <v>306.65899999999999</v>
      </c>
      <c r="F5" s="60">
        <v>304</v>
      </c>
      <c r="G5" s="60">
        <v>305.98095238095198</v>
      </c>
      <c r="H5" s="60">
        <v>309.08999999999997</v>
      </c>
      <c r="I5" s="60">
        <v>306.68</v>
      </c>
      <c r="J5" s="60">
        <v>305.89999999999998</v>
      </c>
      <c r="K5" s="60">
        <v>306.642857142857</v>
      </c>
      <c r="L5" s="30">
        <v>307</v>
      </c>
      <c r="M5" s="27">
        <f>AVERAGE(B5:K5)</f>
        <v>306.94546367663327</v>
      </c>
      <c r="N5" s="27">
        <f t="shared" si="0"/>
        <v>5.3232558139529829</v>
      </c>
      <c r="O5" s="49">
        <v>291</v>
      </c>
      <c r="P5" s="50">
        <v>323</v>
      </c>
      <c r="Q5" s="51">
        <f t="shared" si="1"/>
        <v>100.12915624437983</v>
      </c>
    </row>
    <row r="6" spans="1:18" ht="15.9" customHeight="1" x14ac:dyDescent="0.3">
      <c r="A6" s="21">
        <v>2</v>
      </c>
      <c r="B6" s="60">
        <v>307.777777777778</v>
      </c>
      <c r="C6" s="60">
        <v>310.04642857142898</v>
      </c>
      <c r="D6" s="61">
        <v>312.26666666666699</v>
      </c>
      <c r="E6" s="61">
        <v>305.80900000000003</v>
      </c>
      <c r="F6" s="60">
        <v>301</v>
      </c>
      <c r="G6" s="60">
        <v>306.33333333333297</v>
      </c>
      <c r="H6" s="60">
        <v>309.82100000000003</v>
      </c>
      <c r="I6" s="60">
        <v>306.55</v>
      </c>
      <c r="J6" s="60">
        <v>307.23</v>
      </c>
      <c r="K6" s="60">
        <v>306.69230769230802</v>
      </c>
      <c r="L6" s="30">
        <v>307</v>
      </c>
      <c r="M6" s="27">
        <f>AVERAGE(B6:K6)</f>
        <v>307.35265140415152</v>
      </c>
      <c r="N6" s="27">
        <f t="shared" si="0"/>
        <v>11.266666666666993</v>
      </c>
      <c r="O6" s="49">
        <v>291</v>
      </c>
      <c r="P6" s="50">
        <v>323</v>
      </c>
      <c r="Q6" s="51">
        <f t="shared" si="1"/>
        <v>100.26198558513994</v>
      </c>
    </row>
    <row r="7" spans="1:18" ht="15.9" customHeight="1" x14ac:dyDescent="0.3">
      <c r="A7" s="21">
        <v>3</v>
      </c>
      <c r="B7" s="60">
        <v>308</v>
      </c>
      <c r="C7" s="60">
        <v>308.93917525773202</v>
      </c>
      <c r="D7" s="61">
        <v>312.17647058823502</v>
      </c>
      <c r="E7" s="61">
        <v>307.226</v>
      </c>
      <c r="F7" s="60">
        <v>298.30769230769198</v>
      </c>
      <c r="G7" s="60">
        <v>305.72500000000002</v>
      </c>
      <c r="H7" s="60">
        <v>309.03899999999999</v>
      </c>
      <c r="I7" s="60">
        <v>308.33</v>
      </c>
      <c r="J7" s="60">
        <v>308.22000000000003</v>
      </c>
      <c r="K7" s="60">
        <v>305.21428571428601</v>
      </c>
      <c r="L7" s="30">
        <v>307</v>
      </c>
      <c r="M7" s="27">
        <f>AVERAGE(B7:K7)</f>
        <v>307.11776238679448</v>
      </c>
      <c r="N7" s="27">
        <f t="shared" si="0"/>
        <v>13.86877828054304</v>
      </c>
      <c r="O7" s="49">
        <v>291</v>
      </c>
      <c r="P7" s="50">
        <v>323</v>
      </c>
      <c r="Q7" s="51">
        <f t="shared" si="1"/>
        <v>100.18536207411842</v>
      </c>
    </row>
    <row r="8" spans="1:18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30">
        <v>307</v>
      </c>
      <c r="M8" s="27"/>
      <c r="N8" s="27">
        <f t="shared" si="0"/>
        <v>0</v>
      </c>
      <c r="O8" s="49">
        <v>291</v>
      </c>
      <c r="P8" s="50">
        <v>323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30">
        <v>307</v>
      </c>
      <c r="M9" s="27"/>
      <c r="N9" s="27">
        <f t="shared" si="0"/>
        <v>0</v>
      </c>
      <c r="O9" s="49">
        <v>291</v>
      </c>
      <c r="P9" s="50">
        <v>323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30">
        <v>307</v>
      </c>
      <c r="M10" s="27"/>
      <c r="N10" s="27">
        <f t="shared" si="0"/>
        <v>0</v>
      </c>
      <c r="O10" s="49">
        <v>291</v>
      </c>
      <c r="P10" s="50">
        <v>323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30">
        <v>307</v>
      </c>
      <c r="M11" s="27"/>
      <c r="N11" s="27">
        <f t="shared" si="0"/>
        <v>0</v>
      </c>
      <c r="O11" s="49">
        <v>291</v>
      </c>
      <c r="P11" s="50">
        <v>323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30">
        <v>307</v>
      </c>
      <c r="M12" s="27"/>
      <c r="N12" s="27">
        <f t="shared" si="0"/>
        <v>0</v>
      </c>
      <c r="O12" s="49">
        <v>291</v>
      </c>
      <c r="P12" s="50">
        <v>323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30">
        <v>307</v>
      </c>
      <c r="M13" s="27"/>
      <c r="N13" s="27">
        <f t="shared" si="0"/>
        <v>0</v>
      </c>
      <c r="O13" s="49">
        <v>291</v>
      </c>
      <c r="P13" s="50">
        <v>323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30">
        <v>307</v>
      </c>
      <c r="M14" s="27"/>
      <c r="N14" s="27">
        <f t="shared" si="0"/>
        <v>0</v>
      </c>
      <c r="O14" s="49">
        <v>291</v>
      </c>
      <c r="P14" s="50">
        <v>323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30">
        <v>307</v>
      </c>
      <c r="M15" s="27"/>
      <c r="N15" s="27">
        <f t="shared" si="0"/>
        <v>0</v>
      </c>
      <c r="O15" s="49">
        <v>291</v>
      </c>
      <c r="P15" s="50">
        <v>323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30">
        <v>307</v>
      </c>
      <c r="M16" s="27"/>
      <c r="N16" s="27">
        <f t="shared" si="0"/>
        <v>0</v>
      </c>
      <c r="O16" s="49">
        <v>291</v>
      </c>
      <c r="P16" s="50">
        <v>323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30">
        <v>307</v>
      </c>
      <c r="M17" s="27"/>
      <c r="N17" s="27">
        <f t="shared" si="0"/>
        <v>0</v>
      </c>
      <c r="O17" s="49">
        <v>291</v>
      </c>
      <c r="P17" s="50">
        <v>323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307</v>
      </c>
      <c r="M18" s="27"/>
      <c r="N18" s="27">
        <f t="shared" si="0"/>
        <v>0</v>
      </c>
      <c r="O18" s="49">
        <v>291</v>
      </c>
      <c r="P18" s="50">
        <v>323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307</v>
      </c>
      <c r="M19" s="27"/>
      <c r="N19" s="27">
        <f t="shared" si="0"/>
        <v>0</v>
      </c>
      <c r="O19" s="49">
        <v>291</v>
      </c>
      <c r="P19" s="50">
        <v>323</v>
      </c>
      <c r="Q19" s="51">
        <f t="shared" si="1"/>
        <v>0</v>
      </c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30">
        <v>307</v>
      </c>
      <c r="M20" s="27"/>
      <c r="N20" s="27">
        <f t="shared" si="0"/>
        <v>0</v>
      </c>
      <c r="O20" s="49">
        <v>291</v>
      </c>
      <c r="P20" s="50">
        <v>323</v>
      </c>
      <c r="Q20" s="51">
        <f t="shared" si="1"/>
        <v>0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R20"/>
  <sheetViews>
    <sheetView zoomScale="76" zoomScaleNormal="76" workbookViewId="0">
      <selection activeCell="K50" sqref="K50"/>
    </sheetView>
  </sheetViews>
  <sheetFormatPr defaultColWidth="9" defaultRowHeight="13.2" x14ac:dyDescent="0.2"/>
  <cols>
    <col min="1" max="1" width="3.77734375" style="11" customWidth="1"/>
    <col min="2" max="3" width="10.44140625" style="11" customWidth="1"/>
    <col min="4" max="4" width="9.88671875" style="11" customWidth="1"/>
    <col min="5" max="5" width="10.21875" style="11" customWidth="1"/>
    <col min="6" max="6" width="9.44140625" style="11" customWidth="1"/>
    <col min="7" max="7" width="9.77734375" style="11" customWidth="1"/>
    <col min="8" max="9" width="10.21875" style="11" customWidth="1"/>
    <col min="10" max="10" width="10.6640625" style="11" customWidth="1"/>
    <col min="11" max="11" width="9.33203125" style="11" customWidth="1"/>
    <col min="12" max="12" width="7.44140625" style="12" customWidth="1"/>
    <col min="13" max="13" width="9.77734375" style="12" customWidth="1"/>
    <col min="14" max="14" width="7.88671875" style="12" customWidth="1"/>
    <col min="15" max="16" width="2.6640625" style="12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56</v>
      </c>
    </row>
    <row r="2" spans="1:18" ht="16.2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105</v>
      </c>
      <c r="N2" s="82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151.603571428571</v>
      </c>
      <c r="D3" s="61">
        <v>143.54545454545499</v>
      </c>
      <c r="E3" s="5"/>
      <c r="F3" s="59"/>
      <c r="G3" s="59"/>
      <c r="H3" s="59"/>
      <c r="I3" s="59"/>
      <c r="J3" s="59"/>
      <c r="K3" s="59"/>
      <c r="L3" s="43">
        <v>149</v>
      </c>
      <c r="M3" s="27">
        <f>AVERAGE(B3:K3)</f>
        <v>147.57451298701301</v>
      </c>
      <c r="N3" s="27">
        <f t="shared" ref="N3:N20" si="0">MAX(B3:K3)-MIN(B3:K3)</f>
        <v>8.0581168831160142</v>
      </c>
      <c r="O3" s="69">
        <v>141</v>
      </c>
      <c r="P3" s="70">
        <v>157</v>
      </c>
      <c r="Q3" s="51">
        <f>M3/M3*100</f>
        <v>100</v>
      </c>
    </row>
    <row r="4" spans="1:18" ht="15.9" customHeight="1" x14ac:dyDescent="0.3">
      <c r="A4" s="21">
        <v>12</v>
      </c>
      <c r="B4" s="60">
        <v>148.5</v>
      </c>
      <c r="C4" s="60">
        <v>151.32</v>
      </c>
      <c r="D4" s="61">
        <v>148.210526315789</v>
      </c>
      <c r="E4" s="61">
        <v>147.6</v>
      </c>
      <c r="F4" s="60"/>
      <c r="G4" s="60">
        <v>153.111764705882</v>
      </c>
      <c r="H4" s="60">
        <v>146.083</v>
      </c>
      <c r="I4" s="60"/>
      <c r="J4" s="60">
        <v>149.97999999999999</v>
      </c>
      <c r="K4" s="60"/>
      <c r="L4" s="43">
        <v>149</v>
      </c>
      <c r="M4" s="27">
        <f>AVERAGE(B4:K4)</f>
        <v>149.25789871738155</v>
      </c>
      <c r="N4" s="27">
        <f t="shared" si="0"/>
        <v>7.0287647058819971</v>
      </c>
      <c r="O4" s="69">
        <v>141</v>
      </c>
      <c r="P4" s="70">
        <v>157</v>
      </c>
      <c r="Q4" s="51">
        <f t="shared" ref="Q4:Q20" si="1">M4/M$3*100</f>
        <v>101.14070220954528</v>
      </c>
    </row>
    <row r="5" spans="1:18" ht="15.9" customHeight="1" x14ac:dyDescent="0.3">
      <c r="A5" s="21">
        <v>1</v>
      </c>
      <c r="B5" s="60">
        <v>148.65</v>
      </c>
      <c r="C5" s="60">
        <v>151.85113636363599</v>
      </c>
      <c r="D5" s="61">
        <v>146.35294117647101</v>
      </c>
      <c r="E5" s="61">
        <v>147.38200000000001</v>
      </c>
      <c r="F5" s="60">
        <v>152</v>
      </c>
      <c r="G5" s="60">
        <v>152.34285714285701</v>
      </c>
      <c r="H5" s="60">
        <v>146.16</v>
      </c>
      <c r="I5" s="60">
        <v>149.59</v>
      </c>
      <c r="J5" s="60">
        <v>149.29</v>
      </c>
      <c r="K5" s="59"/>
      <c r="L5" s="43">
        <v>149</v>
      </c>
      <c r="M5" s="27">
        <f>AVERAGE(B5:K5)</f>
        <v>149.29099274255157</v>
      </c>
      <c r="N5" s="27">
        <f t="shared" si="0"/>
        <v>6.1828571428570172</v>
      </c>
      <c r="O5" s="69">
        <v>141</v>
      </c>
      <c r="P5" s="70">
        <v>157</v>
      </c>
      <c r="Q5" s="51">
        <f t="shared" si="1"/>
        <v>101.16312750812845</v>
      </c>
    </row>
    <row r="6" spans="1:18" ht="15.9" customHeight="1" x14ac:dyDescent="0.3">
      <c r="A6" s="21">
        <v>2</v>
      </c>
      <c r="B6" s="60">
        <v>148.388888888889</v>
      </c>
      <c r="C6" s="60">
        <v>151.80714285714299</v>
      </c>
      <c r="D6" s="61">
        <v>145.19999999999999</v>
      </c>
      <c r="E6" s="61">
        <v>147.732</v>
      </c>
      <c r="F6" s="60">
        <v>152.727272727273</v>
      </c>
      <c r="G6" s="60">
        <v>152.53749999999999</v>
      </c>
      <c r="H6" s="60">
        <v>145.73400000000001</v>
      </c>
      <c r="I6" s="60">
        <v>149.94999999999999</v>
      </c>
      <c r="J6" s="60">
        <v>148.66</v>
      </c>
      <c r="K6" s="60"/>
      <c r="L6" s="43">
        <v>149</v>
      </c>
      <c r="M6" s="27">
        <f>AVERAGE(B6:K6)</f>
        <v>149.19297827481168</v>
      </c>
      <c r="N6" s="27">
        <f t="shared" si="0"/>
        <v>7.5272727272730151</v>
      </c>
      <c r="O6" s="69">
        <v>141</v>
      </c>
      <c r="P6" s="70">
        <v>157</v>
      </c>
      <c r="Q6" s="51">
        <f t="shared" si="1"/>
        <v>101.09671057355352</v>
      </c>
    </row>
    <row r="7" spans="1:18" ht="15.9" customHeight="1" x14ac:dyDescent="0.3">
      <c r="A7" s="21">
        <v>3</v>
      </c>
      <c r="B7" s="60">
        <v>148.611111111111</v>
      </c>
      <c r="C7" s="60">
        <v>151.66129032258101</v>
      </c>
      <c r="D7" s="61">
        <v>147.92307692307699</v>
      </c>
      <c r="E7" s="61">
        <v>148.41900000000001</v>
      </c>
      <c r="F7" s="60">
        <v>151.461538461538</v>
      </c>
      <c r="G7" s="60">
        <v>151.76666666666699</v>
      </c>
      <c r="H7" s="60">
        <v>145.44300000000001</v>
      </c>
      <c r="I7" s="60">
        <v>150.16999999999999</v>
      </c>
      <c r="J7" s="60">
        <v>148.46</v>
      </c>
      <c r="K7" s="60"/>
      <c r="L7" s="43">
        <v>149</v>
      </c>
      <c r="M7" s="27">
        <f>AVERAGE(B7:K7)</f>
        <v>149.3239648316638</v>
      </c>
      <c r="N7" s="27">
        <f t="shared" si="0"/>
        <v>6.3236666666669805</v>
      </c>
      <c r="O7" s="69">
        <v>141</v>
      </c>
      <c r="P7" s="70">
        <v>157</v>
      </c>
      <c r="Q7" s="51">
        <f t="shared" si="1"/>
        <v>101.18547017993869</v>
      </c>
    </row>
    <row r="8" spans="1:18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43">
        <v>149</v>
      </c>
      <c r="M8" s="27"/>
      <c r="N8" s="27">
        <f t="shared" si="0"/>
        <v>0</v>
      </c>
      <c r="O8" s="69">
        <v>141</v>
      </c>
      <c r="P8" s="70">
        <v>157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3">
        <v>149</v>
      </c>
      <c r="M9" s="27"/>
      <c r="N9" s="27">
        <f t="shared" si="0"/>
        <v>0</v>
      </c>
      <c r="O9" s="69">
        <v>141</v>
      </c>
      <c r="P9" s="70">
        <v>157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3">
        <v>149</v>
      </c>
      <c r="M10" s="27"/>
      <c r="N10" s="27">
        <f t="shared" si="0"/>
        <v>0</v>
      </c>
      <c r="O10" s="69">
        <v>141</v>
      </c>
      <c r="P10" s="70">
        <v>157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3">
        <v>149</v>
      </c>
      <c r="M11" s="27"/>
      <c r="N11" s="27">
        <f t="shared" si="0"/>
        <v>0</v>
      </c>
      <c r="O11" s="69">
        <v>141</v>
      </c>
      <c r="P11" s="70">
        <v>157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3">
        <v>149</v>
      </c>
      <c r="M12" s="27"/>
      <c r="N12" s="27">
        <f t="shared" si="0"/>
        <v>0</v>
      </c>
      <c r="O12" s="69">
        <v>141</v>
      </c>
      <c r="P12" s="70">
        <v>157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3">
        <v>149</v>
      </c>
      <c r="M13" s="27"/>
      <c r="N13" s="27">
        <f t="shared" si="0"/>
        <v>0</v>
      </c>
      <c r="O13" s="69">
        <v>141</v>
      </c>
      <c r="P13" s="70">
        <v>157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3">
        <v>149</v>
      </c>
      <c r="M14" s="27"/>
      <c r="N14" s="27">
        <f t="shared" si="0"/>
        <v>0</v>
      </c>
      <c r="O14" s="69">
        <v>141</v>
      </c>
      <c r="P14" s="70">
        <v>157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3">
        <v>149</v>
      </c>
      <c r="M15" s="27"/>
      <c r="N15" s="27">
        <f t="shared" si="0"/>
        <v>0</v>
      </c>
      <c r="O15" s="69">
        <v>141</v>
      </c>
      <c r="P15" s="70">
        <v>157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3">
        <v>149</v>
      </c>
      <c r="M16" s="27"/>
      <c r="N16" s="27">
        <f t="shared" si="0"/>
        <v>0</v>
      </c>
      <c r="O16" s="69">
        <v>141</v>
      </c>
      <c r="P16" s="70">
        <v>157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3">
        <v>149</v>
      </c>
      <c r="M17" s="27"/>
      <c r="N17" s="27">
        <f t="shared" si="0"/>
        <v>0</v>
      </c>
      <c r="O17" s="69">
        <v>141</v>
      </c>
      <c r="P17" s="70">
        <v>157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3">
        <v>149</v>
      </c>
      <c r="M18" s="27"/>
      <c r="N18" s="27">
        <f t="shared" si="0"/>
        <v>0</v>
      </c>
      <c r="O18" s="69">
        <v>141</v>
      </c>
      <c r="P18" s="70">
        <v>157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3">
        <v>149</v>
      </c>
      <c r="M19" s="27"/>
      <c r="N19" s="27">
        <f t="shared" si="0"/>
        <v>0</v>
      </c>
      <c r="O19" s="69">
        <v>141</v>
      </c>
      <c r="P19" s="70">
        <v>157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3">
        <v>149</v>
      </c>
      <c r="M20" s="27"/>
      <c r="N20" s="27">
        <f t="shared" si="0"/>
        <v>0</v>
      </c>
      <c r="O20" s="69">
        <v>141</v>
      </c>
      <c r="P20" s="70">
        <v>157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R20"/>
  <sheetViews>
    <sheetView zoomScale="76" zoomScaleNormal="76" workbookViewId="0">
      <selection activeCell="M49" sqref="M49"/>
    </sheetView>
  </sheetViews>
  <sheetFormatPr defaultColWidth="9" defaultRowHeight="13.2" x14ac:dyDescent="0.2"/>
  <cols>
    <col min="1" max="1" width="3.77734375" style="11" customWidth="1"/>
    <col min="2" max="2" width="9" style="11" customWidth="1"/>
    <col min="3" max="3" width="9" style="11"/>
    <col min="4" max="5" width="8.77734375" style="11" customWidth="1"/>
    <col min="6" max="6" width="9.44140625" style="11" customWidth="1"/>
    <col min="7" max="8" width="8.77734375" style="11" customWidth="1"/>
    <col min="9" max="9" width="10.6640625" style="11" customWidth="1"/>
    <col min="10" max="10" width="8.6640625" style="11" customWidth="1"/>
    <col min="11" max="11" width="9.33203125" style="11" customWidth="1"/>
    <col min="12" max="12" width="6.88671875" style="12" customWidth="1"/>
    <col min="13" max="13" width="9.77734375" style="12" customWidth="1"/>
    <col min="14" max="14" width="7.88671875" style="12" customWidth="1"/>
    <col min="15" max="16" width="2.6640625" style="12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59</v>
      </c>
    </row>
    <row r="2" spans="1:18" ht="16.2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106</v>
      </c>
      <c r="N2" s="82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73"/>
      <c r="C3" s="74">
        <v>2.6160937500000001</v>
      </c>
      <c r="D3" s="75">
        <v>2.6357142857142901</v>
      </c>
      <c r="E3" s="76"/>
      <c r="F3" s="73"/>
      <c r="G3" s="73"/>
      <c r="H3" s="73"/>
      <c r="I3" s="73"/>
      <c r="J3" s="73"/>
      <c r="K3" s="73"/>
      <c r="L3" s="26">
        <v>2.7</v>
      </c>
      <c r="M3" s="78">
        <f>AVERAGE(B3:K3)</f>
        <v>2.6259040178571453</v>
      </c>
      <c r="N3" s="78">
        <f t="shared" ref="N3:N20" si="0">MAX(B3:K3)-MIN(B3:K3)</f>
        <v>1.9620535714290011E-2</v>
      </c>
      <c r="O3" s="83">
        <v>2.5</v>
      </c>
      <c r="P3" s="84">
        <v>2.9</v>
      </c>
      <c r="Q3" s="51">
        <f>M3/M3*100</f>
        <v>100</v>
      </c>
    </row>
    <row r="4" spans="1:18" ht="15.9" customHeight="1" x14ac:dyDescent="0.3">
      <c r="A4" s="21">
        <v>12</v>
      </c>
      <c r="B4" s="74">
        <v>2.63</v>
      </c>
      <c r="C4" s="74">
        <v>2.6412658227848098</v>
      </c>
      <c r="D4" s="75">
        <v>2.7105263157894699</v>
      </c>
      <c r="E4" s="75">
        <v>2.7360000000000002</v>
      </c>
      <c r="F4" s="74"/>
      <c r="G4" s="74"/>
      <c r="H4" s="74">
        <v>2.681</v>
      </c>
      <c r="I4" s="74"/>
      <c r="J4" s="74">
        <v>2.69</v>
      </c>
      <c r="K4" s="74"/>
      <c r="L4" s="26">
        <v>2.7</v>
      </c>
      <c r="M4" s="78">
        <f>AVERAGE(B4:K4)</f>
        <v>2.6814653564290469</v>
      </c>
      <c r="N4" s="78">
        <f t="shared" si="0"/>
        <v>0.10600000000000032</v>
      </c>
      <c r="O4" s="83">
        <v>2.5</v>
      </c>
      <c r="P4" s="84">
        <v>2.9</v>
      </c>
      <c r="Q4" s="51">
        <f t="shared" ref="Q4:Q20" si="1">M4/M$3*100</f>
        <v>102.11589373389367</v>
      </c>
    </row>
    <row r="5" spans="1:18" ht="15.9" customHeight="1" x14ac:dyDescent="0.3">
      <c r="A5" s="21">
        <v>1</v>
      </c>
      <c r="B5" s="74">
        <v>2.67</v>
      </c>
      <c r="C5" s="74">
        <v>2.6331645569620199</v>
      </c>
      <c r="D5" s="75">
        <v>2.71176470588235</v>
      </c>
      <c r="E5" s="75">
        <v>2.7490000000000001</v>
      </c>
      <c r="F5" s="74">
        <v>2.6</v>
      </c>
      <c r="G5" s="74"/>
      <c r="H5" s="74">
        <v>2.6320000000000001</v>
      </c>
      <c r="I5" s="74">
        <v>2.76</v>
      </c>
      <c r="J5" s="74">
        <v>2.73</v>
      </c>
      <c r="K5" s="73"/>
      <c r="L5" s="26">
        <v>2.7</v>
      </c>
      <c r="M5" s="78">
        <f>AVERAGE(B5:K5)</f>
        <v>2.6857411578555461</v>
      </c>
      <c r="N5" s="78">
        <f t="shared" si="0"/>
        <v>0.1599999999999997</v>
      </c>
      <c r="O5" s="83">
        <v>2.5</v>
      </c>
      <c r="P5" s="84">
        <v>2.9</v>
      </c>
      <c r="Q5" s="51">
        <f t="shared" si="1"/>
        <v>102.27872533007624</v>
      </c>
    </row>
    <row r="6" spans="1:18" ht="15.9" customHeight="1" x14ac:dyDescent="0.3">
      <c r="A6" s="21">
        <v>2</v>
      </c>
      <c r="B6" s="74">
        <v>2.6722222222222198</v>
      </c>
      <c r="C6" s="74">
        <v>2.6720731707317098</v>
      </c>
      <c r="D6" s="75">
        <v>2.6349999999999998</v>
      </c>
      <c r="E6" s="75">
        <v>2.738</v>
      </c>
      <c r="F6" s="74">
        <v>2.6727272727272702</v>
      </c>
      <c r="G6" s="74"/>
      <c r="H6" s="74">
        <v>2.6459999999999999</v>
      </c>
      <c r="I6" s="74">
        <v>2.75</v>
      </c>
      <c r="J6" s="74">
        <v>2.68</v>
      </c>
      <c r="K6" s="74"/>
      <c r="L6" s="26">
        <v>2.7</v>
      </c>
      <c r="M6" s="78">
        <f>AVERAGE(B6:K6)</f>
        <v>2.6832528332101497</v>
      </c>
      <c r="N6" s="78">
        <f t="shared" si="0"/>
        <v>0.11500000000000021</v>
      </c>
      <c r="O6" s="83">
        <v>2.5</v>
      </c>
      <c r="P6" s="84">
        <v>2.9</v>
      </c>
      <c r="Q6" s="51">
        <f t="shared" si="1"/>
        <v>102.18396464467135</v>
      </c>
    </row>
    <row r="7" spans="1:18" ht="15.9" customHeight="1" x14ac:dyDescent="0.3">
      <c r="A7" s="21">
        <v>3</v>
      </c>
      <c r="B7" s="74">
        <v>2.6666666666666701</v>
      </c>
      <c r="C7" s="74">
        <v>2.64041666666667</v>
      </c>
      <c r="D7" s="75">
        <v>2.5904761904761902</v>
      </c>
      <c r="E7" s="75">
        <v>2.7440000000000002</v>
      </c>
      <c r="F7" s="74">
        <v>2.6</v>
      </c>
      <c r="G7" s="74"/>
      <c r="H7" s="74">
        <v>2.6040000000000001</v>
      </c>
      <c r="I7" s="74">
        <v>2.64</v>
      </c>
      <c r="J7" s="74">
        <v>2.76</v>
      </c>
      <c r="K7" s="74"/>
      <c r="L7" s="26">
        <v>2.7</v>
      </c>
      <c r="M7" s="78">
        <f>AVERAGE(B7:K7)</f>
        <v>2.6556949404761916</v>
      </c>
      <c r="N7" s="78">
        <f t="shared" si="0"/>
        <v>0.16952380952380963</v>
      </c>
      <c r="O7" s="83">
        <v>2.5</v>
      </c>
      <c r="P7" s="84">
        <v>2.9</v>
      </c>
      <c r="Q7" s="51">
        <f t="shared" si="1"/>
        <v>101.13450158179647</v>
      </c>
    </row>
    <row r="8" spans="1:18" ht="15.9" customHeight="1" x14ac:dyDescent="0.3">
      <c r="A8" s="21">
        <v>4</v>
      </c>
      <c r="B8" s="77"/>
      <c r="C8" s="77"/>
      <c r="D8" s="78"/>
      <c r="E8" s="78"/>
      <c r="F8" s="77"/>
      <c r="G8" s="77"/>
      <c r="H8" s="77"/>
      <c r="I8" s="77"/>
      <c r="J8" s="77"/>
      <c r="K8" s="77"/>
      <c r="L8" s="26">
        <v>2.7</v>
      </c>
      <c r="M8" s="78"/>
      <c r="N8" s="78">
        <f t="shared" si="0"/>
        <v>0</v>
      </c>
      <c r="O8" s="83">
        <v>2.5</v>
      </c>
      <c r="P8" s="84">
        <v>2.9</v>
      </c>
      <c r="Q8" s="51">
        <f t="shared" si="1"/>
        <v>0</v>
      </c>
    </row>
    <row r="9" spans="1:18" ht="15.9" customHeight="1" x14ac:dyDescent="0.3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2.7</v>
      </c>
      <c r="M9" s="78"/>
      <c r="N9" s="78">
        <f t="shared" si="0"/>
        <v>0</v>
      </c>
      <c r="O9" s="83">
        <v>2.5</v>
      </c>
      <c r="P9" s="84">
        <v>2.9</v>
      </c>
      <c r="Q9" s="51">
        <f t="shared" si="1"/>
        <v>0</v>
      </c>
    </row>
    <row r="10" spans="1:18" ht="15.9" customHeight="1" x14ac:dyDescent="0.3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2.7</v>
      </c>
      <c r="M10" s="78"/>
      <c r="N10" s="78">
        <f t="shared" si="0"/>
        <v>0</v>
      </c>
      <c r="O10" s="83">
        <v>2.5</v>
      </c>
      <c r="P10" s="84">
        <v>2.9</v>
      </c>
      <c r="Q10" s="51">
        <f t="shared" si="1"/>
        <v>0</v>
      </c>
    </row>
    <row r="11" spans="1:18" ht="15.9" customHeight="1" x14ac:dyDescent="0.3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6">
        <v>2.7</v>
      </c>
      <c r="M11" s="78"/>
      <c r="N11" s="78">
        <f t="shared" si="0"/>
        <v>0</v>
      </c>
      <c r="O11" s="83">
        <v>2.5</v>
      </c>
      <c r="P11" s="84">
        <v>2.9</v>
      </c>
      <c r="Q11" s="51">
        <f t="shared" si="1"/>
        <v>0</v>
      </c>
    </row>
    <row r="12" spans="1:18" ht="15.9" customHeight="1" x14ac:dyDescent="0.3">
      <c r="A12" s="21">
        <v>8</v>
      </c>
      <c r="B12" s="77"/>
      <c r="C12" s="77"/>
      <c r="D12" s="78"/>
      <c r="E12" s="79"/>
      <c r="F12" s="77"/>
      <c r="G12" s="77"/>
      <c r="H12" s="77"/>
      <c r="I12" s="77"/>
      <c r="J12" s="77"/>
      <c r="K12" s="77"/>
      <c r="L12" s="26">
        <v>2.7</v>
      </c>
      <c r="M12" s="78"/>
      <c r="N12" s="78">
        <f t="shared" si="0"/>
        <v>0</v>
      </c>
      <c r="O12" s="83">
        <v>2.5</v>
      </c>
      <c r="P12" s="84">
        <v>2.9</v>
      </c>
      <c r="Q12" s="51">
        <f t="shared" si="1"/>
        <v>0</v>
      </c>
    </row>
    <row r="13" spans="1:18" ht="15.9" customHeight="1" x14ac:dyDescent="0.3">
      <c r="A13" s="21">
        <v>9</v>
      </c>
      <c r="B13" s="77"/>
      <c r="C13" s="77"/>
      <c r="D13" s="78"/>
      <c r="E13" s="79"/>
      <c r="F13" s="77"/>
      <c r="G13" s="77"/>
      <c r="H13" s="77"/>
      <c r="I13" s="77"/>
      <c r="J13" s="77"/>
      <c r="K13" s="77"/>
      <c r="L13" s="26">
        <v>2.7</v>
      </c>
      <c r="M13" s="78"/>
      <c r="N13" s="78">
        <f t="shared" si="0"/>
        <v>0</v>
      </c>
      <c r="O13" s="83">
        <v>2.5</v>
      </c>
      <c r="P13" s="84">
        <v>2.9</v>
      </c>
      <c r="Q13" s="51">
        <f t="shared" si="1"/>
        <v>0</v>
      </c>
    </row>
    <row r="14" spans="1:18" ht="15.9" customHeight="1" x14ac:dyDescent="0.3">
      <c r="A14" s="21">
        <v>10</v>
      </c>
      <c r="B14" s="77"/>
      <c r="C14" s="77"/>
      <c r="D14" s="78"/>
      <c r="E14" s="78"/>
      <c r="F14" s="77"/>
      <c r="G14" s="77"/>
      <c r="H14" s="77"/>
      <c r="I14" s="77"/>
      <c r="J14" s="77"/>
      <c r="K14" s="77"/>
      <c r="L14" s="26">
        <v>2.7</v>
      </c>
      <c r="M14" s="78"/>
      <c r="N14" s="78">
        <f t="shared" si="0"/>
        <v>0</v>
      </c>
      <c r="O14" s="83">
        <v>2.5</v>
      </c>
      <c r="P14" s="84">
        <v>2.9</v>
      </c>
      <c r="Q14" s="51">
        <f t="shared" si="1"/>
        <v>0</v>
      </c>
    </row>
    <row r="15" spans="1:18" ht="15.9" customHeight="1" x14ac:dyDescent="0.3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2.7</v>
      </c>
      <c r="M15" s="78"/>
      <c r="N15" s="78">
        <f t="shared" si="0"/>
        <v>0</v>
      </c>
      <c r="O15" s="83">
        <v>2.5</v>
      </c>
      <c r="P15" s="84">
        <v>2.9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77"/>
      <c r="C16" s="77"/>
      <c r="D16" s="80"/>
      <c r="E16" s="79"/>
      <c r="F16" s="77"/>
      <c r="G16" s="77"/>
      <c r="H16" s="77"/>
      <c r="I16" s="77"/>
      <c r="J16" s="77"/>
      <c r="K16" s="77"/>
      <c r="L16" s="26">
        <v>2.7</v>
      </c>
      <c r="M16" s="78"/>
      <c r="N16" s="78">
        <f t="shared" si="0"/>
        <v>0</v>
      </c>
      <c r="O16" s="83">
        <v>2.5</v>
      </c>
      <c r="P16" s="84">
        <v>2.9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2.7</v>
      </c>
      <c r="M17" s="78"/>
      <c r="N17" s="78">
        <f t="shared" si="0"/>
        <v>0</v>
      </c>
      <c r="O17" s="83">
        <v>2.5</v>
      </c>
      <c r="P17" s="84">
        <v>2.9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2.7</v>
      </c>
      <c r="M18" s="78"/>
      <c r="N18" s="78">
        <f t="shared" si="0"/>
        <v>0</v>
      </c>
      <c r="O18" s="83">
        <v>2.5</v>
      </c>
      <c r="P18" s="84">
        <v>2.9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2.7</v>
      </c>
      <c r="M19" s="78"/>
      <c r="N19" s="78">
        <f t="shared" si="0"/>
        <v>0</v>
      </c>
      <c r="O19" s="83">
        <v>2.5</v>
      </c>
      <c r="P19" s="84">
        <v>2.9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2.7</v>
      </c>
      <c r="M20" s="78"/>
      <c r="N20" s="78">
        <f t="shared" si="0"/>
        <v>0</v>
      </c>
      <c r="O20" s="83">
        <v>2.5</v>
      </c>
      <c r="P20" s="84">
        <v>2.9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R20"/>
  <sheetViews>
    <sheetView zoomScale="76" zoomScaleNormal="76" workbookViewId="0">
      <selection activeCell="M45" sqref="M45"/>
    </sheetView>
  </sheetViews>
  <sheetFormatPr defaultColWidth="9" defaultRowHeight="15" x14ac:dyDescent="0.3"/>
  <cols>
    <col min="1" max="1" width="3.77734375" style="11" customWidth="1"/>
    <col min="2" max="2" width="8.33203125" style="11" customWidth="1"/>
    <col min="3" max="3" width="9" style="11"/>
    <col min="4" max="5" width="8.77734375" style="11" customWidth="1"/>
    <col min="6" max="6" width="9.44140625" style="11" customWidth="1"/>
    <col min="7" max="8" width="8.77734375" style="11" customWidth="1"/>
    <col min="9" max="9" width="10.6640625" style="11" customWidth="1"/>
    <col min="10" max="10" width="8.6640625" style="11" customWidth="1"/>
    <col min="11" max="11" width="9.33203125" style="11" customWidth="1"/>
    <col min="12" max="12" width="6.88671875" style="12" customWidth="1"/>
    <col min="13" max="13" width="9.77734375" style="12" customWidth="1"/>
    <col min="14" max="14" width="7.88671875" style="72" customWidth="1"/>
    <col min="15" max="16" width="2.6640625" style="12" customWidth="1"/>
    <col min="17" max="17" width="11.88671875" style="11" customWidth="1"/>
    <col min="18" max="16384" width="9" style="11"/>
  </cols>
  <sheetData>
    <row r="1" spans="1:18" ht="20.100000000000001" customHeight="1" x14ac:dyDescent="0.45">
      <c r="F1" s="13" t="s">
        <v>61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82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73"/>
      <c r="C3" s="74">
        <v>5.9624074074074098</v>
      </c>
      <c r="D3" s="75">
        <v>5.95</v>
      </c>
      <c r="E3" s="76"/>
      <c r="F3" s="73"/>
      <c r="G3" s="73"/>
      <c r="H3" s="73"/>
      <c r="I3" s="73"/>
      <c r="J3" s="73"/>
      <c r="K3" s="73"/>
      <c r="L3" s="26">
        <v>5.9</v>
      </c>
      <c r="M3" s="78">
        <f>AVERAGE(B3:K3)</f>
        <v>5.9562037037037054</v>
      </c>
      <c r="N3" s="78">
        <f t="shared" ref="N3:N20" si="0">MAX(B3:K3)-MIN(B3:K3)</f>
        <v>1.2407407407409643E-2</v>
      </c>
      <c r="O3" s="83">
        <v>5.7</v>
      </c>
      <c r="P3" s="84">
        <v>6.1</v>
      </c>
      <c r="Q3" s="85">
        <f>M3/M3*100</f>
        <v>100</v>
      </c>
    </row>
    <row r="4" spans="1:18" ht="15.9" customHeight="1" x14ac:dyDescent="0.3">
      <c r="A4" s="21">
        <v>12</v>
      </c>
      <c r="B4" s="74">
        <v>5.95</v>
      </c>
      <c r="C4" s="74">
        <v>5.9592000000000001</v>
      </c>
      <c r="D4" s="75">
        <v>5.9285714285714297</v>
      </c>
      <c r="E4" s="75">
        <v>6.0259999999999998</v>
      </c>
      <c r="F4" s="74"/>
      <c r="G4" s="74">
        <v>5.9358823529411797</v>
      </c>
      <c r="H4" s="74">
        <v>5.9859999999999998</v>
      </c>
      <c r="I4" s="74"/>
      <c r="J4" s="74">
        <v>6.05</v>
      </c>
      <c r="K4" s="74"/>
      <c r="L4" s="26">
        <v>5.9</v>
      </c>
      <c r="M4" s="78">
        <f>AVERAGE(B4:K4)</f>
        <v>5.9765219687875151</v>
      </c>
      <c r="N4" s="78">
        <f t="shared" si="0"/>
        <v>0.12142857142857011</v>
      </c>
      <c r="O4" s="83">
        <v>5.7</v>
      </c>
      <c r="P4" s="84">
        <v>6.1</v>
      </c>
      <c r="Q4" s="85">
        <f t="shared" ref="Q4:Q20" si="1">M4/M$3*100</f>
        <v>100.3411277735712</v>
      </c>
    </row>
    <row r="5" spans="1:18" ht="15.9" customHeight="1" x14ac:dyDescent="0.3">
      <c r="A5" s="21">
        <v>1</v>
      </c>
      <c r="B5" s="74">
        <v>5.9649999999999999</v>
      </c>
      <c r="C5" s="74">
        <v>5.9765432098765396</v>
      </c>
      <c r="D5" s="75">
        <v>5.97</v>
      </c>
      <c r="E5" s="75">
        <v>6.0380000000000003</v>
      </c>
      <c r="F5" s="74">
        <v>5.8</v>
      </c>
      <c r="G5" s="74">
        <v>5.9285714285714297</v>
      </c>
      <c r="H5" s="74">
        <v>5.976</v>
      </c>
      <c r="I5" s="74">
        <v>5.98</v>
      </c>
      <c r="J5" s="74">
        <v>6.03</v>
      </c>
      <c r="K5" s="74">
        <v>6.0214285714285696</v>
      </c>
      <c r="L5" s="26">
        <v>5.9</v>
      </c>
      <c r="M5" s="78">
        <f>AVERAGE(B5:K5)</f>
        <v>5.9685543209876544</v>
      </c>
      <c r="N5" s="78">
        <f t="shared" si="0"/>
        <v>0.23800000000000043</v>
      </c>
      <c r="O5" s="83">
        <v>5.7</v>
      </c>
      <c r="P5" s="84">
        <v>6.1</v>
      </c>
      <c r="Q5" s="85">
        <f t="shared" si="1"/>
        <v>100.20735720096793</v>
      </c>
    </row>
    <row r="6" spans="1:18" ht="15.9" customHeight="1" x14ac:dyDescent="0.3">
      <c r="A6" s="21">
        <v>2</v>
      </c>
      <c r="B6" s="74">
        <v>5.95</v>
      </c>
      <c r="C6" s="74">
        <v>6.0106896551724196</v>
      </c>
      <c r="D6" s="75">
        <v>5.96315789473684</v>
      </c>
      <c r="E6" s="75">
        <v>6.0430000000000001</v>
      </c>
      <c r="F6" s="74">
        <v>5.9</v>
      </c>
      <c r="G6" s="74">
        <v>5.9008333333333303</v>
      </c>
      <c r="H6" s="74">
        <v>5.9909999999999997</v>
      </c>
      <c r="I6" s="74">
        <v>5.95</v>
      </c>
      <c r="J6" s="74">
        <v>5.97</v>
      </c>
      <c r="K6" s="74">
        <v>5.9846153846153802</v>
      </c>
      <c r="L6" s="26">
        <v>5.9</v>
      </c>
      <c r="M6" s="78">
        <f>AVERAGE(B6:K6)</f>
        <v>5.9663296267857975</v>
      </c>
      <c r="N6" s="78">
        <f t="shared" si="0"/>
        <v>0.14299999999999979</v>
      </c>
      <c r="O6" s="83">
        <v>5.7</v>
      </c>
      <c r="P6" s="84">
        <v>6.1</v>
      </c>
      <c r="Q6" s="85">
        <f t="shared" si="1"/>
        <v>100.17000632593872</v>
      </c>
    </row>
    <row r="7" spans="1:18" ht="15.9" customHeight="1" x14ac:dyDescent="0.3">
      <c r="A7" s="21">
        <v>3</v>
      </c>
      <c r="B7" s="74">
        <v>5.9555555555555602</v>
      </c>
      <c r="C7" s="74">
        <v>5.9925531914893604</v>
      </c>
      <c r="D7" s="75">
        <v>5.8857142857142897</v>
      </c>
      <c r="E7" s="75">
        <v>6.0620000000000003</v>
      </c>
      <c r="F7" s="74">
        <v>5.87692307692308</v>
      </c>
      <c r="G7" s="74">
        <v>5.8737500000000002</v>
      </c>
      <c r="H7" s="74">
        <v>5.9740000000000002</v>
      </c>
      <c r="I7" s="74">
        <v>5.94</v>
      </c>
      <c r="J7" s="74">
        <v>5.92</v>
      </c>
      <c r="K7" s="74">
        <v>6</v>
      </c>
      <c r="L7" s="26">
        <v>5.9</v>
      </c>
      <c r="M7" s="78">
        <f>AVERAGE(B7:K7)</f>
        <v>5.948049610968229</v>
      </c>
      <c r="N7" s="78">
        <f t="shared" si="0"/>
        <v>0.18825000000000003</v>
      </c>
      <c r="O7" s="83">
        <v>5.7</v>
      </c>
      <c r="P7" s="84">
        <v>6.1</v>
      </c>
      <c r="Q7" s="85">
        <f t="shared" si="1"/>
        <v>99.863099162803877</v>
      </c>
    </row>
    <row r="8" spans="1:18" ht="15.9" customHeight="1" x14ac:dyDescent="0.3">
      <c r="A8" s="21">
        <v>4</v>
      </c>
      <c r="B8" s="77"/>
      <c r="C8" s="77"/>
      <c r="D8" s="78"/>
      <c r="E8" s="78"/>
      <c r="F8" s="77"/>
      <c r="G8" s="77"/>
      <c r="H8" s="77"/>
      <c r="I8" s="77"/>
      <c r="J8" s="77"/>
      <c r="K8" s="77"/>
      <c r="L8" s="26">
        <v>5.9</v>
      </c>
      <c r="M8" s="78"/>
      <c r="N8" s="78">
        <f t="shared" si="0"/>
        <v>0</v>
      </c>
      <c r="O8" s="83">
        <v>5.7</v>
      </c>
      <c r="P8" s="84">
        <v>6.1</v>
      </c>
      <c r="Q8" s="85">
        <f t="shared" si="1"/>
        <v>0</v>
      </c>
    </row>
    <row r="9" spans="1:18" ht="15.9" customHeight="1" x14ac:dyDescent="0.3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5.9</v>
      </c>
      <c r="M9" s="78"/>
      <c r="N9" s="78">
        <f t="shared" si="0"/>
        <v>0</v>
      </c>
      <c r="O9" s="83">
        <v>5.7</v>
      </c>
      <c r="P9" s="84">
        <v>6.1</v>
      </c>
      <c r="Q9" s="85">
        <f t="shared" si="1"/>
        <v>0</v>
      </c>
    </row>
    <row r="10" spans="1:18" ht="15.9" customHeight="1" x14ac:dyDescent="0.3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5.9</v>
      </c>
      <c r="M10" s="78"/>
      <c r="N10" s="78">
        <f t="shared" si="0"/>
        <v>0</v>
      </c>
      <c r="O10" s="83">
        <v>5.7</v>
      </c>
      <c r="P10" s="84">
        <v>6.1</v>
      </c>
      <c r="Q10" s="85">
        <f t="shared" si="1"/>
        <v>0</v>
      </c>
    </row>
    <row r="11" spans="1:18" ht="15.9" customHeight="1" x14ac:dyDescent="0.3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6">
        <v>5.9</v>
      </c>
      <c r="M11" s="78"/>
      <c r="N11" s="78">
        <f t="shared" si="0"/>
        <v>0</v>
      </c>
      <c r="O11" s="83">
        <v>5.7</v>
      </c>
      <c r="P11" s="84">
        <v>6.1</v>
      </c>
      <c r="Q11" s="85">
        <f t="shared" si="1"/>
        <v>0</v>
      </c>
    </row>
    <row r="12" spans="1:18" ht="15.9" customHeight="1" x14ac:dyDescent="0.3">
      <c r="A12" s="21">
        <v>8</v>
      </c>
      <c r="B12" s="77"/>
      <c r="C12" s="77"/>
      <c r="D12" s="78"/>
      <c r="E12" s="78"/>
      <c r="F12" s="77"/>
      <c r="G12" s="77"/>
      <c r="H12" s="77"/>
      <c r="I12" s="77"/>
      <c r="J12" s="77"/>
      <c r="K12" s="77"/>
      <c r="L12" s="26">
        <v>5.9</v>
      </c>
      <c r="M12" s="78"/>
      <c r="N12" s="78">
        <f t="shared" si="0"/>
        <v>0</v>
      </c>
      <c r="O12" s="83">
        <v>5.7</v>
      </c>
      <c r="P12" s="84">
        <v>6.1</v>
      </c>
      <c r="Q12" s="85">
        <f t="shared" si="1"/>
        <v>0</v>
      </c>
    </row>
    <row r="13" spans="1:18" ht="15.9" customHeight="1" x14ac:dyDescent="0.3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5.9</v>
      </c>
      <c r="M13" s="78"/>
      <c r="N13" s="78">
        <f t="shared" si="0"/>
        <v>0</v>
      </c>
      <c r="O13" s="83">
        <v>5.7</v>
      </c>
      <c r="P13" s="84">
        <v>6.1</v>
      </c>
      <c r="Q13" s="85">
        <f t="shared" si="1"/>
        <v>0</v>
      </c>
    </row>
    <row r="14" spans="1:18" ht="15.9" customHeight="1" x14ac:dyDescent="0.3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5.9</v>
      </c>
      <c r="M14" s="78"/>
      <c r="N14" s="78">
        <f t="shared" si="0"/>
        <v>0</v>
      </c>
      <c r="O14" s="83">
        <v>5.7</v>
      </c>
      <c r="P14" s="84">
        <v>6.1</v>
      </c>
      <c r="Q14" s="85">
        <f t="shared" si="1"/>
        <v>0</v>
      </c>
    </row>
    <row r="15" spans="1:18" ht="15.9" customHeight="1" x14ac:dyDescent="0.3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5.9</v>
      </c>
      <c r="M15" s="78"/>
      <c r="N15" s="78">
        <f t="shared" si="0"/>
        <v>0</v>
      </c>
      <c r="O15" s="83">
        <v>5.7</v>
      </c>
      <c r="P15" s="84">
        <v>6.1</v>
      </c>
      <c r="Q15" s="85">
        <f t="shared" si="1"/>
        <v>0</v>
      </c>
      <c r="R15" s="53"/>
    </row>
    <row r="16" spans="1:18" ht="15.9" customHeight="1" x14ac:dyDescent="0.3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5.9</v>
      </c>
      <c r="M16" s="78"/>
      <c r="N16" s="78">
        <f t="shared" si="0"/>
        <v>0</v>
      </c>
      <c r="O16" s="83">
        <v>5.7</v>
      </c>
      <c r="P16" s="84">
        <v>6.1</v>
      </c>
      <c r="Q16" s="85">
        <f t="shared" si="1"/>
        <v>0</v>
      </c>
      <c r="R16" s="53"/>
    </row>
    <row r="17" spans="1:18" ht="15.9" customHeight="1" x14ac:dyDescent="0.3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5.9</v>
      </c>
      <c r="M17" s="78"/>
      <c r="N17" s="78">
        <f t="shared" si="0"/>
        <v>0</v>
      </c>
      <c r="O17" s="83">
        <v>5.7</v>
      </c>
      <c r="P17" s="84">
        <v>6.1</v>
      </c>
      <c r="Q17" s="85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5.9</v>
      </c>
      <c r="M18" s="78"/>
      <c r="N18" s="78">
        <f t="shared" si="0"/>
        <v>0</v>
      </c>
      <c r="O18" s="83">
        <v>5.7</v>
      </c>
      <c r="P18" s="84">
        <v>6.1</v>
      </c>
      <c r="Q18" s="85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5.9</v>
      </c>
      <c r="M19" s="78"/>
      <c r="N19" s="78">
        <f t="shared" si="0"/>
        <v>0</v>
      </c>
      <c r="O19" s="83">
        <v>5.7</v>
      </c>
      <c r="P19" s="84">
        <v>6.1</v>
      </c>
      <c r="Q19" s="85">
        <f t="shared" si="1"/>
        <v>0</v>
      </c>
      <c r="R19" s="53"/>
    </row>
    <row r="20" spans="1:18" ht="15.9" customHeight="1" x14ac:dyDescent="0.3">
      <c r="A20" s="21">
        <v>4</v>
      </c>
      <c r="B20" s="28"/>
      <c r="C20" s="81"/>
      <c r="D20" s="81"/>
      <c r="E20" s="81"/>
      <c r="F20" s="81"/>
      <c r="G20" s="81"/>
      <c r="H20" s="81"/>
      <c r="I20" s="81"/>
      <c r="J20" s="81"/>
      <c r="K20" s="81"/>
      <c r="L20" s="26">
        <v>5.9</v>
      </c>
      <c r="M20" s="78"/>
      <c r="N20" s="78">
        <f t="shared" si="0"/>
        <v>0</v>
      </c>
      <c r="O20" s="83">
        <v>5.7</v>
      </c>
      <c r="P20" s="84">
        <v>6.1</v>
      </c>
      <c r="Q20" s="85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R20"/>
  <sheetViews>
    <sheetView zoomScale="76" zoomScaleNormal="76" workbookViewId="0">
      <selection activeCell="K49" sqref="K49"/>
    </sheetView>
  </sheetViews>
  <sheetFormatPr defaultColWidth="9" defaultRowHeight="13.2" x14ac:dyDescent="0.2"/>
  <cols>
    <col min="1" max="1" width="3.77734375" style="11" customWidth="1"/>
    <col min="2" max="11" width="11.77734375" style="11" customWidth="1"/>
    <col min="12" max="12" width="8.44140625" style="12" customWidth="1"/>
    <col min="13" max="13" width="11.44140625" style="12" customWidth="1"/>
    <col min="14" max="14" width="7.88671875" style="12" customWidth="1"/>
    <col min="15" max="16" width="2.6640625" style="12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62</v>
      </c>
    </row>
    <row r="2" spans="1:18" ht="16.2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5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107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969.77735849056603</v>
      </c>
      <c r="D3" s="61">
        <v>995.14615384615399</v>
      </c>
      <c r="E3" s="62"/>
      <c r="F3" s="59"/>
      <c r="G3" s="59"/>
      <c r="H3" s="59"/>
      <c r="I3" s="59"/>
      <c r="J3" s="59"/>
      <c r="K3" s="59"/>
      <c r="L3" s="43">
        <v>966</v>
      </c>
      <c r="M3" s="27">
        <f>AVERAGE(B3:K3)</f>
        <v>982.46175616836001</v>
      </c>
      <c r="N3" s="27">
        <f t="shared" ref="N3:N20" si="0">MAX(B3:K3)-MIN(B3:K3)</f>
        <v>25.368795355587963</v>
      </c>
      <c r="O3" s="69">
        <v>917</v>
      </c>
      <c r="P3" s="70">
        <v>1015</v>
      </c>
      <c r="Q3" s="51">
        <f>M3/M3*100</f>
        <v>100</v>
      </c>
    </row>
    <row r="4" spans="1:18" ht="15.9" customHeight="1" x14ac:dyDescent="0.35">
      <c r="A4" s="21">
        <v>12</v>
      </c>
      <c r="B4" s="60">
        <v>988.45</v>
      </c>
      <c r="C4" s="60">
        <v>967.39444444444405</v>
      </c>
      <c r="D4" s="61">
        <v>1000.31333333333</v>
      </c>
      <c r="E4" s="63"/>
      <c r="F4" s="60"/>
      <c r="G4" s="60">
        <v>971.71564705882395</v>
      </c>
      <c r="H4" s="60"/>
      <c r="I4" s="60"/>
      <c r="J4" s="60">
        <v>978.68</v>
      </c>
      <c r="K4" s="60"/>
      <c r="L4" s="43">
        <v>966</v>
      </c>
      <c r="M4" s="27">
        <f>AVERAGE(B4:K4)</f>
        <v>981.3106849673195</v>
      </c>
      <c r="N4" s="71">
        <f t="shared" si="0"/>
        <v>32.918888888885931</v>
      </c>
      <c r="O4" s="69">
        <v>917</v>
      </c>
      <c r="P4" s="70">
        <v>1015</v>
      </c>
      <c r="Q4" s="51">
        <f t="shared" ref="Q4:Q20" si="1">M4/M$3*100</f>
        <v>99.882838065317699</v>
      </c>
    </row>
    <row r="5" spans="1:18" ht="15.9" customHeight="1" x14ac:dyDescent="0.35">
      <c r="A5" s="21">
        <v>1</v>
      </c>
      <c r="B5" s="60">
        <v>985.35</v>
      </c>
      <c r="C5" s="60">
        <v>974.45466666666698</v>
      </c>
      <c r="D5" s="61">
        <v>1006.25</v>
      </c>
      <c r="E5" s="63"/>
      <c r="F5" s="60">
        <v>950</v>
      </c>
      <c r="G5" s="60">
        <v>976.75314285714296</v>
      </c>
      <c r="H5" s="60"/>
      <c r="I5" s="60">
        <v>998</v>
      </c>
      <c r="J5" s="60">
        <v>975.58</v>
      </c>
      <c r="K5" s="59"/>
      <c r="L5" s="43">
        <v>966</v>
      </c>
      <c r="M5" s="27">
        <f>AVERAGE(B5:K5)</f>
        <v>980.91254421768713</v>
      </c>
      <c r="N5" s="71">
        <f t="shared" si="0"/>
        <v>56.25</v>
      </c>
      <c r="O5" s="69">
        <v>917</v>
      </c>
      <c r="P5" s="70">
        <v>1015</v>
      </c>
      <c r="Q5" s="51">
        <f t="shared" si="1"/>
        <v>99.842313256373984</v>
      </c>
    </row>
    <row r="6" spans="1:18" ht="15.9" customHeight="1" x14ac:dyDescent="0.35">
      <c r="A6" s="21">
        <v>2</v>
      </c>
      <c r="B6" s="60">
        <v>984.83333333333303</v>
      </c>
      <c r="C6" s="60">
        <v>981.97763157894803</v>
      </c>
      <c r="D6" s="61">
        <v>1023.60666666667</v>
      </c>
      <c r="E6" s="63"/>
      <c r="F6" s="60">
        <v>999.09090909090901</v>
      </c>
      <c r="G6" s="60">
        <v>979.18470833333299</v>
      </c>
      <c r="H6" s="60"/>
      <c r="I6" s="60">
        <v>981.43</v>
      </c>
      <c r="J6" s="60">
        <v>982.59</v>
      </c>
      <c r="K6" s="60"/>
      <c r="L6" s="43">
        <v>966</v>
      </c>
      <c r="M6" s="27">
        <f>AVERAGE(B6:K6)</f>
        <v>990.38760700045623</v>
      </c>
      <c r="N6" s="71">
        <f t="shared" si="0"/>
        <v>44.421958333336988</v>
      </c>
      <c r="O6" s="69">
        <v>917</v>
      </c>
      <c r="P6" s="70">
        <v>1015</v>
      </c>
      <c r="Q6" s="51">
        <f t="shared" si="1"/>
        <v>100.80673377689604</v>
      </c>
    </row>
    <row r="7" spans="1:18" ht="15.9" customHeight="1" x14ac:dyDescent="0.35">
      <c r="A7" s="21">
        <v>3</v>
      </c>
      <c r="B7" s="60">
        <v>986.055555555556</v>
      </c>
      <c r="C7" s="60">
        <v>980.43913043478301</v>
      </c>
      <c r="D7" s="61">
        <v>1000.91764705882</v>
      </c>
      <c r="E7" s="64"/>
      <c r="F7" s="60">
        <v>990.538461538462</v>
      </c>
      <c r="G7" s="60">
        <v>972.03683333333299</v>
      </c>
      <c r="H7" s="60"/>
      <c r="I7" s="60">
        <v>1005.83</v>
      </c>
      <c r="J7" s="60">
        <v>990.76</v>
      </c>
      <c r="K7" s="60"/>
      <c r="L7" s="43">
        <v>966</v>
      </c>
      <c r="M7" s="27">
        <f>AVERAGE(B7:K7)</f>
        <v>989.51108970299344</v>
      </c>
      <c r="N7" s="71">
        <f t="shared" si="0"/>
        <v>33.793166666667048</v>
      </c>
      <c r="O7" s="69">
        <v>917</v>
      </c>
      <c r="P7" s="70">
        <v>1015</v>
      </c>
      <c r="Q7" s="51">
        <f t="shared" si="1"/>
        <v>100.71751734766003</v>
      </c>
    </row>
    <row r="8" spans="1:18" ht="15.9" customHeight="1" x14ac:dyDescent="0.35">
      <c r="A8" s="21">
        <v>4</v>
      </c>
      <c r="B8" s="26"/>
      <c r="C8" s="26"/>
      <c r="D8" s="27"/>
      <c r="E8" s="29"/>
      <c r="F8" s="26"/>
      <c r="G8" s="26"/>
      <c r="H8" s="26"/>
      <c r="I8" s="26"/>
      <c r="J8" s="26"/>
      <c r="K8" s="26"/>
      <c r="L8" s="43">
        <v>966</v>
      </c>
      <c r="M8" s="27"/>
      <c r="N8" s="71">
        <f t="shared" si="0"/>
        <v>0</v>
      </c>
      <c r="O8" s="69">
        <v>917</v>
      </c>
      <c r="P8" s="70">
        <v>1015</v>
      </c>
      <c r="Q8" s="51">
        <f t="shared" si="1"/>
        <v>0</v>
      </c>
    </row>
    <row r="9" spans="1:18" ht="15.9" customHeight="1" x14ac:dyDescent="0.35">
      <c r="A9" s="21">
        <v>5</v>
      </c>
      <c r="B9" s="26"/>
      <c r="C9" s="26"/>
      <c r="D9" s="27"/>
      <c r="E9" s="29"/>
      <c r="F9" s="26"/>
      <c r="G9" s="26"/>
      <c r="H9" s="26"/>
      <c r="I9" s="26"/>
      <c r="J9" s="26"/>
      <c r="K9" s="26"/>
      <c r="L9" s="43">
        <v>966</v>
      </c>
      <c r="M9" s="27"/>
      <c r="N9" s="71">
        <f t="shared" si="0"/>
        <v>0</v>
      </c>
      <c r="O9" s="69">
        <v>917</v>
      </c>
      <c r="P9" s="70">
        <v>1015</v>
      </c>
      <c r="Q9" s="51">
        <f t="shared" si="1"/>
        <v>0</v>
      </c>
    </row>
    <row r="10" spans="1:18" ht="15.9" customHeight="1" x14ac:dyDescent="0.35">
      <c r="A10" s="21">
        <v>6</v>
      </c>
      <c r="B10" s="26"/>
      <c r="C10" s="26"/>
      <c r="D10" s="27"/>
      <c r="E10" s="29"/>
      <c r="F10" s="26"/>
      <c r="G10" s="26"/>
      <c r="H10" s="26"/>
      <c r="I10" s="26"/>
      <c r="J10" s="26"/>
      <c r="K10" s="26"/>
      <c r="L10" s="43">
        <v>966</v>
      </c>
      <c r="M10" s="27"/>
      <c r="N10" s="71">
        <f t="shared" si="0"/>
        <v>0</v>
      </c>
      <c r="O10" s="69">
        <v>917</v>
      </c>
      <c r="P10" s="70">
        <v>1015</v>
      </c>
      <c r="Q10" s="51">
        <f t="shared" si="1"/>
        <v>0</v>
      </c>
    </row>
    <row r="11" spans="1:18" ht="15.9" customHeight="1" x14ac:dyDescent="0.35">
      <c r="A11" s="21">
        <v>7</v>
      </c>
      <c r="B11" s="26"/>
      <c r="C11" s="26"/>
      <c r="D11" s="27"/>
      <c r="E11" s="29"/>
      <c r="F11" s="26"/>
      <c r="G11" s="26"/>
      <c r="H11" s="26"/>
      <c r="I11" s="26"/>
      <c r="J11" s="26"/>
      <c r="K11" s="26"/>
      <c r="L11" s="43">
        <v>966</v>
      </c>
      <c r="M11" s="27"/>
      <c r="N11" s="71">
        <f t="shared" si="0"/>
        <v>0</v>
      </c>
      <c r="O11" s="69">
        <v>917</v>
      </c>
      <c r="P11" s="70">
        <v>1015</v>
      </c>
      <c r="Q11" s="51">
        <f t="shared" si="1"/>
        <v>0</v>
      </c>
    </row>
    <row r="12" spans="1:18" ht="15.9" customHeight="1" x14ac:dyDescent="0.35">
      <c r="A12" s="21">
        <v>8</v>
      </c>
      <c r="B12" s="26"/>
      <c r="C12" s="26"/>
      <c r="D12" s="27"/>
      <c r="E12" s="29"/>
      <c r="F12" s="26"/>
      <c r="G12" s="26"/>
      <c r="H12" s="26"/>
      <c r="I12" s="26"/>
      <c r="J12" s="26"/>
      <c r="K12" s="26"/>
      <c r="L12" s="43">
        <v>966</v>
      </c>
      <c r="M12" s="27"/>
      <c r="N12" s="71">
        <f t="shared" si="0"/>
        <v>0</v>
      </c>
      <c r="O12" s="69">
        <v>917</v>
      </c>
      <c r="P12" s="70">
        <v>1015</v>
      </c>
      <c r="Q12" s="51">
        <f t="shared" si="1"/>
        <v>0</v>
      </c>
    </row>
    <row r="13" spans="1:18" ht="15.9" customHeight="1" x14ac:dyDescent="0.35">
      <c r="A13" s="21">
        <v>9</v>
      </c>
      <c r="B13" s="26"/>
      <c r="C13" s="26"/>
      <c r="D13" s="27"/>
      <c r="E13" s="29"/>
      <c r="F13" s="26"/>
      <c r="G13" s="26"/>
      <c r="H13" s="26"/>
      <c r="I13" s="26"/>
      <c r="J13" s="26"/>
      <c r="K13" s="26"/>
      <c r="L13" s="43">
        <v>966</v>
      </c>
      <c r="M13" s="27"/>
      <c r="N13" s="71">
        <f t="shared" si="0"/>
        <v>0</v>
      </c>
      <c r="O13" s="69">
        <v>917</v>
      </c>
      <c r="P13" s="70">
        <v>1015</v>
      </c>
      <c r="Q13" s="51">
        <f t="shared" si="1"/>
        <v>0</v>
      </c>
    </row>
    <row r="14" spans="1:18" ht="15.9" customHeight="1" x14ac:dyDescent="0.35">
      <c r="A14" s="21">
        <v>10</v>
      </c>
      <c r="B14" s="26"/>
      <c r="C14" s="26"/>
      <c r="D14" s="27"/>
      <c r="E14" s="29"/>
      <c r="F14" s="26"/>
      <c r="G14" s="28"/>
      <c r="H14" s="26"/>
      <c r="I14" s="26"/>
      <c r="J14" s="26"/>
      <c r="K14" s="26"/>
      <c r="L14" s="43">
        <v>966</v>
      </c>
      <c r="M14" s="27"/>
      <c r="N14" s="71">
        <f t="shared" si="0"/>
        <v>0</v>
      </c>
      <c r="O14" s="69">
        <v>917</v>
      </c>
      <c r="P14" s="70">
        <v>1015</v>
      </c>
      <c r="Q14" s="51">
        <f t="shared" si="1"/>
        <v>0</v>
      </c>
    </row>
    <row r="15" spans="1:18" ht="15.9" customHeight="1" x14ac:dyDescent="0.35">
      <c r="A15" s="21">
        <v>11</v>
      </c>
      <c r="B15" s="26"/>
      <c r="C15" s="26"/>
      <c r="D15" s="27"/>
      <c r="E15" s="29"/>
      <c r="F15" s="26"/>
      <c r="G15" s="26"/>
      <c r="H15" s="26"/>
      <c r="I15" s="26"/>
      <c r="J15" s="26"/>
      <c r="K15" s="26"/>
      <c r="L15" s="43">
        <v>966</v>
      </c>
      <c r="M15" s="27"/>
      <c r="N15" s="71">
        <f t="shared" si="0"/>
        <v>0</v>
      </c>
      <c r="O15" s="69">
        <v>917</v>
      </c>
      <c r="P15" s="70">
        <v>1015</v>
      </c>
      <c r="Q15" s="51">
        <f t="shared" si="1"/>
        <v>0</v>
      </c>
      <c r="R15" s="53"/>
    </row>
    <row r="16" spans="1:18" ht="15.9" customHeight="1" x14ac:dyDescent="0.35">
      <c r="A16" s="21">
        <v>12</v>
      </c>
      <c r="B16" s="26"/>
      <c r="C16" s="26"/>
      <c r="D16" s="27"/>
      <c r="E16" s="29"/>
      <c r="F16" s="26"/>
      <c r="G16" s="26"/>
      <c r="H16" s="26"/>
      <c r="I16" s="26"/>
      <c r="J16" s="26"/>
      <c r="K16" s="26"/>
      <c r="L16" s="43">
        <v>966</v>
      </c>
      <c r="M16" s="27"/>
      <c r="N16" s="71">
        <f t="shared" si="0"/>
        <v>0</v>
      </c>
      <c r="O16" s="69">
        <v>917</v>
      </c>
      <c r="P16" s="70">
        <v>1015</v>
      </c>
      <c r="Q16" s="51">
        <f t="shared" si="1"/>
        <v>0</v>
      </c>
      <c r="R16" s="53"/>
    </row>
    <row r="17" spans="1:18" ht="15.9" customHeight="1" x14ac:dyDescent="0.35">
      <c r="A17" s="21">
        <v>1</v>
      </c>
      <c r="B17" s="26"/>
      <c r="C17" s="26"/>
      <c r="D17" s="27"/>
      <c r="E17" s="29"/>
      <c r="F17" s="26"/>
      <c r="G17" s="26"/>
      <c r="H17" s="26"/>
      <c r="I17" s="26"/>
      <c r="J17" s="26"/>
      <c r="K17" s="26"/>
      <c r="L17" s="43">
        <v>966</v>
      </c>
      <c r="M17" s="27"/>
      <c r="N17" s="71">
        <f t="shared" si="0"/>
        <v>0</v>
      </c>
      <c r="O17" s="69">
        <v>917</v>
      </c>
      <c r="P17" s="70">
        <v>1015</v>
      </c>
      <c r="Q17" s="51">
        <f t="shared" si="1"/>
        <v>0</v>
      </c>
      <c r="R17" s="53"/>
    </row>
    <row r="18" spans="1:18" ht="15.9" customHeight="1" x14ac:dyDescent="0.35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3">
        <v>966</v>
      </c>
      <c r="M18" s="27"/>
      <c r="N18" s="71">
        <f t="shared" si="0"/>
        <v>0</v>
      </c>
      <c r="O18" s="69">
        <v>917</v>
      </c>
      <c r="P18" s="70">
        <v>1015</v>
      </c>
      <c r="Q18" s="51">
        <f t="shared" si="1"/>
        <v>0</v>
      </c>
      <c r="R18" s="53"/>
    </row>
    <row r="19" spans="1:18" ht="15.9" customHeight="1" x14ac:dyDescent="0.35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3">
        <v>966</v>
      </c>
      <c r="M19" s="27"/>
      <c r="N19" s="71">
        <f t="shared" si="0"/>
        <v>0</v>
      </c>
      <c r="O19" s="69">
        <v>917</v>
      </c>
      <c r="P19" s="70">
        <v>1015</v>
      </c>
      <c r="Q19" s="51">
        <f t="shared" si="1"/>
        <v>0</v>
      </c>
      <c r="R19" s="53"/>
    </row>
    <row r="20" spans="1:18" ht="15.9" customHeight="1" x14ac:dyDescent="0.35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3">
        <v>966</v>
      </c>
      <c r="M20" s="27"/>
      <c r="N20" s="71">
        <f t="shared" si="0"/>
        <v>0</v>
      </c>
      <c r="O20" s="69">
        <v>917</v>
      </c>
      <c r="P20" s="70">
        <v>1015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zoomScale="76" zoomScaleNormal="76" workbookViewId="0">
      <selection activeCell="N50" sqref="N50"/>
    </sheetView>
  </sheetViews>
  <sheetFormatPr defaultColWidth="9" defaultRowHeight="13.2" x14ac:dyDescent="0.2"/>
  <cols>
    <col min="1" max="1" width="3.77734375" style="11" customWidth="1"/>
    <col min="2" max="2" width="10.109375" style="11" customWidth="1"/>
    <col min="3" max="3" width="10.44140625" style="11" customWidth="1"/>
    <col min="4" max="4" width="9.88671875" style="11" customWidth="1"/>
    <col min="5" max="6" width="9.44140625" style="11" customWidth="1"/>
    <col min="7" max="7" width="9.88671875" style="11" customWidth="1"/>
    <col min="8" max="8" width="8.77734375" style="11" customWidth="1"/>
    <col min="9" max="9" width="10.6640625" style="11" customWidth="1"/>
    <col min="10" max="10" width="10.21875" style="11" customWidth="1"/>
    <col min="11" max="11" width="9.33203125" style="11" customWidth="1"/>
    <col min="12" max="12" width="7.44140625" style="12" customWidth="1"/>
    <col min="13" max="13" width="9.77734375" style="12" customWidth="1"/>
    <col min="14" max="14" width="7.88671875" style="12" customWidth="1"/>
    <col min="15" max="16" width="2.6640625" style="12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64</v>
      </c>
    </row>
    <row r="2" spans="1:18" ht="16.2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107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218.67794117647099</v>
      </c>
      <c r="D3" s="61">
        <v>216.60833333333301</v>
      </c>
      <c r="E3" s="62"/>
      <c r="F3" s="59"/>
      <c r="G3" s="59"/>
      <c r="H3" s="59"/>
      <c r="I3" s="59"/>
      <c r="J3" s="59"/>
      <c r="K3" s="59"/>
      <c r="L3" s="43">
        <v>211</v>
      </c>
      <c r="M3" s="27">
        <f>AVERAGE(B3:K3)</f>
        <v>217.643137254902</v>
      </c>
      <c r="N3" s="27">
        <f t="shared" ref="N3:N20" si="0">MAX(B3:K3)-MIN(B3:K3)</f>
        <v>2.0696078431379874</v>
      </c>
      <c r="O3" s="69">
        <v>189</v>
      </c>
      <c r="P3" s="70">
        <v>233</v>
      </c>
      <c r="Q3" s="51">
        <f>M3/M3*100</f>
        <v>100</v>
      </c>
    </row>
    <row r="4" spans="1:18" ht="15.9" customHeight="1" x14ac:dyDescent="0.3">
      <c r="A4" s="21">
        <v>12</v>
      </c>
      <c r="B4" s="60">
        <v>217.3</v>
      </c>
      <c r="C4" s="60">
        <v>214.924390243902</v>
      </c>
      <c r="D4" s="61">
        <v>217.041176470588</v>
      </c>
      <c r="E4" s="63"/>
      <c r="F4" s="60"/>
      <c r="G4" s="60">
        <v>219.750117647059</v>
      </c>
      <c r="H4" s="60"/>
      <c r="I4" s="60"/>
      <c r="J4" s="60">
        <v>210.72</v>
      </c>
      <c r="K4" s="60"/>
      <c r="L4" s="43">
        <v>211</v>
      </c>
      <c r="M4" s="27">
        <f>AVERAGE(B4:K4)</f>
        <v>215.94713687230978</v>
      </c>
      <c r="N4" s="27">
        <f t="shared" si="0"/>
        <v>9.0301176470590008</v>
      </c>
      <c r="O4" s="69">
        <v>189</v>
      </c>
      <c r="P4" s="70">
        <v>233</v>
      </c>
      <c r="Q4" s="51">
        <f t="shared" ref="Q4:Q20" si="1">M4/M$3*100</f>
        <v>99.220742540296186</v>
      </c>
    </row>
    <row r="5" spans="1:18" ht="15.9" customHeight="1" x14ac:dyDescent="0.3">
      <c r="A5" s="21">
        <v>1</v>
      </c>
      <c r="B5" s="60">
        <v>216.15</v>
      </c>
      <c r="C5" s="60">
        <v>213.56282051282</v>
      </c>
      <c r="D5" s="61">
        <v>216.392857142857</v>
      </c>
      <c r="E5" s="63"/>
      <c r="F5" s="60">
        <v>237</v>
      </c>
      <c r="G5" s="60">
        <v>219.232523809524</v>
      </c>
      <c r="H5" s="60"/>
      <c r="I5" s="60">
        <v>209.33</v>
      </c>
      <c r="J5" s="60">
        <v>210.96</v>
      </c>
      <c r="K5" s="59"/>
      <c r="L5" s="43">
        <v>211</v>
      </c>
      <c r="M5" s="27">
        <f>AVERAGE(B5:K5)</f>
        <v>217.51831449502873</v>
      </c>
      <c r="N5" s="27">
        <f t="shared" si="0"/>
        <v>27.669999999999987</v>
      </c>
      <c r="O5" s="69">
        <v>189</v>
      </c>
      <c r="P5" s="70">
        <v>233</v>
      </c>
      <c r="Q5" s="51">
        <f t="shared" si="1"/>
        <v>99.942647968850466</v>
      </c>
    </row>
    <row r="6" spans="1:18" ht="15.9" customHeight="1" x14ac:dyDescent="0.3">
      <c r="A6" s="21">
        <v>2</v>
      </c>
      <c r="B6" s="60">
        <v>215.722222222222</v>
      </c>
      <c r="C6" s="60">
        <v>218.01847826087001</v>
      </c>
      <c r="D6" s="61">
        <v>217.564705882353</v>
      </c>
      <c r="E6" s="63"/>
      <c r="F6" s="60">
        <v>223.45454545454501</v>
      </c>
      <c r="G6" s="60">
        <v>220.43962500000001</v>
      </c>
      <c r="H6" s="60"/>
      <c r="I6" s="60">
        <v>215.71</v>
      </c>
      <c r="J6" s="60">
        <v>210.14</v>
      </c>
      <c r="K6" s="60"/>
      <c r="L6" s="43">
        <v>211</v>
      </c>
      <c r="M6" s="27">
        <f>AVERAGE(B6:K6)</f>
        <v>217.29279668857004</v>
      </c>
      <c r="N6" s="27">
        <f t="shared" si="0"/>
        <v>13.314545454545026</v>
      </c>
      <c r="O6" s="69">
        <v>189</v>
      </c>
      <c r="P6" s="70">
        <v>233</v>
      </c>
      <c r="Q6" s="51">
        <f t="shared" si="1"/>
        <v>99.839029812402657</v>
      </c>
    </row>
    <row r="7" spans="1:18" ht="15.9" customHeight="1" x14ac:dyDescent="0.3">
      <c r="A7" s="21">
        <v>3</v>
      </c>
      <c r="B7" s="60">
        <v>216.555555555556</v>
      </c>
      <c r="C7" s="60">
        <v>220.066666666667</v>
      </c>
      <c r="D7" s="61">
        <v>214.84705882352901</v>
      </c>
      <c r="E7" s="64"/>
      <c r="F7" s="60"/>
      <c r="G7" s="60">
        <v>219.631791666667</v>
      </c>
      <c r="H7" s="60"/>
      <c r="I7" s="60">
        <v>213.5</v>
      </c>
      <c r="J7" s="60">
        <v>205.4</v>
      </c>
      <c r="K7" s="60"/>
      <c r="L7" s="43">
        <v>211</v>
      </c>
      <c r="M7" s="27">
        <f>AVERAGE(B7:K7)</f>
        <v>215.00017878540316</v>
      </c>
      <c r="N7" s="27">
        <f t="shared" si="0"/>
        <v>14.666666666666998</v>
      </c>
      <c r="O7" s="69">
        <v>189</v>
      </c>
      <c r="P7" s="70">
        <v>233</v>
      </c>
      <c r="Q7" s="51">
        <f t="shared" si="1"/>
        <v>98.78564584997531</v>
      </c>
    </row>
    <row r="8" spans="1:18" ht="15.9" customHeight="1" x14ac:dyDescent="0.3">
      <c r="A8" s="21">
        <v>4</v>
      </c>
      <c r="B8" s="26"/>
      <c r="C8" s="26"/>
      <c r="D8" s="27"/>
      <c r="E8" s="29"/>
      <c r="F8" s="26"/>
      <c r="G8" s="26"/>
      <c r="H8" s="26"/>
      <c r="I8" s="26"/>
      <c r="J8" s="26"/>
      <c r="K8" s="26"/>
      <c r="L8" s="43">
        <v>211</v>
      </c>
      <c r="M8" s="27"/>
      <c r="N8" s="27">
        <f t="shared" si="0"/>
        <v>0</v>
      </c>
      <c r="O8" s="69">
        <v>189</v>
      </c>
      <c r="P8" s="70">
        <v>233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9"/>
      <c r="F9" s="26"/>
      <c r="G9" s="26"/>
      <c r="H9" s="26"/>
      <c r="I9" s="26"/>
      <c r="J9" s="26"/>
      <c r="K9" s="26"/>
      <c r="L9" s="43">
        <v>211</v>
      </c>
      <c r="M9" s="27"/>
      <c r="N9" s="27">
        <f t="shared" si="0"/>
        <v>0</v>
      </c>
      <c r="O9" s="69">
        <v>189</v>
      </c>
      <c r="P9" s="70">
        <v>233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9"/>
      <c r="F10" s="26"/>
      <c r="G10" s="26"/>
      <c r="H10" s="26"/>
      <c r="I10" s="26"/>
      <c r="J10" s="26"/>
      <c r="K10" s="26"/>
      <c r="L10" s="43">
        <v>211</v>
      </c>
      <c r="M10" s="27"/>
      <c r="N10" s="27">
        <f t="shared" si="0"/>
        <v>0</v>
      </c>
      <c r="O10" s="69">
        <v>189</v>
      </c>
      <c r="P10" s="70">
        <v>233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9"/>
      <c r="F11" s="26"/>
      <c r="G11" s="26"/>
      <c r="H11" s="26"/>
      <c r="I11" s="26"/>
      <c r="J11" s="26"/>
      <c r="K11" s="26"/>
      <c r="L11" s="43">
        <v>211</v>
      </c>
      <c r="M11" s="27"/>
      <c r="N11" s="27">
        <f t="shared" si="0"/>
        <v>0</v>
      </c>
      <c r="O11" s="69">
        <v>189</v>
      </c>
      <c r="P11" s="70">
        <v>233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9"/>
      <c r="F12" s="26"/>
      <c r="G12" s="26"/>
      <c r="H12" s="26"/>
      <c r="I12" s="26"/>
      <c r="J12" s="26"/>
      <c r="K12" s="26"/>
      <c r="L12" s="43">
        <v>211</v>
      </c>
      <c r="M12" s="27"/>
      <c r="N12" s="27">
        <f t="shared" si="0"/>
        <v>0</v>
      </c>
      <c r="O12" s="69">
        <v>189</v>
      </c>
      <c r="P12" s="70">
        <v>233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9"/>
      <c r="F13" s="26"/>
      <c r="G13" s="26"/>
      <c r="H13" s="26"/>
      <c r="I13" s="26"/>
      <c r="J13" s="26"/>
      <c r="K13" s="26"/>
      <c r="L13" s="43">
        <v>211</v>
      </c>
      <c r="M13" s="27"/>
      <c r="N13" s="27">
        <f t="shared" si="0"/>
        <v>0</v>
      </c>
      <c r="O13" s="69">
        <v>189</v>
      </c>
      <c r="P13" s="70">
        <v>233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9"/>
      <c r="F14" s="26"/>
      <c r="G14" s="28"/>
      <c r="H14" s="26"/>
      <c r="I14" s="26"/>
      <c r="J14" s="26"/>
      <c r="K14" s="26"/>
      <c r="L14" s="43">
        <v>211</v>
      </c>
      <c r="M14" s="27"/>
      <c r="N14" s="27">
        <f t="shared" si="0"/>
        <v>0</v>
      </c>
      <c r="O14" s="69">
        <v>189</v>
      </c>
      <c r="P14" s="70">
        <v>233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9"/>
      <c r="F15" s="26"/>
      <c r="G15" s="26"/>
      <c r="H15" s="26"/>
      <c r="I15" s="26"/>
      <c r="J15" s="26"/>
      <c r="K15" s="26"/>
      <c r="L15" s="43">
        <v>211</v>
      </c>
      <c r="M15" s="27"/>
      <c r="N15" s="27">
        <f t="shared" si="0"/>
        <v>0</v>
      </c>
      <c r="O15" s="69">
        <v>189</v>
      </c>
      <c r="P15" s="70">
        <v>233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9"/>
      <c r="F16" s="26"/>
      <c r="G16" s="26"/>
      <c r="H16" s="26"/>
      <c r="I16" s="26"/>
      <c r="J16" s="26"/>
      <c r="K16" s="26"/>
      <c r="L16" s="43">
        <v>211</v>
      </c>
      <c r="M16" s="27"/>
      <c r="N16" s="27">
        <f t="shared" si="0"/>
        <v>0</v>
      </c>
      <c r="O16" s="69">
        <v>189</v>
      </c>
      <c r="P16" s="70">
        <v>233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9"/>
      <c r="F17" s="26"/>
      <c r="G17" s="26"/>
      <c r="H17" s="26"/>
      <c r="I17" s="26"/>
      <c r="J17" s="26"/>
      <c r="K17" s="26"/>
      <c r="L17" s="43">
        <v>211</v>
      </c>
      <c r="M17" s="27"/>
      <c r="N17" s="27">
        <f t="shared" si="0"/>
        <v>0</v>
      </c>
      <c r="O17" s="69">
        <v>189</v>
      </c>
      <c r="P17" s="70">
        <v>233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3">
        <v>211</v>
      </c>
      <c r="M18" s="27"/>
      <c r="N18" s="27">
        <f t="shared" si="0"/>
        <v>0</v>
      </c>
      <c r="O18" s="69">
        <v>189</v>
      </c>
      <c r="P18" s="70">
        <v>233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3">
        <v>211</v>
      </c>
      <c r="M19" s="27"/>
      <c r="N19" s="27">
        <f t="shared" si="0"/>
        <v>0</v>
      </c>
      <c r="O19" s="69">
        <v>189</v>
      </c>
      <c r="P19" s="70">
        <v>233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3">
        <v>211</v>
      </c>
      <c r="M20" s="27"/>
      <c r="N20" s="27">
        <f t="shared" si="0"/>
        <v>0</v>
      </c>
      <c r="O20" s="69">
        <v>189</v>
      </c>
      <c r="P20" s="70">
        <v>233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1"/>
  <sheetViews>
    <sheetView tabSelected="1" zoomScale="76" zoomScaleNormal="76" workbookViewId="0">
      <selection activeCell="T33" sqref="T33"/>
    </sheetView>
  </sheetViews>
  <sheetFormatPr defaultColWidth="9" defaultRowHeight="13.2" x14ac:dyDescent="0.2"/>
  <cols>
    <col min="1" max="1" width="3.6640625" style="11" customWidth="1"/>
    <col min="2" max="2" width="8.109375" style="11" customWidth="1"/>
    <col min="3" max="3" width="9" style="11"/>
    <col min="4" max="4" width="8.77734375" style="11" customWidth="1"/>
    <col min="5" max="5" width="10.44140625" style="11" customWidth="1"/>
    <col min="6" max="6" width="9.44140625" style="11" customWidth="1"/>
    <col min="7" max="8" width="8.77734375" style="11" customWidth="1"/>
    <col min="9" max="9" width="10.6640625" style="11" customWidth="1"/>
    <col min="10" max="11" width="8.6640625" style="11" customWidth="1"/>
    <col min="12" max="12" width="6.88671875" style="11" customWidth="1"/>
    <col min="13" max="13" width="9.77734375" style="11" customWidth="1"/>
    <col min="14" max="14" width="8.21875" style="11" customWidth="1"/>
    <col min="15" max="16" width="2.6640625" style="11" customWidth="1"/>
    <col min="17" max="17" width="10.109375" style="11" customWidth="1"/>
    <col min="18" max="16384" width="9" style="11"/>
  </cols>
  <sheetData>
    <row r="1" spans="1:19" ht="20.100000000000001" customHeight="1" x14ac:dyDescent="0.45">
      <c r="F1" s="13" t="s">
        <v>10</v>
      </c>
    </row>
    <row r="2" spans="1:19" s="104" customFormat="1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49" t="s">
        <v>81</v>
      </c>
      <c r="P2" s="50" t="s">
        <v>82</v>
      </c>
      <c r="Q2" s="48" t="s">
        <v>83</v>
      </c>
      <c r="R2" s="11"/>
      <c r="S2" s="11"/>
    </row>
    <row r="3" spans="1:19" s="104" customFormat="1" ht="15.9" customHeight="1" x14ac:dyDescent="0.3">
      <c r="A3" s="21">
        <v>11</v>
      </c>
      <c r="B3" s="73"/>
      <c r="C3" s="74">
        <v>5.2985714285714298</v>
      </c>
      <c r="D3" s="75">
        <v>5.2945454545454496</v>
      </c>
      <c r="E3" s="76"/>
      <c r="F3" s="73"/>
      <c r="G3" s="73"/>
      <c r="H3" s="73"/>
      <c r="I3" s="73"/>
      <c r="J3" s="73"/>
      <c r="K3" s="73"/>
      <c r="L3" s="26">
        <v>5.3</v>
      </c>
      <c r="M3" s="78">
        <f>AVERAGE(B3:K3)</f>
        <v>5.2965584415584397</v>
      </c>
      <c r="N3" s="78">
        <f t="shared" ref="N3:N20" si="0">MAX(B3:K3)-MIN(B3:K3)</f>
        <v>4.0259740259802612E-3</v>
      </c>
      <c r="O3" s="49">
        <v>5.0999999999999996</v>
      </c>
      <c r="P3" s="50">
        <v>5.5</v>
      </c>
      <c r="Q3" s="85">
        <f>M3/M3*100</f>
        <v>100</v>
      </c>
    </row>
    <row r="4" spans="1:19" s="104" customFormat="1" ht="15.9" customHeight="1" x14ac:dyDescent="0.3">
      <c r="A4" s="21">
        <v>12</v>
      </c>
      <c r="B4" s="74">
        <v>5.29</v>
      </c>
      <c r="C4" s="74">
        <v>5.2957333333333301</v>
      </c>
      <c r="D4" s="75">
        <v>5.3058823529411798</v>
      </c>
      <c r="E4" s="75">
        <v>5.2750000000000004</v>
      </c>
      <c r="F4" s="74"/>
      <c r="G4" s="74">
        <v>5.2773529411764697</v>
      </c>
      <c r="H4" s="74">
        <v>5.3230000000000004</v>
      </c>
      <c r="I4" s="74"/>
      <c r="J4" s="74">
        <v>5.32</v>
      </c>
      <c r="K4" s="74"/>
      <c r="L4" s="26">
        <v>5.3</v>
      </c>
      <c r="M4" s="78">
        <f>AVERAGE(B4:K4)</f>
        <v>5.298138375350141</v>
      </c>
      <c r="N4" s="78">
        <f t="shared" si="0"/>
        <v>4.8000000000000043E-2</v>
      </c>
      <c r="O4" s="49">
        <v>5.0999999999999996</v>
      </c>
      <c r="P4" s="50">
        <v>5.5</v>
      </c>
      <c r="Q4" s="51">
        <f t="shared" ref="Q4:Q20" si="1">M4/M$3*100</f>
        <v>100.02982944130862</v>
      </c>
    </row>
    <row r="5" spans="1:19" s="104" customFormat="1" ht="15.9" customHeight="1" x14ac:dyDescent="0.3">
      <c r="A5" s="21">
        <v>1</v>
      </c>
      <c r="B5" s="74">
        <v>5.2845000000000004</v>
      </c>
      <c r="C5" s="74">
        <v>5.2856790123456801</v>
      </c>
      <c r="D5" s="75">
        <v>5.2973333333333299</v>
      </c>
      <c r="E5" s="75">
        <v>5.2880000000000003</v>
      </c>
      <c r="F5" s="74">
        <v>5.4</v>
      </c>
      <c r="G5" s="74">
        <v>5.2696666666666703</v>
      </c>
      <c r="H5" s="74">
        <v>5.3369999999999997</v>
      </c>
      <c r="I5" s="74">
        <v>5.3</v>
      </c>
      <c r="J5" s="74">
        <v>5.31</v>
      </c>
      <c r="K5" s="74">
        <v>5.29285714285714</v>
      </c>
      <c r="L5" s="26">
        <v>5.3</v>
      </c>
      <c r="M5" s="78">
        <f>AVERAGE(B5:K5)</f>
        <v>5.306503615520282</v>
      </c>
      <c r="N5" s="78">
        <f t="shared" si="0"/>
        <v>0.13033333333333008</v>
      </c>
      <c r="O5" s="49">
        <v>5.0999999999999996</v>
      </c>
      <c r="P5" s="50">
        <v>5.5</v>
      </c>
      <c r="Q5" s="51">
        <f t="shared" si="1"/>
        <v>100.18776671817324</v>
      </c>
    </row>
    <row r="6" spans="1:19" s="104" customFormat="1" ht="15.9" customHeight="1" x14ac:dyDescent="0.3">
      <c r="A6" s="21">
        <v>2</v>
      </c>
      <c r="B6" s="74">
        <v>5.29555555555556</v>
      </c>
      <c r="C6" s="74">
        <v>5.2951190476190497</v>
      </c>
      <c r="D6" s="75">
        <v>5.2866666666666697</v>
      </c>
      <c r="E6" s="75">
        <v>5.2949999999999999</v>
      </c>
      <c r="F6" s="74">
        <v>5.4</v>
      </c>
      <c r="G6" s="74">
        <v>5.2597619047619002</v>
      </c>
      <c r="H6" s="74">
        <v>5.335</v>
      </c>
      <c r="I6" s="74">
        <v>5.3</v>
      </c>
      <c r="J6" s="74">
        <v>5.32</v>
      </c>
      <c r="K6" s="74">
        <v>5.3</v>
      </c>
      <c r="L6" s="26">
        <v>5.3</v>
      </c>
      <c r="M6" s="78">
        <f>AVERAGE(B6:K6)</f>
        <v>5.3087103174603172</v>
      </c>
      <c r="N6" s="78">
        <f t="shared" si="0"/>
        <v>0.14023809523810016</v>
      </c>
      <c r="O6" s="49">
        <v>5.0999999999999996</v>
      </c>
      <c r="P6" s="50">
        <v>5.5</v>
      </c>
      <c r="Q6" s="51">
        <f t="shared" si="1"/>
        <v>100.22942965769113</v>
      </c>
    </row>
    <row r="7" spans="1:19" s="104" customFormat="1" ht="15.9" customHeight="1" x14ac:dyDescent="0.3">
      <c r="A7" s="21">
        <v>3</v>
      </c>
      <c r="B7" s="74">
        <v>5.2877777777777801</v>
      </c>
      <c r="C7" s="74">
        <v>5.29126213592233</v>
      </c>
      <c r="D7" s="75">
        <v>5.2833333333333297</v>
      </c>
      <c r="E7" s="75">
        <v>5.2880000000000003</v>
      </c>
      <c r="F7" s="74">
        <v>5.3076923076923102</v>
      </c>
      <c r="G7" s="74">
        <v>5.2705000000000002</v>
      </c>
      <c r="H7" s="74">
        <v>5.327</v>
      </c>
      <c r="I7" s="74">
        <v>5.29</v>
      </c>
      <c r="J7" s="74">
        <v>5.29</v>
      </c>
      <c r="K7" s="74">
        <v>5.3</v>
      </c>
      <c r="L7" s="26">
        <v>5.3</v>
      </c>
      <c r="M7" s="78">
        <f>AVERAGE(B7:K7)</f>
        <v>5.2935565554725752</v>
      </c>
      <c r="N7" s="78">
        <f t="shared" si="0"/>
        <v>5.6499999999999773E-2</v>
      </c>
      <c r="O7" s="49">
        <v>5.0999999999999996</v>
      </c>
      <c r="P7" s="50">
        <v>5.5</v>
      </c>
      <c r="Q7" s="51">
        <f t="shared" si="1"/>
        <v>99.943323837186227</v>
      </c>
    </row>
    <row r="8" spans="1:19" s="104" customFormat="1" ht="15.9" customHeight="1" x14ac:dyDescent="0.3">
      <c r="A8" s="21">
        <v>4</v>
      </c>
      <c r="B8" s="77"/>
      <c r="C8" s="77"/>
      <c r="D8" s="78"/>
      <c r="E8" s="77"/>
      <c r="F8" s="77"/>
      <c r="G8" s="77"/>
      <c r="H8" s="77"/>
      <c r="I8" s="77"/>
      <c r="J8" s="77"/>
      <c r="K8" s="77"/>
      <c r="L8" s="26">
        <v>5.3</v>
      </c>
      <c r="M8" s="78"/>
      <c r="N8" s="78">
        <f t="shared" si="0"/>
        <v>0</v>
      </c>
      <c r="O8" s="49">
        <v>5.0999999999999996</v>
      </c>
      <c r="P8" s="50">
        <v>5.5</v>
      </c>
      <c r="Q8" s="51">
        <f t="shared" si="1"/>
        <v>0</v>
      </c>
    </row>
    <row r="9" spans="1:19" s="104" customFormat="1" ht="15.9" customHeight="1" x14ac:dyDescent="0.3">
      <c r="A9" s="21">
        <v>5</v>
      </c>
      <c r="B9" s="77"/>
      <c r="C9" s="77"/>
      <c r="D9" s="78"/>
      <c r="E9" s="77"/>
      <c r="F9" s="77"/>
      <c r="G9" s="77"/>
      <c r="H9" s="77"/>
      <c r="I9" s="77"/>
      <c r="J9" s="77"/>
      <c r="K9" s="77"/>
      <c r="L9" s="26">
        <v>5.3</v>
      </c>
      <c r="M9" s="78"/>
      <c r="N9" s="78">
        <f t="shared" si="0"/>
        <v>0</v>
      </c>
      <c r="O9" s="49">
        <v>5.0999999999999996</v>
      </c>
      <c r="P9" s="50">
        <v>5.5</v>
      </c>
      <c r="Q9" s="51">
        <f t="shared" si="1"/>
        <v>0</v>
      </c>
    </row>
    <row r="10" spans="1:19" s="104" customFormat="1" ht="15.9" customHeight="1" x14ac:dyDescent="0.3">
      <c r="A10" s="21">
        <v>6</v>
      </c>
      <c r="B10" s="77"/>
      <c r="C10" s="77"/>
      <c r="D10" s="78"/>
      <c r="E10" s="77"/>
      <c r="F10" s="77"/>
      <c r="G10" s="77"/>
      <c r="H10" s="77"/>
      <c r="I10" s="77"/>
      <c r="J10" s="77"/>
      <c r="K10" s="77"/>
      <c r="L10" s="26">
        <v>5.3</v>
      </c>
      <c r="M10" s="78"/>
      <c r="N10" s="78">
        <f t="shared" si="0"/>
        <v>0</v>
      </c>
      <c r="O10" s="49">
        <v>5.0999999999999996</v>
      </c>
      <c r="P10" s="50">
        <v>5.5</v>
      </c>
      <c r="Q10" s="51">
        <f t="shared" si="1"/>
        <v>0</v>
      </c>
    </row>
    <row r="11" spans="1:19" s="104" customFormat="1" ht="15.9" customHeight="1" x14ac:dyDescent="0.3">
      <c r="A11" s="21">
        <v>7</v>
      </c>
      <c r="B11" s="77"/>
      <c r="C11" s="77"/>
      <c r="D11" s="78"/>
      <c r="E11" s="77"/>
      <c r="F11" s="77"/>
      <c r="G11" s="77"/>
      <c r="H11" s="77"/>
      <c r="I11" s="77"/>
      <c r="J11" s="77"/>
      <c r="K11" s="77"/>
      <c r="L11" s="26">
        <v>5.3</v>
      </c>
      <c r="M11" s="78"/>
      <c r="N11" s="78">
        <f t="shared" si="0"/>
        <v>0</v>
      </c>
      <c r="O11" s="49">
        <v>5.0999999999999996</v>
      </c>
      <c r="P11" s="50">
        <v>5.5</v>
      </c>
      <c r="Q11" s="51">
        <f t="shared" si="1"/>
        <v>0</v>
      </c>
    </row>
    <row r="12" spans="1:19" s="104" customFormat="1" ht="15.9" customHeight="1" x14ac:dyDescent="0.3">
      <c r="A12" s="21">
        <v>8</v>
      </c>
      <c r="B12" s="77"/>
      <c r="C12" s="77"/>
      <c r="D12" s="78"/>
      <c r="E12" s="77"/>
      <c r="F12" s="77"/>
      <c r="G12" s="77"/>
      <c r="H12" s="77"/>
      <c r="I12" s="77"/>
      <c r="J12" s="77"/>
      <c r="K12" s="77"/>
      <c r="L12" s="26">
        <v>5.3</v>
      </c>
      <c r="M12" s="78"/>
      <c r="N12" s="78">
        <f t="shared" si="0"/>
        <v>0</v>
      </c>
      <c r="O12" s="49">
        <v>5.0999999999999996</v>
      </c>
      <c r="P12" s="50">
        <v>5.5</v>
      </c>
      <c r="Q12" s="51">
        <f t="shared" si="1"/>
        <v>0</v>
      </c>
    </row>
    <row r="13" spans="1:19" s="104" customFormat="1" ht="15.9" customHeight="1" x14ac:dyDescent="0.3">
      <c r="A13" s="21">
        <v>9</v>
      </c>
      <c r="B13" s="77"/>
      <c r="C13" s="77"/>
      <c r="D13" s="78"/>
      <c r="E13" s="77"/>
      <c r="F13" s="77"/>
      <c r="G13" s="77"/>
      <c r="H13" s="77"/>
      <c r="I13" s="77"/>
      <c r="J13" s="77"/>
      <c r="K13" s="77"/>
      <c r="L13" s="26">
        <v>5.3</v>
      </c>
      <c r="M13" s="78"/>
      <c r="N13" s="78">
        <f t="shared" si="0"/>
        <v>0</v>
      </c>
      <c r="O13" s="49">
        <v>5.0999999999999996</v>
      </c>
      <c r="P13" s="50">
        <v>5.5</v>
      </c>
      <c r="Q13" s="51">
        <f t="shared" si="1"/>
        <v>0</v>
      </c>
    </row>
    <row r="14" spans="1:19" s="104" customFormat="1" ht="15.9" customHeight="1" x14ac:dyDescent="0.3">
      <c r="A14" s="21">
        <v>10</v>
      </c>
      <c r="B14" s="77"/>
      <c r="C14" s="77"/>
      <c r="D14" s="80"/>
      <c r="E14" s="77"/>
      <c r="F14" s="77"/>
      <c r="G14" s="77"/>
      <c r="H14" s="77"/>
      <c r="I14" s="77"/>
      <c r="J14" s="77"/>
      <c r="K14" s="77"/>
      <c r="L14" s="26">
        <v>5.3</v>
      </c>
      <c r="M14" s="78"/>
      <c r="N14" s="78">
        <f t="shared" si="0"/>
        <v>0</v>
      </c>
      <c r="O14" s="49">
        <v>5.0999999999999996</v>
      </c>
      <c r="P14" s="50">
        <v>5.5</v>
      </c>
      <c r="Q14" s="51">
        <f t="shared" si="1"/>
        <v>0</v>
      </c>
    </row>
    <row r="15" spans="1:19" s="104" customFormat="1" ht="15.9" customHeight="1" x14ac:dyDescent="0.3">
      <c r="A15" s="21">
        <v>11</v>
      </c>
      <c r="B15" s="77"/>
      <c r="C15" s="77"/>
      <c r="D15" s="78"/>
      <c r="E15" s="77"/>
      <c r="F15" s="77"/>
      <c r="G15" s="77"/>
      <c r="H15" s="77"/>
      <c r="I15" s="77"/>
      <c r="J15" s="77"/>
      <c r="K15" s="77"/>
      <c r="L15" s="26">
        <v>5.3</v>
      </c>
      <c r="M15" s="78"/>
      <c r="N15" s="78">
        <f t="shared" si="0"/>
        <v>0</v>
      </c>
      <c r="O15" s="49">
        <v>5.0999999999999996</v>
      </c>
      <c r="P15" s="50">
        <v>5.5</v>
      </c>
      <c r="Q15" s="51">
        <f t="shared" si="1"/>
        <v>0</v>
      </c>
      <c r="R15" s="106"/>
    </row>
    <row r="16" spans="1:19" s="104" customFormat="1" ht="15.9" customHeight="1" x14ac:dyDescent="0.3">
      <c r="A16" s="21">
        <v>12</v>
      </c>
      <c r="B16" s="77"/>
      <c r="C16" s="77"/>
      <c r="D16" s="80"/>
      <c r="E16" s="77"/>
      <c r="F16" s="77"/>
      <c r="G16" s="77"/>
      <c r="H16" s="77"/>
      <c r="I16" s="77"/>
      <c r="J16" s="77"/>
      <c r="K16" s="77"/>
      <c r="L16" s="26">
        <v>5.3</v>
      </c>
      <c r="M16" s="78"/>
      <c r="N16" s="78">
        <f t="shared" si="0"/>
        <v>0</v>
      </c>
      <c r="O16" s="49">
        <v>5.0999999999999996</v>
      </c>
      <c r="P16" s="50">
        <v>5.5</v>
      </c>
      <c r="Q16" s="51">
        <f t="shared" si="1"/>
        <v>0</v>
      </c>
      <c r="R16" s="106"/>
    </row>
    <row r="17" spans="1:18" s="104" customFormat="1" ht="15.9" customHeight="1" x14ac:dyDescent="0.3">
      <c r="A17" s="21">
        <v>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6">
        <v>5.3</v>
      </c>
      <c r="M17" s="78"/>
      <c r="N17" s="78">
        <f t="shared" si="0"/>
        <v>0</v>
      </c>
      <c r="O17" s="49">
        <v>5.0999999999999996</v>
      </c>
      <c r="P17" s="50">
        <v>5.5</v>
      </c>
      <c r="Q17" s="51">
        <f t="shared" si="1"/>
        <v>0</v>
      </c>
      <c r="R17" s="106"/>
    </row>
    <row r="18" spans="1:18" s="104" customFormat="1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5.3</v>
      </c>
      <c r="M18" s="78"/>
      <c r="N18" s="78">
        <f t="shared" si="0"/>
        <v>0</v>
      </c>
      <c r="O18" s="49">
        <v>5.0999999999999996</v>
      </c>
      <c r="P18" s="50">
        <v>5.5</v>
      </c>
      <c r="Q18" s="51">
        <f t="shared" si="1"/>
        <v>0</v>
      </c>
      <c r="R18" s="106"/>
    </row>
    <row r="19" spans="1:18" s="104" customFormat="1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5.3</v>
      </c>
      <c r="M19" s="78"/>
      <c r="N19" s="78">
        <f t="shared" si="0"/>
        <v>0</v>
      </c>
      <c r="O19" s="49">
        <v>5.0999999999999996</v>
      </c>
      <c r="P19" s="50">
        <v>5.5</v>
      </c>
      <c r="Q19" s="51">
        <f t="shared" si="1"/>
        <v>0</v>
      </c>
      <c r="R19" s="106"/>
    </row>
    <row r="20" spans="1:18" s="104" customFormat="1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5.3</v>
      </c>
      <c r="M20" s="78"/>
      <c r="N20" s="78">
        <f t="shared" si="0"/>
        <v>0</v>
      </c>
      <c r="O20" s="49">
        <v>5.0999999999999996</v>
      </c>
      <c r="P20" s="50">
        <v>5.5</v>
      </c>
      <c r="Q20" s="51">
        <f t="shared" si="1"/>
        <v>0</v>
      </c>
      <c r="R20" s="106"/>
    </row>
    <row r="21" spans="1:18" ht="16.2" x14ac:dyDescent="0.3">
      <c r="O21" s="49">
        <v>5.0999999999999996</v>
      </c>
      <c r="P21" s="50">
        <v>5.5</v>
      </c>
    </row>
  </sheetData>
  <phoneticPr fontId="35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R21"/>
  <sheetViews>
    <sheetView zoomScale="76" zoomScaleNormal="76" workbookViewId="0">
      <selection activeCell="Q50" sqref="Q50"/>
    </sheetView>
  </sheetViews>
  <sheetFormatPr defaultColWidth="9" defaultRowHeight="13.2" x14ac:dyDescent="0.2"/>
  <cols>
    <col min="1" max="1" width="3.77734375" style="11" customWidth="1"/>
    <col min="2" max="2" width="8.44140625" style="11" customWidth="1"/>
    <col min="3" max="3" width="9" style="11"/>
    <col min="4" max="5" width="8.77734375" style="11" customWidth="1"/>
    <col min="6" max="6" width="9.44140625" style="11" customWidth="1"/>
    <col min="7" max="8" width="8.77734375" style="11" customWidth="1"/>
    <col min="9" max="9" width="10.6640625" style="11" customWidth="1"/>
    <col min="10" max="10" width="8.6640625" style="11" customWidth="1"/>
    <col min="11" max="11" width="9.33203125" style="11" customWidth="1"/>
    <col min="12" max="12" width="7.44140625" style="12" customWidth="1"/>
    <col min="13" max="13" width="9.77734375" style="12" customWidth="1"/>
    <col min="14" max="14" width="7.88671875" style="12" customWidth="1"/>
    <col min="15" max="16" width="2.6640625" style="12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66</v>
      </c>
    </row>
    <row r="2" spans="1:18" ht="16.2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107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90.646296296296299</v>
      </c>
      <c r="D3" s="61">
        <v>88.19</v>
      </c>
      <c r="E3" s="62"/>
      <c r="F3" s="59"/>
      <c r="G3" s="59"/>
      <c r="H3" s="59"/>
      <c r="I3" s="59"/>
      <c r="J3" s="59"/>
      <c r="K3" s="59"/>
      <c r="L3" s="43">
        <v>87</v>
      </c>
      <c r="M3" s="27">
        <f>AVERAGE(B3:K3)</f>
        <v>89.418148148148148</v>
      </c>
      <c r="N3" s="27">
        <f t="shared" ref="N3:N20" si="0">MAX(B3:K3)-MIN(B3:K3)</f>
        <v>2.4562962962963013</v>
      </c>
      <c r="O3" s="69">
        <v>78</v>
      </c>
      <c r="P3" s="70">
        <v>96</v>
      </c>
      <c r="Q3" s="51">
        <f>M3/M3*100</f>
        <v>100</v>
      </c>
    </row>
    <row r="4" spans="1:18" ht="15.9" customHeight="1" x14ac:dyDescent="0.3">
      <c r="A4" s="21">
        <v>12</v>
      </c>
      <c r="B4" s="60">
        <v>89.3</v>
      </c>
      <c r="C4" s="60">
        <v>88.174324324324303</v>
      </c>
      <c r="D4" s="61">
        <v>91.172222222222203</v>
      </c>
      <c r="E4" s="63"/>
      <c r="F4" s="60"/>
      <c r="G4" s="60">
        <v>84.152000000000001</v>
      </c>
      <c r="H4" s="60"/>
      <c r="I4" s="60"/>
      <c r="J4" s="60">
        <v>88.48</v>
      </c>
      <c r="K4" s="60"/>
      <c r="L4" s="43">
        <v>87</v>
      </c>
      <c r="M4" s="27">
        <f>AVERAGE(B4:K4)</f>
        <v>88.25570930930931</v>
      </c>
      <c r="N4" s="27">
        <f t="shared" si="0"/>
        <v>7.0202222222222019</v>
      </c>
      <c r="O4" s="69">
        <v>78</v>
      </c>
      <c r="P4" s="70">
        <v>96</v>
      </c>
      <c r="Q4" s="51">
        <f t="shared" ref="Q4:Q20" si="1">M4/M$3*100</f>
        <v>98.69999674236945</v>
      </c>
    </row>
    <row r="5" spans="1:18" ht="15.9" customHeight="1" x14ac:dyDescent="0.3">
      <c r="A5" s="21">
        <v>1</v>
      </c>
      <c r="B5" s="60">
        <v>90.3</v>
      </c>
      <c r="C5" s="60">
        <v>88.725333333333396</v>
      </c>
      <c r="D5" s="61">
        <v>90.631578947368396</v>
      </c>
      <c r="E5" s="63"/>
      <c r="F5" s="60"/>
      <c r="G5" s="60">
        <v>83.542047619047594</v>
      </c>
      <c r="H5" s="60"/>
      <c r="I5" s="60">
        <v>89.83</v>
      </c>
      <c r="J5" s="60">
        <v>89.38</v>
      </c>
      <c r="K5" s="59"/>
      <c r="L5" s="43">
        <v>87</v>
      </c>
      <c r="M5" s="27">
        <f>AVERAGE(B5:K5)</f>
        <v>88.734826649958222</v>
      </c>
      <c r="N5" s="27">
        <f t="shared" si="0"/>
        <v>7.0895313283208026</v>
      </c>
      <c r="O5" s="69">
        <v>78</v>
      </c>
      <c r="P5" s="70">
        <v>96</v>
      </c>
      <c r="Q5" s="51">
        <f t="shared" si="1"/>
        <v>99.235813408864388</v>
      </c>
    </row>
    <row r="6" spans="1:18" ht="15.9" customHeight="1" x14ac:dyDescent="0.3">
      <c r="A6" s="21">
        <v>2</v>
      </c>
      <c r="B6" s="60">
        <v>89.3888888888889</v>
      </c>
      <c r="C6" s="60">
        <v>87.886842105263199</v>
      </c>
      <c r="D6" s="61">
        <v>91.211111111111094</v>
      </c>
      <c r="E6" s="63"/>
      <c r="F6" s="60"/>
      <c r="G6" s="60">
        <v>82.448625000000007</v>
      </c>
      <c r="H6" s="60"/>
      <c r="I6" s="60">
        <v>88.29</v>
      </c>
      <c r="J6" s="60">
        <v>87.55</v>
      </c>
      <c r="K6" s="60"/>
      <c r="L6" s="43">
        <v>87</v>
      </c>
      <c r="M6" s="27">
        <f>AVERAGE(B6:K6)</f>
        <v>87.795911184210524</v>
      </c>
      <c r="N6" s="27">
        <f t="shared" si="0"/>
        <v>8.7624861111110874</v>
      </c>
      <c r="O6" s="69">
        <v>78</v>
      </c>
      <c r="P6" s="70">
        <v>96</v>
      </c>
      <c r="Q6" s="51">
        <f t="shared" si="1"/>
        <v>98.185785550769964</v>
      </c>
    </row>
    <row r="7" spans="1:18" ht="15.9" customHeight="1" x14ac:dyDescent="0.3">
      <c r="A7" s="21">
        <v>3</v>
      </c>
      <c r="B7" s="60">
        <v>88.6111111111111</v>
      </c>
      <c r="C7" s="60">
        <v>87.489010989011007</v>
      </c>
      <c r="D7" s="61">
        <v>91.421052631578902</v>
      </c>
      <c r="E7" s="64"/>
      <c r="F7" s="60"/>
      <c r="G7" s="60">
        <v>84.574958333333299</v>
      </c>
      <c r="H7" s="60"/>
      <c r="I7" s="60">
        <v>86.5</v>
      </c>
      <c r="J7" s="60">
        <v>83.52</v>
      </c>
      <c r="K7" s="60"/>
      <c r="L7" s="43">
        <v>87</v>
      </c>
      <c r="M7" s="27">
        <f>AVERAGE(B7:K7)</f>
        <v>87.019355510839048</v>
      </c>
      <c r="N7" s="27">
        <f t="shared" si="0"/>
        <v>7.9010526315789065</v>
      </c>
      <c r="O7" s="69">
        <v>78</v>
      </c>
      <c r="P7" s="70">
        <v>96</v>
      </c>
      <c r="Q7" s="51">
        <f t="shared" si="1"/>
        <v>97.31733133934425</v>
      </c>
    </row>
    <row r="8" spans="1:18" ht="15.9" customHeight="1" x14ac:dyDescent="0.3">
      <c r="A8" s="21">
        <v>4</v>
      </c>
      <c r="B8" s="26"/>
      <c r="C8" s="26"/>
      <c r="D8" s="27"/>
      <c r="E8" s="29"/>
      <c r="F8" s="26"/>
      <c r="G8" s="26"/>
      <c r="H8" s="26"/>
      <c r="I8" s="26"/>
      <c r="J8" s="26"/>
      <c r="K8" s="26"/>
      <c r="L8" s="43">
        <v>87</v>
      </c>
      <c r="M8" s="27"/>
      <c r="N8" s="27">
        <f t="shared" si="0"/>
        <v>0</v>
      </c>
      <c r="O8" s="69">
        <v>78</v>
      </c>
      <c r="P8" s="70">
        <v>96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9"/>
      <c r="F9" s="26"/>
      <c r="G9" s="26"/>
      <c r="H9" s="26"/>
      <c r="I9" s="26"/>
      <c r="J9" s="26"/>
      <c r="K9" s="26"/>
      <c r="L9" s="43">
        <v>87</v>
      </c>
      <c r="M9" s="27"/>
      <c r="N9" s="27">
        <f t="shared" si="0"/>
        <v>0</v>
      </c>
      <c r="O9" s="69">
        <v>78</v>
      </c>
      <c r="P9" s="70">
        <v>96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9"/>
      <c r="F10" s="26"/>
      <c r="G10" s="26"/>
      <c r="H10" s="26"/>
      <c r="I10" s="26"/>
      <c r="J10" s="26"/>
      <c r="K10" s="26"/>
      <c r="L10" s="43">
        <v>87</v>
      </c>
      <c r="M10" s="27"/>
      <c r="N10" s="27">
        <f t="shared" si="0"/>
        <v>0</v>
      </c>
      <c r="O10" s="69">
        <v>78</v>
      </c>
      <c r="P10" s="70">
        <v>96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9"/>
      <c r="F11" s="26"/>
      <c r="G11" s="26"/>
      <c r="H11" s="26"/>
      <c r="I11" s="26"/>
      <c r="J11" s="26"/>
      <c r="K11" s="26"/>
      <c r="L11" s="43">
        <v>87</v>
      </c>
      <c r="M11" s="27"/>
      <c r="N11" s="27">
        <f t="shared" si="0"/>
        <v>0</v>
      </c>
      <c r="O11" s="69">
        <v>78</v>
      </c>
      <c r="P11" s="70">
        <v>96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9"/>
      <c r="F12" s="26"/>
      <c r="G12" s="26"/>
      <c r="H12" s="26"/>
      <c r="I12" s="26"/>
      <c r="J12" s="26"/>
      <c r="K12" s="26"/>
      <c r="L12" s="43">
        <v>87</v>
      </c>
      <c r="M12" s="27"/>
      <c r="N12" s="27">
        <f t="shared" si="0"/>
        <v>0</v>
      </c>
      <c r="O12" s="69">
        <v>78</v>
      </c>
      <c r="P12" s="70">
        <v>96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9"/>
      <c r="F13" s="26"/>
      <c r="G13" s="26"/>
      <c r="H13" s="26"/>
      <c r="I13" s="26"/>
      <c r="J13" s="26"/>
      <c r="K13" s="26"/>
      <c r="L13" s="43">
        <v>87</v>
      </c>
      <c r="M13" s="27"/>
      <c r="N13" s="27">
        <f t="shared" si="0"/>
        <v>0</v>
      </c>
      <c r="O13" s="69">
        <v>78</v>
      </c>
      <c r="P13" s="70">
        <v>96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9"/>
      <c r="F14" s="26"/>
      <c r="G14" s="28"/>
      <c r="H14" s="26"/>
      <c r="I14" s="26"/>
      <c r="J14" s="26"/>
      <c r="K14" s="26"/>
      <c r="L14" s="43">
        <v>87</v>
      </c>
      <c r="M14" s="27"/>
      <c r="N14" s="27">
        <f t="shared" si="0"/>
        <v>0</v>
      </c>
      <c r="O14" s="69">
        <v>78</v>
      </c>
      <c r="P14" s="70">
        <v>96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9"/>
      <c r="F15" s="26"/>
      <c r="G15" s="26"/>
      <c r="H15" s="26"/>
      <c r="I15" s="26"/>
      <c r="J15" s="26"/>
      <c r="K15" s="26"/>
      <c r="L15" s="43">
        <v>87</v>
      </c>
      <c r="M15" s="27"/>
      <c r="N15" s="27">
        <f t="shared" si="0"/>
        <v>0</v>
      </c>
      <c r="O15" s="69">
        <v>78</v>
      </c>
      <c r="P15" s="70">
        <v>96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9"/>
      <c r="F16" s="26"/>
      <c r="G16" s="26"/>
      <c r="H16" s="26"/>
      <c r="I16" s="26"/>
      <c r="J16" s="26"/>
      <c r="K16" s="26"/>
      <c r="L16" s="43">
        <v>87</v>
      </c>
      <c r="M16" s="27"/>
      <c r="N16" s="27">
        <f t="shared" si="0"/>
        <v>0</v>
      </c>
      <c r="O16" s="69">
        <v>78</v>
      </c>
      <c r="P16" s="70">
        <v>96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9"/>
      <c r="F17" s="26"/>
      <c r="G17" s="26"/>
      <c r="H17" s="26"/>
      <c r="I17" s="26"/>
      <c r="J17" s="26"/>
      <c r="K17" s="26"/>
      <c r="L17" s="43">
        <v>87</v>
      </c>
      <c r="M17" s="27"/>
      <c r="N17" s="27">
        <f t="shared" si="0"/>
        <v>0</v>
      </c>
      <c r="O17" s="69">
        <v>78</v>
      </c>
      <c r="P17" s="70">
        <v>96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3">
        <v>87</v>
      </c>
      <c r="M18" s="27"/>
      <c r="N18" s="27">
        <f t="shared" si="0"/>
        <v>0</v>
      </c>
      <c r="O18" s="69">
        <v>78</v>
      </c>
      <c r="P18" s="70">
        <v>96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3">
        <v>87</v>
      </c>
      <c r="M19" s="27"/>
      <c r="N19" s="27">
        <f t="shared" si="0"/>
        <v>0</v>
      </c>
      <c r="O19" s="69">
        <v>78</v>
      </c>
      <c r="P19" s="70">
        <v>96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3">
        <v>87</v>
      </c>
      <c r="M20" s="27"/>
      <c r="N20" s="27">
        <f t="shared" si="0"/>
        <v>0</v>
      </c>
      <c r="O20" s="69">
        <v>78</v>
      </c>
      <c r="P20" s="70">
        <v>96</v>
      </c>
      <c r="Q20" s="51">
        <f t="shared" si="1"/>
        <v>0</v>
      </c>
      <c r="R20" s="53"/>
    </row>
    <row r="21" spans="1:18" ht="18.600000000000001" x14ac:dyDescent="0.2">
      <c r="L21" s="43">
        <v>89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AB21"/>
  <sheetViews>
    <sheetView zoomScale="76" zoomScaleNormal="76" workbookViewId="0">
      <selection activeCell="AB11" sqref="AB11"/>
    </sheetView>
  </sheetViews>
  <sheetFormatPr defaultColWidth="9" defaultRowHeight="13.2" x14ac:dyDescent="0.2"/>
  <cols>
    <col min="1" max="1" width="3.77734375" style="11" customWidth="1"/>
    <col min="2" max="2" width="9.21875" style="11" customWidth="1"/>
    <col min="3" max="3" width="9.109375" style="11" customWidth="1"/>
    <col min="4" max="5" width="9.21875" style="11" customWidth="1"/>
    <col min="6" max="6" width="9.33203125" style="11" customWidth="1"/>
    <col min="7" max="8" width="9.21875" style="11" customWidth="1"/>
    <col min="9" max="10" width="10.6640625" style="11" customWidth="1"/>
    <col min="11" max="11" width="9.77734375" style="11" customWidth="1"/>
    <col min="12" max="12" width="10.6640625" style="11" customWidth="1"/>
    <col min="13" max="13" width="9.109375" style="11" customWidth="1"/>
    <col min="14" max="14" width="7.88671875" style="11" customWidth="1"/>
    <col min="15" max="15" width="11.33203125" style="11" customWidth="1"/>
    <col min="16" max="16" width="9.33203125" style="11" customWidth="1"/>
    <col min="17" max="17" width="8.77734375" style="11" customWidth="1"/>
    <col min="18" max="21" width="3.44140625" style="12" customWidth="1"/>
    <col min="22" max="22" width="8.44140625" style="11" customWidth="1"/>
    <col min="23" max="23" width="9.88671875" style="11" customWidth="1"/>
    <col min="24" max="24" width="2" style="11" customWidth="1"/>
    <col min="25" max="25" width="2.109375" style="11" customWidth="1"/>
    <col min="26" max="16384" width="9" style="11"/>
  </cols>
  <sheetData>
    <row r="1" spans="1:28" ht="20.100000000000001" customHeight="1" x14ac:dyDescent="0.45">
      <c r="F1" s="13" t="s">
        <v>108</v>
      </c>
    </row>
    <row r="2" spans="1:28" ht="15.9" customHeight="1" x14ac:dyDescent="0.3">
      <c r="A2" s="14" t="s">
        <v>68</v>
      </c>
      <c r="B2" s="15" t="s">
        <v>69</v>
      </c>
      <c r="C2" s="15" t="s">
        <v>70</v>
      </c>
      <c r="D2" s="16" t="s">
        <v>71</v>
      </c>
      <c r="E2" s="17" t="s">
        <v>72</v>
      </c>
      <c r="F2" s="18" t="s">
        <v>73</v>
      </c>
      <c r="G2" s="19" t="s">
        <v>74</v>
      </c>
      <c r="H2" s="20" t="s">
        <v>75</v>
      </c>
      <c r="I2" s="15" t="s">
        <v>76</v>
      </c>
      <c r="J2" s="19" t="s">
        <v>77</v>
      </c>
      <c r="K2" s="31" t="s">
        <v>78</v>
      </c>
      <c r="L2" s="32" t="s">
        <v>94</v>
      </c>
      <c r="M2" s="33" t="s">
        <v>95</v>
      </c>
      <c r="N2" s="34" t="s">
        <v>80</v>
      </c>
      <c r="O2" s="35" t="s">
        <v>96</v>
      </c>
      <c r="P2" s="36" t="s">
        <v>97</v>
      </c>
      <c r="Q2" s="19" t="s">
        <v>80</v>
      </c>
      <c r="R2" s="46" t="s">
        <v>98</v>
      </c>
      <c r="S2" s="47" t="s">
        <v>99</v>
      </c>
      <c r="T2" s="47" t="s">
        <v>100</v>
      </c>
      <c r="U2" s="47" t="s">
        <v>101</v>
      </c>
      <c r="V2" s="48" t="s">
        <v>83</v>
      </c>
    </row>
    <row r="3" spans="1:28" ht="15.9" customHeight="1" x14ac:dyDescent="0.3">
      <c r="A3" s="21">
        <v>11</v>
      </c>
      <c r="B3" s="22"/>
      <c r="C3" s="22">
        <v>85.946296296296296</v>
      </c>
      <c r="D3" s="23">
        <v>84.769230769230802</v>
      </c>
      <c r="E3" s="23"/>
      <c r="F3" s="24"/>
      <c r="G3" s="24"/>
      <c r="H3" s="24"/>
      <c r="I3" s="22"/>
      <c r="J3" s="24"/>
      <c r="K3" s="24"/>
      <c r="L3" s="37">
        <v>86</v>
      </c>
      <c r="M3" s="23">
        <f>AVERAGE(C3,B3,D3,E3,I3)</f>
        <v>85.357763532763556</v>
      </c>
      <c r="N3" s="23">
        <f>MAX(B3,C3,D3,E3,I3)-MIN(B3,C3,D3,E3,I3)</f>
        <v>1.1770655270654942</v>
      </c>
      <c r="O3" s="38">
        <v>70</v>
      </c>
      <c r="P3" s="39"/>
      <c r="Q3" s="39">
        <f>MAX(F3,G3,H3,J3,K3)-MIN(F3,G3,H3,J3,K3)</f>
        <v>0</v>
      </c>
      <c r="R3" s="49">
        <v>81</v>
      </c>
      <c r="S3" s="50">
        <v>91</v>
      </c>
      <c r="T3" s="50">
        <v>65</v>
      </c>
      <c r="U3" s="50">
        <v>75</v>
      </c>
      <c r="V3" s="51">
        <v>100</v>
      </c>
    </row>
    <row r="4" spans="1:28" ht="15.9" customHeight="1" x14ac:dyDescent="0.3">
      <c r="A4" s="21">
        <v>12</v>
      </c>
      <c r="B4" s="22">
        <v>85.35</v>
      </c>
      <c r="C4" s="22">
        <v>86.347945205479405</v>
      </c>
      <c r="D4" s="23">
        <v>86.095238095238102</v>
      </c>
      <c r="E4" s="23">
        <v>86.3</v>
      </c>
      <c r="F4" s="24"/>
      <c r="G4" s="24">
        <v>70.204705882352897</v>
      </c>
      <c r="H4" s="24">
        <v>70.158000000000001</v>
      </c>
      <c r="I4" s="22"/>
      <c r="J4" s="24">
        <v>70.69</v>
      </c>
      <c r="K4" s="24"/>
      <c r="L4" s="37">
        <v>86</v>
      </c>
      <c r="M4" s="23">
        <f>AVERAGE(C4,B4,D4,E4,I4)</f>
        <v>86.023295825179375</v>
      </c>
      <c r="N4" s="23">
        <f>MAX(B4,C4,D4,E4,I4)-MIN(B4,C4,D4,E4,I4)</f>
        <v>0.9979452054794109</v>
      </c>
      <c r="O4" s="40">
        <v>70</v>
      </c>
      <c r="P4" s="39">
        <f>AVERAGE(F4,G4,H4,J4,K4)</f>
        <v>70.350901960784299</v>
      </c>
      <c r="Q4" s="39">
        <f>MAX(F4,G4,H4,J4,K4)-MIN(F4,G4,H4,J4,K4)</f>
        <v>0.53199999999999648</v>
      </c>
      <c r="R4" s="49">
        <v>81</v>
      </c>
      <c r="S4" s="50">
        <v>91</v>
      </c>
      <c r="T4" s="50">
        <v>65</v>
      </c>
      <c r="U4" s="50">
        <v>75</v>
      </c>
      <c r="V4" s="51">
        <v>100</v>
      </c>
    </row>
    <row r="5" spans="1:28" ht="15.9" customHeight="1" x14ac:dyDescent="0.3">
      <c r="A5" s="21">
        <v>1</v>
      </c>
      <c r="B5" s="22">
        <v>85.5</v>
      </c>
      <c r="C5" s="22">
        <v>85.730666666666707</v>
      </c>
      <c r="D5" s="23">
        <v>86.526315789473699</v>
      </c>
      <c r="E5" s="23">
        <v>86.725999999999999</v>
      </c>
      <c r="F5" s="24">
        <v>68</v>
      </c>
      <c r="G5" s="24">
        <v>71.339523809523797</v>
      </c>
      <c r="H5" s="24">
        <v>69.816999999999993</v>
      </c>
      <c r="I5" s="22">
        <v>86.09</v>
      </c>
      <c r="J5" s="24">
        <v>70.400000000000006</v>
      </c>
      <c r="K5" s="24">
        <v>71.5</v>
      </c>
      <c r="L5" s="37">
        <v>86</v>
      </c>
      <c r="M5" s="23">
        <f>AVERAGE(C5,B5,D5,E5,I5)</f>
        <v>86.11459649122807</v>
      </c>
      <c r="N5" s="23">
        <f>MAX(B5,C5,D5,E5,I5)-MIN(B5,C5,D5,E5,I5)</f>
        <v>1.2259999999999991</v>
      </c>
      <c r="O5" s="40">
        <v>70</v>
      </c>
      <c r="P5" s="39">
        <f>AVERAGE(F5,G5,H5,J5,K5)</f>
        <v>70.211304761904756</v>
      </c>
      <c r="Q5" s="39">
        <f>MAX(F5,G5,H5,J5,K5)-MIN(F5,G5,H5,J5,K5)</f>
        <v>3.5</v>
      </c>
      <c r="R5" s="49">
        <v>81</v>
      </c>
      <c r="S5" s="50">
        <v>91</v>
      </c>
      <c r="T5" s="50">
        <v>65</v>
      </c>
      <c r="U5" s="50">
        <v>75</v>
      </c>
      <c r="V5" s="51">
        <f>P5/P$4*100</f>
        <v>99.801570136289996</v>
      </c>
    </row>
    <row r="6" spans="1:28" ht="15.9" customHeight="1" x14ac:dyDescent="0.3">
      <c r="A6" s="21">
        <v>2</v>
      </c>
      <c r="B6" s="22">
        <v>85.2222222222222</v>
      </c>
      <c r="C6" s="22">
        <v>85.711688311688306</v>
      </c>
      <c r="D6" s="23">
        <v>86.5</v>
      </c>
      <c r="E6" s="23">
        <v>86.286000000000001</v>
      </c>
      <c r="F6" s="24">
        <v>68.363636363636402</v>
      </c>
      <c r="G6" s="24">
        <v>71.4316666666667</v>
      </c>
      <c r="H6" s="24">
        <v>70.769000000000005</v>
      </c>
      <c r="I6" s="22">
        <v>86.05</v>
      </c>
      <c r="J6" s="24">
        <v>70.44</v>
      </c>
      <c r="K6" s="24">
        <v>70.307692307692307</v>
      </c>
      <c r="L6" s="37">
        <v>86</v>
      </c>
      <c r="M6" s="23">
        <f>AVERAGE(C6,B6,D6,E6,I6)</f>
        <v>85.953982106782107</v>
      </c>
      <c r="N6" s="23">
        <f>MAX(B6,C6,D6,E6,I6)-MIN(B6,C6,D6,E6,I6)</f>
        <v>1.2777777777777999</v>
      </c>
      <c r="O6" s="40">
        <v>70</v>
      </c>
      <c r="P6" s="39">
        <f>AVERAGE(F6,G6,H6,J6,K6)</f>
        <v>70.262399067599091</v>
      </c>
      <c r="Q6" s="39">
        <f>MAX(F6,G6,H6,J6,K6)-MIN(F6,G6,H6,J6,K6)</f>
        <v>3.068030303030298</v>
      </c>
      <c r="R6" s="49">
        <v>81</v>
      </c>
      <c r="S6" s="50">
        <v>91</v>
      </c>
      <c r="T6" s="50">
        <v>65</v>
      </c>
      <c r="U6" s="50">
        <v>75</v>
      </c>
      <c r="V6" s="51">
        <f>P6/P$4*100</f>
        <v>99.874197926794821</v>
      </c>
    </row>
    <row r="7" spans="1:28" ht="15.9" customHeight="1" x14ac:dyDescent="0.3">
      <c r="A7" s="21">
        <v>3</v>
      </c>
      <c r="B7" s="22">
        <v>85.6111111111111</v>
      </c>
      <c r="C7" s="22">
        <v>86.559340659340606</v>
      </c>
      <c r="D7" s="25">
        <v>85.857142857142904</v>
      </c>
      <c r="E7" s="23">
        <v>86.424000000000007</v>
      </c>
      <c r="F7" s="24">
        <v>68.692307692307693</v>
      </c>
      <c r="G7" s="24">
        <v>70.907499999999999</v>
      </c>
      <c r="H7" s="24">
        <v>70.81</v>
      </c>
      <c r="I7" s="22">
        <v>86.44</v>
      </c>
      <c r="J7" s="24">
        <v>70.42</v>
      </c>
      <c r="K7" s="24">
        <v>71.714285714285694</v>
      </c>
      <c r="L7" s="37">
        <v>86</v>
      </c>
      <c r="M7" s="23">
        <f>AVERAGE(C7,B7,D7,E7,I7)</f>
        <v>86.178318925518937</v>
      </c>
      <c r="N7" s="41">
        <f t="shared" ref="N7:N12" si="0">MAX(B7,D7,F7,I7)-MIN(B7,D7,F7,I7)</f>
        <v>17.747692307692304</v>
      </c>
      <c r="O7" s="40">
        <v>70</v>
      </c>
      <c r="P7" s="39">
        <f>AVERAGE(F7,G7,H7,J7,K7)</f>
        <v>70.508818681318687</v>
      </c>
      <c r="Q7" s="52">
        <f t="shared" ref="Q7:Q12" si="1">MAX(C7,E7,G7,H7,J7,K7)-MIN(C7,E7,G7,H7,J7,K7)</f>
        <v>16.139340659340604</v>
      </c>
      <c r="R7" s="49">
        <v>81</v>
      </c>
      <c r="S7" s="50">
        <v>91</v>
      </c>
      <c r="T7" s="50">
        <v>65</v>
      </c>
      <c r="U7" s="50">
        <v>75</v>
      </c>
      <c r="V7" s="51">
        <f>P7/P$4*100</f>
        <v>100.22447007235589</v>
      </c>
    </row>
    <row r="8" spans="1:28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42">
        <v>86</v>
      </c>
      <c r="M8" s="27"/>
      <c r="N8" s="27">
        <f t="shared" si="0"/>
        <v>0</v>
      </c>
      <c r="O8" s="43">
        <v>70</v>
      </c>
      <c r="P8" s="27"/>
      <c r="Q8" s="27">
        <f t="shared" si="1"/>
        <v>0</v>
      </c>
      <c r="R8" s="49">
        <v>81</v>
      </c>
      <c r="S8" s="50">
        <v>91</v>
      </c>
      <c r="T8" s="50">
        <v>65</v>
      </c>
      <c r="U8" s="50">
        <v>75</v>
      </c>
      <c r="V8" s="51" t="e">
        <f t="shared" ref="V8:V20" si="2">P8/P$3*100</f>
        <v>#DIV/0!</v>
      </c>
    </row>
    <row r="9" spans="1:28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2">
        <v>86</v>
      </c>
      <c r="M9" s="27"/>
      <c r="N9" s="27">
        <f t="shared" si="0"/>
        <v>0</v>
      </c>
      <c r="O9" s="43">
        <v>70</v>
      </c>
      <c r="P9" s="27"/>
      <c r="Q9" s="27">
        <f t="shared" si="1"/>
        <v>0</v>
      </c>
      <c r="R9" s="49">
        <v>81</v>
      </c>
      <c r="S9" s="50">
        <v>91</v>
      </c>
      <c r="T9" s="50">
        <v>65</v>
      </c>
      <c r="U9" s="50">
        <v>75</v>
      </c>
      <c r="V9" s="51" t="e">
        <f t="shared" si="2"/>
        <v>#DIV/0!</v>
      </c>
    </row>
    <row r="10" spans="1:28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2">
        <v>86</v>
      </c>
      <c r="M10" s="27"/>
      <c r="N10" s="27">
        <f t="shared" si="0"/>
        <v>0</v>
      </c>
      <c r="O10" s="43">
        <v>70</v>
      </c>
      <c r="P10" s="27"/>
      <c r="Q10" s="27">
        <f t="shared" si="1"/>
        <v>0</v>
      </c>
      <c r="R10" s="49">
        <v>81</v>
      </c>
      <c r="S10" s="50">
        <v>91</v>
      </c>
      <c r="T10" s="50">
        <v>65</v>
      </c>
      <c r="U10" s="50">
        <v>75</v>
      </c>
      <c r="V10" s="51" t="e">
        <f t="shared" si="2"/>
        <v>#DIV/0!</v>
      </c>
    </row>
    <row r="11" spans="1:28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2">
        <v>86</v>
      </c>
      <c r="M11" s="27"/>
      <c r="N11" s="27">
        <f t="shared" si="0"/>
        <v>0</v>
      </c>
      <c r="O11" s="43">
        <v>70</v>
      </c>
      <c r="P11" s="27"/>
      <c r="Q11" s="27">
        <f t="shared" si="1"/>
        <v>0</v>
      </c>
      <c r="R11" s="49">
        <v>81</v>
      </c>
      <c r="S11" s="50">
        <v>91</v>
      </c>
      <c r="T11" s="50">
        <v>65</v>
      </c>
      <c r="U11" s="50">
        <v>75</v>
      </c>
      <c r="V11" s="51" t="e">
        <f t="shared" si="2"/>
        <v>#DIV/0!</v>
      </c>
    </row>
    <row r="12" spans="1:28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2">
        <v>86</v>
      </c>
      <c r="M12" s="27"/>
      <c r="N12" s="27">
        <f t="shared" si="0"/>
        <v>0</v>
      </c>
      <c r="O12" s="43">
        <v>70</v>
      </c>
      <c r="P12" s="27"/>
      <c r="Q12" s="27">
        <f t="shared" si="1"/>
        <v>0</v>
      </c>
      <c r="R12" s="49">
        <v>81</v>
      </c>
      <c r="S12" s="50">
        <v>91</v>
      </c>
      <c r="T12" s="50">
        <v>65</v>
      </c>
      <c r="U12" s="50">
        <v>75</v>
      </c>
      <c r="V12" s="51" t="e">
        <f t="shared" si="2"/>
        <v>#DIV/0!</v>
      </c>
    </row>
    <row r="13" spans="1:28" ht="15.9" customHeight="1" x14ac:dyDescent="0.6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2">
        <v>86</v>
      </c>
      <c r="M13" s="27"/>
      <c r="N13" s="27">
        <f t="shared" ref="N13:N20" si="3">MAX(B13,D13,E13,F13,I13)-MIN(B13,D13,E13,E13,F13,I13)</f>
        <v>0</v>
      </c>
      <c r="O13" s="43">
        <v>70</v>
      </c>
      <c r="P13" s="27"/>
      <c r="Q13" s="27">
        <f t="shared" ref="Q13:Q20" si="4">MAX(C13,G13,H13,J13,K13)-MIN(C13,G13,H13,J13,K13)</f>
        <v>0</v>
      </c>
      <c r="R13" s="49">
        <v>81</v>
      </c>
      <c r="S13" s="50">
        <v>91</v>
      </c>
      <c r="T13" s="50">
        <v>65</v>
      </c>
      <c r="U13" s="50">
        <v>75</v>
      </c>
      <c r="V13" s="51" t="e">
        <f t="shared" si="2"/>
        <v>#DIV/0!</v>
      </c>
      <c r="AB13" s="54"/>
    </row>
    <row r="14" spans="1:28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2">
        <v>86</v>
      </c>
      <c r="M14" s="27"/>
      <c r="N14" s="27">
        <f t="shared" si="3"/>
        <v>0</v>
      </c>
      <c r="O14" s="43">
        <v>70</v>
      </c>
      <c r="P14" s="27"/>
      <c r="Q14" s="27">
        <f t="shared" si="4"/>
        <v>0</v>
      </c>
      <c r="R14" s="49">
        <v>81</v>
      </c>
      <c r="S14" s="50">
        <v>91</v>
      </c>
      <c r="T14" s="50">
        <v>65</v>
      </c>
      <c r="U14" s="50">
        <v>75</v>
      </c>
      <c r="V14" s="51" t="e">
        <f t="shared" si="2"/>
        <v>#DIV/0!</v>
      </c>
    </row>
    <row r="15" spans="1:28" ht="15.9" customHeight="1" x14ac:dyDescent="0.3">
      <c r="A15" s="21">
        <v>11</v>
      </c>
      <c r="B15" s="26"/>
      <c r="C15" s="26"/>
      <c r="D15" s="27"/>
      <c r="E15" s="29"/>
      <c r="F15" s="26"/>
      <c r="G15" s="26"/>
      <c r="H15" s="26"/>
      <c r="I15" s="26"/>
      <c r="J15" s="26"/>
      <c r="K15" s="26"/>
      <c r="L15" s="42">
        <v>86</v>
      </c>
      <c r="M15" s="27"/>
      <c r="N15" s="27">
        <f t="shared" si="3"/>
        <v>0</v>
      </c>
      <c r="O15" s="43">
        <v>70</v>
      </c>
      <c r="P15" s="27"/>
      <c r="Q15" s="27">
        <f t="shared" si="4"/>
        <v>0</v>
      </c>
      <c r="R15" s="49">
        <v>81</v>
      </c>
      <c r="S15" s="50">
        <v>91</v>
      </c>
      <c r="T15" s="50">
        <v>65</v>
      </c>
      <c r="U15" s="50">
        <v>75</v>
      </c>
      <c r="V15" s="51" t="e">
        <f t="shared" si="2"/>
        <v>#DIV/0!</v>
      </c>
      <c r="W15" s="53"/>
    </row>
    <row r="16" spans="1:28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2">
        <v>86</v>
      </c>
      <c r="M16" s="27"/>
      <c r="N16" s="27">
        <f t="shared" si="3"/>
        <v>0</v>
      </c>
      <c r="O16" s="43">
        <v>70</v>
      </c>
      <c r="P16" s="27"/>
      <c r="Q16" s="27">
        <f t="shared" si="4"/>
        <v>0</v>
      </c>
      <c r="R16" s="49">
        <v>81</v>
      </c>
      <c r="S16" s="50">
        <v>91</v>
      </c>
      <c r="T16" s="50">
        <v>65</v>
      </c>
      <c r="U16" s="50">
        <v>75</v>
      </c>
      <c r="V16" s="51" t="e">
        <f t="shared" si="2"/>
        <v>#DIV/0!</v>
      </c>
      <c r="W16" s="53"/>
    </row>
    <row r="17" spans="1:23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2">
        <v>86</v>
      </c>
      <c r="M17" s="27"/>
      <c r="N17" s="27">
        <f t="shared" si="3"/>
        <v>0</v>
      </c>
      <c r="O17" s="43">
        <v>70</v>
      </c>
      <c r="P17" s="27"/>
      <c r="Q17" s="27">
        <f t="shared" si="4"/>
        <v>0</v>
      </c>
      <c r="R17" s="49">
        <v>81</v>
      </c>
      <c r="S17" s="50">
        <v>91</v>
      </c>
      <c r="T17" s="50">
        <v>65</v>
      </c>
      <c r="U17" s="50">
        <v>75</v>
      </c>
      <c r="V17" s="51" t="e">
        <f t="shared" si="2"/>
        <v>#DIV/0!</v>
      </c>
      <c r="W17" s="53"/>
    </row>
    <row r="18" spans="1:23" ht="15.9" customHeight="1" x14ac:dyDescent="0.3">
      <c r="A18" s="21">
        <v>2</v>
      </c>
      <c r="B18" s="28"/>
      <c r="C18" s="28"/>
      <c r="D18" s="28"/>
      <c r="E18" s="27"/>
      <c r="F18" s="28"/>
      <c r="G18" s="28"/>
      <c r="H18" s="28"/>
      <c r="I18" s="28"/>
      <c r="J18" s="28"/>
      <c r="K18" s="28"/>
      <c r="L18" s="42">
        <v>86</v>
      </c>
      <c r="M18" s="27"/>
      <c r="N18" s="27">
        <f t="shared" si="3"/>
        <v>0</v>
      </c>
      <c r="O18" s="43">
        <v>70</v>
      </c>
      <c r="P18" s="27"/>
      <c r="Q18" s="27">
        <f t="shared" si="4"/>
        <v>0</v>
      </c>
      <c r="R18" s="49">
        <v>81</v>
      </c>
      <c r="S18" s="50">
        <v>91</v>
      </c>
      <c r="T18" s="50">
        <v>65</v>
      </c>
      <c r="U18" s="50">
        <v>75</v>
      </c>
      <c r="V18" s="51" t="e">
        <f t="shared" si="2"/>
        <v>#DIV/0!</v>
      </c>
      <c r="W18" s="53"/>
    </row>
    <row r="19" spans="1:23" ht="15.9" customHeight="1" x14ac:dyDescent="0.3">
      <c r="A19" s="21">
        <v>3</v>
      </c>
      <c r="B19" s="28"/>
      <c r="C19" s="28"/>
      <c r="D19" s="28"/>
      <c r="E19" s="27"/>
      <c r="F19" s="28"/>
      <c r="G19" s="28"/>
      <c r="H19" s="28"/>
      <c r="I19" s="28"/>
      <c r="J19" s="28"/>
      <c r="K19" s="28"/>
      <c r="L19" s="42">
        <v>86</v>
      </c>
      <c r="M19" s="27"/>
      <c r="N19" s="27">
        <f t="shared" si="3"/>
        <v>0</v>
      </c>
      <c r="O19" s="43">
        <v>70</v>
      </c>
      <c r="P19" s="27"/>
      <c r="Q19" s="27">
        <f t="shared" si="4"/>
        <v>0</v>
      </c>
      <c r="R19" s="49">
        <v>81</v>
      </c>
      <c r="S19" s="50">
        <v>91</v>
      </c>
      <c r="T19" s="50">
        <v>65</v>
      </c>
      <c r="U19" s="50">
        <v>75</v>
      </c>
      <c r="V19" s="51" t="e">
        <f t="shared" si="2"/>
        <v>#DIV/0!</v>
      </c>
      <c r="W19" s="53"/>
    </row>
    <row r="20" spans="1:23" ht="15.9" customHeight="1" x14ac:dyDescent="0.3">
      <c r="A20" s="21">
        <v>4</v>
      </c>
      <c r="B20" s="28"/>
      <c r="C20" s="30"/>
      <c r="D20" s="30"/>
      <c r="E20" s="27"/>
      <c r="F20" s="30"/>
      <c r="G20" s="30"/>
      <c r="H20" s="30"/>
      <c r="I20" s="30"/>
      <c r="J20" s="30"/>
      <c r="K20" s="30"/>
      <c r="L20" s="44">
        <v>86</v>
      </c>
      <c r="M20" s="27"/>
      <c r="N20" s="27">
        <f t="shared" si="3"/>
        <v>0</v>
      </c>
      <c r="O20" s="43">
        <v>70</v>
      </c>
      <c r="P20" s="27"/>
      <c r="Q20" s="27">
        <f t="shared" si="4"/>
        <v>0</v>
      </c>
      <c r="R20" s="49">
        <v>81</v>
      </c>
      <c r="S20" s="50">
        <v>91</v>
      </c>
      <c r="T20" s="50">
        <v>65</v>
      </c>
      <c r="U20" s="50">
        <v>75</v>
      </c>
      <c r="V20" s="51" t="e">
        <f t="shared" si="2"/>
        <v>#DIV/0!</v>
      </c>
      <c r="W20" s="53"/>
    </row>
    <row r="21" spans="1:23" x14ac:dyDescent="0.2">
      <c r="L21" s="45"/>
      <c r="M21" s="45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E22"/>
  <sheetViews>
    <sheetView zoomScale="76" zoomScaleNormal="76" workbookViewId="0">
      <selection activeCell="AC5" sqref="AC5:AC6"/>
    </sheetView>
  </sheetViews>
  <sheetFormatPr defaultColWidth="9" defaultRowHeight="13.2" x14ac:dyDescent="0.2"/>
  <cols>
    <col min="1" max="1" width="6.6640625" customWidth="1"/>
    <col min="2" max="2" width="9.44140625" customWidth="1"/>
    <col min="3" max="31" width="10" customWidth="1"/>
  </cols>
  <sheetData>
    <row r="1" spans="1:31" ht="16.2" x14ac:dyDescent="0.3">
      <c r="A1" s="2" t="s">
        <v>68</v>
      </c>
      <c r="B1" s="3" t="s">
        <v>6</v>
      </c>
      <c r="C1" s="3" t="s">
        <v>10</v>
      </c>
      <c r="D1" s="3" t="s">
        <v>84</v>
      </c>
      <c r="E1" s="3" t="s">
        <v>15</v>
      </c>
      <c r="F1" s="3" t="s">
        <v>18</v>
      </c>
      <c r="G1" s="3" t="s">
        <v>20</v>
      </c>
      <c r="H1" s="3" t="s">
        <v>22</v>
      </c>
      <c r="I1" s="3" t="s">
        <v>93</v>
      </c>
      <c r="J1" s="3" t="s">
        <v>29</v>
      </c>
      <c r="K1" s="3" t="s">
        <v>32</v>
      </c>
      <c r="L1" s="3" t="s">
        <v>102</v>
      </c>
      <c r="M1" s="3" t="s">
        <v>35</v>
      </c>
      <c r="N1" s="3" t="s">
        <v>37</v>
      </c>
      <c r="O1" s="3" t="s">
        <v>38</v>
      </c>
      <c r="P1" s="3" t="s">
        <v>40</v>
      </c>
      <c r="Q1" s="10" t="s">
        <v>41</v>
      </c>
      <c r="R1" s="3" t="s">
        <v>44</v>
      </c>
      <c r="S1" s="3" t="s">
        <v>47</v>
      </c>
      <c r="T1" s="3" t="s">
        <v>48</v>
      </c>
      <c r="U1" s="3" t="s">
        <v>109</v>
      </c>
      <c r="V1" s="3" t="s">
        <v>110</v>
      </c>
      <c r="W1" s="3" t="s">
        <v>52</v>
      </c>
      <c r="X1" s="3" t="s">
        <v>104</v>
      </c>
      <c r="Y1" s="3" t="s">
        <v>56</v>
      </c>
      <c r="Z1" s="3" t="s">
        <v>59</v>
      </c>
      <c r="AA1" s="3" t="s">
        <v>61</v>
      </c>
      <c r="AB1" s="3" t="s">
        <v>62</v>
      </c>
      <c r="AC1" s="3" t="s">
        <v>64</v>
      </c>
      <c r="AD1" s="3" t="s">
        <v>66</v>
      </c>
      <c r="AE1" s="3" t="s">
        <v>108</v>
      </c>
    </row>
    <row r="2" spans="1:31" s="1" customFormat="1" ht="16.2" x14ac:dyDescent="0.2">
      <c r="A2" s="4" t="s">
        <v>111</v>
      </c>
      <c r="B2" s="5">
        <v>100</v>
      </c>
      <c r="C2" s="5">
        <v>100</v>
      </c>
      <c r="D2" s="5">
        <v>100</v>
      </c>
      <c r="E2" s="5">
        <v>100</v>
      </c>
      <c r="F2" s="5">
        <v>100</v>
      </c>
      <c r="G2" s="5">
        <v>100</v>
      </c>
      <c r="H2" s="5">
        <v>100</v>
      </c>
      <c r="I2" s="5"/>
      <c r="J2" s="5">
        <v>100</v>
      </c>
      <c r="K2" s="5">
        <v>100</v>
      </c>
      <c r="L2" s="5">
        <v>100</v>
      </c>
      <c r="M2" s="5">
        <v>100</v>
      </c>
      <c r="N2" s="5">
        <v>100</v>
      </c>
      <c r="O2" s="5">
        <v>100</v>
      </c>
      <c r="P2" s="5">
        <v>100</v>
      </c>
      <c r="Q2" s="7">
        <v>100</v>
      </c>
      <c r="R2" s="5">
        <v>100</v>
      </c>
      <c r="S2" s="5">
        <v>100</v>
      </c>
      <c r="T2" s="5">
        <v>100</v>
      </c>
      <c r="U2" s="5">
        <v>100</v>
      </c>
      <c r="V2" s="5">
        <v>100</v>
      </c>
      <c r="W2" s="5">
        <v>100</v>
      </c>
      <c r="X2" s="5">
        <v>100</v>
      </c>
      <c r="Y2" s="5">
        <v>100</v>
      </c>
      <c r="Z2" s="5">
        <v>100</v>
      </c>
      <c r="AA2" s="5">
        <v>100</v>
      </c>
      <c r="AB2" s="5">
        <v>100</v>
      </c>
      <c r="AC2" s="5">
        <v>100</v>
      </c>
      <c r="AD2" s="5">
        <v>100</v>
      </c>
      <c r="AE2" s="5"/>
    </row>
    <row r="3" spans="1:31" s="1" customFormat="1" ht="16.2" x14ac:dyDescent="0.2">
      <c r="A3" s="6">
        <v>12</v>
      </c>
      <c r="B3" s="7">
        <f ca="1">INDIRECT(B$1&amp;"!Q4")</f>
        <v>100.06154341197491</v>
      </c>
      <c r="C3" s="7">
        <f ca="1">INDIRECT(C$1&amp;"!Q4")</f>
        <v>100.02982944130862</v>
      </c>
      <c r="D3" s="7">
        <f ca="1">INDIRECT(D$1&amp;"!V4")</f>
        <v>98.599314175359638</v>
      </c>
      <c r="E3" s="7">
        <f t="shared" ref="E3:H3" ca="1" si="0">INDIRECT(E$1&amp;"!Q4")</f>
        <v>99.413817436558418</v>
      </c>
      <c r="F3" s="7">
        <f t="shared" ca="1" si="0"/>
        <v>99.470427069156784</v>
      </c>
      <c r="G3" s="7">
        <f t="shared" ca="1" si="0"/>
        <v>99.015234912429491</v>
      </c>
      <c r="H3" s="7">
        <f t="shared" ca="1" si="0"/>
        <v>96.615005115685889</v>
      </c>
      <c r="I3" s="7">
        <v>100</v>
      </c>
      <c r="J3" s="7">
        <f t="shared" ref="J3:AD3" ca="1" si="1">INDIRECT(J$1&amp;"!Q4")</f>
        <v>100.13482114109785</v>
      </c>
      <c r="K3" s="7">
        <f t="shared" ca="1" si="1"/>
        <v>99.949464269248466</v>
      </c>
      <c r="L3" s="7">
        <f t="shared" ca="1" si="1"/>
        <v>98.452838013753535</v>
      </c>
      <c r="M3" s="7">
        <f t="shared" ca="1" si="1"/>
        <v>101.33734757082544</v>
      </c>
      <c r="N3" s="7">
        <f t="shared" ca="1" si="1"/>
        <v>100.00984950585521</v>
      </c>
      <c r="O3" s="7">
        <f t="shared" ca="1" si="1"/>
        <v>100.23063845398971</v>
      </c>
      <c r="P3" s="7">
        <f t="shared" ca="1" si="1"/>
        <v>99.151144959117161</v>
      </c>
      <c r="Q3" s="7">
        <f t="shared" ca="1" si="1"/>
        <v>99.868591992197707</v>
      </c>
      <c r="R3" s="7">
        <f t="shared" ca="1" si="1"/>
        <v>98.183203514804077</v>
      </c>
      <c r="S3" s="7">
        <f t="shared" ca="1" si="1"/>
        <v>100.89694130142817</v>
      </c>
      <c r="T3" s="7">
        <f t="shared" ca="1" si="1"/>
        <v>99.948190764941074</v>
      </c>
      <c r="U3" s="7">
        <f t="shared" ca="1" si="1"/>
        <v>100.95607705335294</v>
      </c>
      <c r="V3" s="7">
        <f t="shared" ca="1" si="1"/>
        <v>100.44035597012714</v>
      </c>
      <c r="W3" s="7">
        <f t="shared" ca="1" si="1"/>
        <v>100.51073901383813</v>
      </c>
      <c r="X3" s="7">
        <f t="shared" ca="1" si="1"/>
        <v>100.19826924043093</v>
      </c>
      <c r="Y3" s="7">
        <f t="shared" ca="1" si="1"/>
        <v>101.14070220954528</v>
      </c>
      <c r="Z3" s="7">
        <f t="shared" ca="1" si="1"/>
        <v>102.11589373389367</v>
      </c>
      <c r="AA3" s="7">
        <f t="shared" ca="1" si="1"/>
        <v>100.3411277735712</v>
      </c>
      <c r="AB3" s="7">
        <f t="shared" ca="1" si="1"/>
        <v>99.882838065317699</v>
      </c>
      <c r="AC3" s="7">
        <f t="shared" ca="1" si="1"/>
        <v>99.220742540296186</v>
      </c>
      <c r="AD3" s="7">
        <f t="shared" ca="1" si="1"/>
        <v>98.69999674236945</v>
      </c>
      <c r="AE3" s="7">
        <v>100</v>
      </c>
    </row>
    <row r="4" spans="1:31" s="1" customFormat="1" ht="16.2" x14ac:dyDescent="0.2">
      <c r="A4" s="227" t="s">
        <v>112</v>
      </c>
      <c r="B4" s="7">
        <f ca="1">INDIRECT(B$1&amp;"!Q5")</f>
        <v>100.02740701234065</v>
      </c>
      <c r="C4" s="7">
        <f ca="1">INDIRECT(C$1&amp;"!Q5")</f>
        <v>100.18776671817324</v>
      </c>
      <c r="D4" s="7">
        <f ca="1">INDIRECT(D$1&amp;"!V5")</f>
        <v>98.669246166090744</v>
      </c>
      <c r="E4" s="7">
        <f ca="1">INDIRECT(E$1&amp;"!Q5")</f>
        <v>99.755453884973761</v>
      </c>
      <c r="F4" s="7">
        <f ca="1">INDIRECT(F$1&amp;"!Q5")</f>
        <v>99.402717954549885</v>
      </c>
      <c r="G4" s="7">
        <f ca="1">INDIRECT(G$1&amp;"!Q5")</f>
        <v>98.922340569870471</v>
      </c>
      <c r="H4" s="7">
        <f ca="1">INDIRECT(H$1&amp;"!Q5")</f>
        <v>96.51380719436456</v>
      </c>
      <c r="I4" s="7">
        <f ca="1">INDIRECT(I$1&amp;"!V5")</f>
        <v>99.386861381830244</v>
      </c>
      <c r="J4" s="7">
        <f t="shared" ref="J4:AD4" ca="1" si="2">INDIRECT(J$1&amp;"!Q5")</f>
        <v>100.67591195842638</v>
      </c>
      <c r="K4" s="7">
        <f t="shared" ca="1" si="2"/>
        <v>99.787386177082794</v>
      </c>
      <c r="L4" s="7">
        <f t="shared" ca="1" si="2"/>
        <v>98.425301876601907</v>
      </c>
      <c r="M4" s="7">
        <f t="shared" ca="1" si="2"/>
        <v>101.53683906507638</v>
      </c>
      <c r="N4" s="7">
        <f t="shared" ca="1" si="2"/>
        <v>99.915717611277771</v>
      </c>
      <c r="O4" s="7">
        <f t="shared" ca="1" si="2"/>
        <v>100.53464353956385</v>
      </c>
      <c r="P4" s="7">
        <f t="shared" ca="1" si="2"/>
        <v>99.011966029195548</v>
      </c>
      <c r="Q4" s="7">
        <f t="shared" ca="1" si="2"/>
        <v>99.742524272618667</v>
      </c>
      <c r="R4" s="7">
        <f t="shared" ca="1" si="2"/>
        <v>97.943499789447458</v>
      </c>
      <c r="S4" s="7">
        <f t="shared" ca="1" si="2"/>
        <v>100.11946941838508</v>
      </c>
      <c r="T4" s="7">
        <f t="shared" ca="1" si="2"/>
        <v>99.843254907642759</v>
      </c>
      <c r="U4" s="7">
        <f t="shared" ca="1" si="2"/>
        <v>101.33128739054811</v>
      </c>
      <c r="V4" s="7">
        <f t="shared" ca="1" si="2"/>
        <v>100.33642319661811</v>
      </c>
      <c r="W4" s="7">
        <f t="shared" ca="1" si="2"/>
        <v>100.54821046089057</v>
      </c>
      <c r="X4" s="7">
        <f t="shared" ca="1" si="2"/>
        <v>100.12915624437983</v>
      </c>
      <c r="Y4" s="7">
        <f t="shared" ca="1" si="2"/>
        <v>101.16312750812845</v>
      </c>
      <c r="Z4" s="7">
        <f t="shared" ca="1" si="2"/>
        <v>102.27872533007624</v>
      </c>
      <c r="AA4" s="7">
        <f t="shared" ca="1" si="2"/>
        <v>100.20735720096793</v>
      </c>
      <c r="AB4" s="7">
        <f t="shared" ca="1" si="2"/>
        <v>99.842313256373984</v>
      </c>
      <c r="AC4" s="7">
        <f t="shared" ca="1" si="2"/>
        <v>99.942647968850466</v>
      </c>
      <c r="AD4" s="7">
        <f t="shared" ca="1" si="2"/>
        <v>99.235813408864388</v>
      </c>
      <c r="AE4" s="7">
        <f ca="1">INDIRECT(AE$1&amp;"!V5")</f>
        <v>99.801570136289996</v>
      </c>
    </row>
    <row r="5" spans="1:31" s="1" customFormat="1" ht="16.2" x14ac:dyDescent="0.2">
      <c r="A5" s="227" t="s">
        <v>113</v>
      </c>
      <c r="B5" s="7">
        <f ca="1">INDIRECT(B$1&amp;"!Q6")</f>
        <v>100.13890782042625</v>
      </c>
      <c r="C5" s="7">
        <f ca="1">INDIRECT(C$1&amp;"!Q6")</f>
        <v>100.22942965769113</v>
      </c>
      <c r="D5" s="7">
        <f ca="1">INDIRECT(D$1&amp;"!V6")</f>
        <v>98.684306218968501</v>
      </c>
      <c r="E5" s="7">
        <f t="shared" ref="E5:H5" ca="1" si="3">INDIRECT(E$1&amp;"!Q6")</f>
        <v>99.466388068732343</v>
      </c>
      <c r="F5" s="7">
        <f t="shared" ca="1" si="3"/>
        <v>99.293464006382194</v>
      </c>
      <c r="G5" s="7">
        <f t="shared" ca="1" si="3"/>
        <v>98.689585473273269</v>
      </c>
      <c r="H5" s="7">
        <f t="shared" ca="1" si="3"/>
        <v>96.210485654585611</v>
      </c>
      <c r="I5" s="7">
        <f ca="1">INDIRECT(I$1&amp;"!V6")</f>
        <v>98.945390595764295</v>
      </c>
      <c r="J5" s="7">
        <f t="shared" ref="J5:AD6" ca="1" si="4">INDIRECT(J$1&amp;"!Q6")</f>
        <v>100.80964716261008</v>
      </c>
      <c r="K5" s="7">
        <f t="shared" ca="1" si="4"/>
        <v>99.987149247636708</v>
      </c>
      <c r="L5" s="7">
        <f t="shared" ca="1" si="4"/>
        <v>98.031003351830108</v>
      </c>
      <c r="M5" s="7">
        <f t="shared" ca="1" si="4"/>
        <v>100.54666817911485</v>
      </c>
      <c r="N5" s="7">
        <f t="shared" ca="1" si="4"/>
        <v>99.660816840219752</v>
      </c>
      <c r="O5" s="7">
        <f t="shared" ca="1" si="4"/>
        <v>100.46714935406334</v>
      </c>
      <c r="P5" s="7">
        <f t="shared" ca="1" si="4"/>
        <v>98.607804130152587</v>
      </c>
      <c r="Q5" s="7">
        <f t="shared" ca="1" si="4"/>
        <v>99.757846445579517</v>
      </c>
      <c r="R5" s="7">
        <f t="shared" ca="1" si="4"/>
        <v>98.076806116775913</v>
      </c>
      <c r="S5" s="7">
        <f t="shared" ca="1" si="4"/>
        <v>100.71329918542693</v>
      </c>
      <c r="T5" s="7">
        <f t="shared" ca="1" si="4"/>
        <v>99.622758219197834</v>
      </c>
      <c r="U5" s="7">
        <f t="shared" ca="1" si="4"/>
        <v>101.6031389424824</v>
      </c>
      <c r="V5" s="7">
        <f t="shared" ca="1" si="4"/>
        <v>100.43151741294641</v>
      </c>
      <c r="W5" s="7">
        <f t="shared" ca="1" si="4"/>
        <v>100.67561929893729</v>
      </c>
      <c r="X5" s="7">
        <f t="shared" ca="1" si="4"/>
        <v>100.26198558513994</v>
      </c>
      <c r="Y5" s="7">
        <f t="shared" ca="1" si="4"/>
        <v>101.09671057355352</v>
      </c>
      <c r="Z5" s="7">
        <f t="shared" ca="1" si="4"/>
        <v>102.18396464467135</v>
      </c>
      <c r="AA5" s="7">
        <f t="shared" ca="1" si="4"/>
        <v>100.17000632593872</v>
      </c>
      <c r="AB5" s="7">
        <f t="shared" ca="1" si="4"/>
        <v>100.80673377689604</v>
      </c>
      <c r="AC5" s="7">
        <f t="shared" ca="1" si="4"/>
        <v>99.839029812402657</v>
      </c>
      <c r="AD5" s="7">
        <f t="shared" ca="1" si="4"/>
        <v>98.185785550769964</v>
      </c>
      <c r="AE5" s="7">
        <f ca="1">INDIRECT(AE$1&amp;"!V6")</f>
        <v>99.874197926794821</v>
      </c>
    </row>
    <row r="6" spans="1:31" s="1" customFormat="1" ht="16.2" x14ac:dyDescent="0.2">
      <c r="A6" s="227" t="s">
        <v>114</v>
      </c>
      <c r="B6" s="7">
        <f ca="1">INDIRECT(B$1&amp;"!Q7")</f>
        <v>99.890768531315246</v>
      </c>
      <c r="C6" s="7">
        <f ca="1">INDIRECT(C$1&amp;"!Q7")</f>
        <v>99.943323837186227</v>
      </c>
      <c r="D6" s="7">
        <f ca="1">INDIRECT(D$1&amp;"!V7")</f>
        <v>99.527498803831023</v>
      </c>
      <c r="E6" s="7">
        <f ca="1">INDIRECT(E$1&amp;"!Q7")</f>
        <v>99.641418685930134</v>
      </c>
      <c r="F6" s="7">
        <f ca="1">INDIRECT(F$1&amp;"!Q7")</f>
        <v>99.188977743545124</v>
      </c>
      <c r="G6" s="7">
        <f ca="1">INDIRECT(G$1&amp;"!Q7")</f>
        <v>98.742851790725865</v>
      </c>
      <c r="H6" s="7">
        <f ca="1">INDIRECT(H$1&amp;"!Q7")</f>
        <v>96.204279289194005</v>
      </c>
      <c r="I6" s="7">
        <f ca="1">INDIRECT(I$1&amp;"!V7")</f>
        <v>99.199697113533716</v>
      </c>
      <c r="J6" s="7">
        <f t="shared" ref="J6:AB6" ca="1" si="5">INDIRECT(J$1&amp;"!Q7")</f>
        <v>100.51200835745307</v>
      </c>
      <c r="K6" s="7">
        <f t="shared" ca="1" si="5"/>
        <v>100.08535775765372</v>
      </c>
      <c r="L6" s="7">
        <f t="shared" ca="1" si="5"/>
        <v>97.985031736016879</v>
      </c>
      <c r="M6" s="7">
        <f t="shared" ca="1" si="5"/>
        <v>100.30349707488979</v>
      </c>
      <c r="N6" s="7">
        <f t="shared" ca="1" si="5"/>
        <v>99.746758195338856</v>
      </c>
      <c r="O6" s="7">
        <f t="shared" ca="1" si="5"/>
        <v>100.50295061503877</v>
      </c>
      <c r="P6" s="7">
        <f t="shared" ca="1" si="5"/>
        <v>98.45437414202209</v>
      </c>
      <c r="Q6" s="7">
        <f t="shared" ca="1" si="5"/>
        <v>100.05695670441901</v>
      </c>
      <c r="R6" s="7">
        <f t="shared" ca="1" si="5"/>
        <v>98.424751364914741</v>
      </c>
      <c r="S6" s="7">
        <f t="shared" ca="1" si="5"/>
        <v>99.905757102994855</v>
      </c>
      <c r="T6" s="7">
        <f t="shared" ca="1" si="5"/>
        <v>99.465334405419696</v>
      </c>
      <c r="U6" s="7">
        <f t="shared" ca="1" si="5"/>
        <v>101.52027111070687</v>
      </c>
      <c r="V6" s="7">
        <f t="shared" ca="1" si="5"/>
        <v>100.25045371099854</v>
      </c>
      <c r="W6" s="7">
        <f t="shared" ca="1" si="5"/>
        <v>100.70329207985466</v>
      </c>
      <c r="X6" s="7">
        <f t="shared" ca="1" si="5"/>
        <v>100.18536207411842</v>
      </c>
      <c r="Y6" s="7">
        <f t="shared" ca="1" si="5"/>
        <v>101.18547017993869</v>
      </c>
      <c r="Z6" s="7">
        <f t="shared" ca="1" si="5"/>
        <v>101.13450158179647</v>
      </c>
      <c r="AA6" s="7">
        <f t="shared" ca="1" si="5"/>
        <v>99.863099162803877</v>
      </c>
      <c r="AB6" s="7">
        <f t="shared" ca="1" si="5"/>
        <v>100.71751734766003</v>
      </c>
      <c r="AC6" s="7">
        <f t="shared" ca="1" si="4"/>
        <v>99.839029812402657</v>
      </c>
      <c r="AD6" s="7">
        <f t="shared" ca="1" si="4"/>
        <v>98.185785550769964</v>
      </c>
      <c r="AE6" s="7">
        <f ca="1">INDIRECT(AE$1&amp;"!V6")</f>
        <v>99.874197926794821</v>
      </c>
    </row>
    <row r="7" spans="1:31" s="1" customFormat="1" ht="16.2" x14ac:dyDescent="0.2">
      <c r="A7" s="227" t="s">
        <v>115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1" customFormat="1" ht="16.2" x14ac:dyDescent="0.2">
      <c r="A8" s="227" t="s">
        <v>116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1" customFormat="1" ht="16.2" x14ac:dyDescent="0.2">
      <c r="A9" s="227" t="s">
        <v>117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16.2" x14ac:dyDescent="0.2">
      <c r="A10" s="227" t="s">
        <v>118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16.2" x14ac:dyDescent="0.2">
      <c r="A11" s="227" t="s">
        <v>119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s="1" customFormat="1" ht="16.2" x14ac:dyDescent="0.2">
      <c r="A12" s="227" t="s">
        <v>120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s="1" customFormat="1" ht="16.2" x14ac:dyDescent="0.2">
      <c r="A13" s="227" t="s">
        <v>121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s="1" customFormat="1" ht="16.2" x14ac:dyDescent="0.2">
      <c r="A14" s="227" t="s">
        <v>122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s="1" customFormat="1" ht="16.2" x14ac:dyDescent="0.2">
      <c r="A15" s="227" t="s">
        <v>123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s="1" customFormat="1" ht="16.2" x14ac:dyDescent="0.2">
      <c r="A16" s="4" t="s">
        <v>124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s="1" customFormat="1" ht="16.2" x14ac:dyDescent="0.2">
      <c r="A17" s="227" t="s">
        <v>113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s="1" customFormat="1" ht="16.2" x14ac:dyDescent="0.2">
      <c r="A18" s="227" t="s">
        <v>114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6.2" x14ac:dyDescent="0.2">
      <c r="A19" s="227" t="s">
        <v>115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6.2" x14ac:dyDescent="0.2">
      <c r="A20" s="227" t="s">
        <v>116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6.2" x14ac:dyDescent="0.2">
      <c r="A21" s="227" t="s">
        <v>117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6.2" x14ac:dyDescent="0.2">
      <c r="A22" s="227" t="s">
        <v>118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ColWidth="10" defaultRowHeight="13.2" x14ac:dyDescent="0.2"/>
  <sheetData/>
  <phoneticPr fontId="35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20"/>
  <sheetViews>
    <sheetView zoomScale="76" zoomScaleNormal="76" workbookViewId="0">
      <selection activeCell="Q7" sqref="Q7"/>
    </sheetView>
  </sheetViews>
  <sheetFormatPr defaultColWidth="9" defaultRowHeight="13.2" x14ac:dyDescent="0.2"/>
  <cols>
    <col min="1" max="1" width="3.77734375" style="11" customWidth="1"/>
    <col min="2" max="2" width="10.33203125" style="11" customWidth="1"/>
    <col min="3" max="3" width="10.44140625" style="11" customWidth="1"/>
    <col min="4" max="4" width="10.21875" style="11" customWidth="1"/>
    <col min="5" max="5" width="10.44140625" style="11" customWidth="1"/>
    <col min="6" max="6" width="10.77734375" style="11" customWidth="1"/>
    <col min="7" max="7" width="10.21875" style="11" customWidth="1"/>
    <col min="8" max="8" width="10.109375" style="11" customWidth="1"/>
    <col min="9" max="9" width="10.6640625" style="11" customWidth="1"/>
    <col min="10" max="10" width="10" style="11" customWidth="1"/>
    <col min="11" max="11" width="9.77734375" style="11" customWidth="1"/>
    <col min="12" max="12" width="10.6640625" style="11" customWidth="1"/>
    <col min="13" max="13" width="10.21875" style="11" customWidth="1"/>
    <col min="14" max="14" width="6.33203125" style="11" customWidth="1"/>
    <col min="15" max="15" width="11.33203125" style="11" customWidth="1"/>
    <col min="16" max="16" width="10.77734375" style="11" customWidth="1"/>
    <col min="17" max="17" width="6.44140625" style="11" customWidth="1"/>
    <col min="18" max="21" width="3.6640625" style="12" customWidth="1"/>
    <col min="22" max="22" width="8.44140625" style="11" customWidth="1"/>
    <col min="23" max="23" width="9.88671875" style="11" customWidth="1"/>
    <col min="24" max="24" width="2" style="11" customWidth="1"/>
    <col min="25" max="25" width="2.109375" style="11" customWidth="1"/>
    <col min="26" max="16384" width="9" style="11"/>
  </cols>
  <sheetData>
    <row r="1" spans="1:23" ht="20.100000000000001" customHeight="1" x14ac:dyDescent="0.45">
      <c r="F1" s="13" t="s">
        <v>84</v>
      </c>
    </row>
    <row r="2" spans="1:23" ht="16.2" x14ac:dyDescent="0.3">
      <c r="A2" s="14" t="s">
        <v>68</v>
      </c>
      <c r="B2" s="15" t="s">
        <v>69</v>
      </c>
      <c r="C2" s="123" t="s">
        <v>70</v>
      </c>
      <c r="D2" s="16" t="s">
        <v>71</v>
      </c>
      <c r="E2" s="124" t="s">
        <v>72</v>
      </c>
      <c r="F2" s="16" t="s">
        <v>73</v>
      </c>
      <c r="G2" s="123" t="s">
        <v>74</v>
      </c>
      <c r="H2" s="125" t="s">
        <v>75</v>
      </c>
      <c r="I2" s="15" t="s">
        <v>76</v>
      </c>
      <c r="J2" s="15" t="s">
        <v>77</v>
      </c>
      <c r="K2" s="131" t="s">
        <v>78</v>
      </c>
      <c r="L2" s="132" t="s">
        <v>85</v>
      </c>
      <c r="M2" s="133" t="s">
        <v>86</v>
      </c>
      <c r="N2" s="34" t="s">
        <v>80</v>
      </c>
      <c r="O2" s="134" t="s">
        <v>87</v>
      </c>
      <c r="P2" s="134" t="s">
        <v>88</v>
      </c>
      <c r="Q2" s="137" t="s">
        <v>80</v>
      </c>
      <c r="R2" s="138" t="s">
        <v>89</v>
      </c>
      <c r="S2" s="138" t="s">
        <v>89</v>
      </c>
      <c r="T2" s="138" t="s">
        <v>90</v>
      </c>
      <c r="U2" s="138" t="s">
        <v>91</v>
      </c>
      <c r="V2" s="48" t="s">
        <v>83</v>
      </c>
    </row>
    <row r="3" spans="1:23" ht="15.9" customHeight="1" x14ac:dyDescent="0.35">
      <c r="A3" s="21">
        <v>11</v>
      </c>
      <c r="B3" s="126"/>
      <c r="C3" s="127">
        <v>107.852307692308</v>
      </c>
      <c r="D3" s="23">
        <v>108.591666666667</v>
      </c>
      <c r="E3" s="128"/>
      <c r="F3" s="129"/>
      <c r="G3" s="130"/>
      <c r="H3" s="129"/>
      <c r="I3" s="129"/>
      <c r="J3" s="129"/>
      <c r="K3" s="129"/>
      <c r="L3" s="117">
        <v>109</v>
      </c>
      <c r="M3" s="41">
        <f>AVERAGE(B3,D3,F3,H3,I3,J3,K3)</f>
        <v>108.591666666667</v>
      </c>
      <c r="N3" s="41">
        <f>MAX(B3,D3,F3,H3,I3,J3,K3)-MIN(B3,D3,F3,H3,I3,J3,K3)</f>
        <v>0</v>
      </c>
      <c r="O3" s="135">
        <v>106</v>
      </c>
      <c r="P3" s="136">
        <f>AVERAGE(C3,E3,G3)</f>
        <v>107.852307692308</v>
      </c>
      <c r="Q3" s="136">
        <f>MAX(C3,E3,G3)-MIN(C3,E3,G3)</f>
        <v>0</v>
      </c>
      <c r="R3" s="49">
        <v>106</v>
      </c>
      <c r="S3" s="139">
        <v>112</v>
      </c>
      <c r="T3" s="50">
        <v>103</v>
      </c>
      <c r="U3" s="50">
        <v>109</v>
      </c>
      <c r="V3" s="51">
        <f>P3/P3*100</f>
        <v>100</v>
      </c>
    </row>
    <row r="4" spans="1:23" ht="15.9" customHeight="1" x14ac:dyDescent="0.3">
      <c r="A4" s="21">
        <v>12</v>
      </c>
      <c r="B4" s="22">
        <v>109.32</v>
      </c>
      <c r="C4" s="127">
        <v>106.19078947368401</v>
      </c>
      <c r="D4" s="23">
        <v>108.64375</v>
      </c>
      <c r="E4" s="128">
        <v>105.8</v>
      </c>
      <c r="F4" s="22"/>
      <c r="G4" s="127">
        <v>107.03411764705901</v>
      </c>
      <c r="H4" s="22">
        <v>108.988</v>
      </c>
      <c r="I4" s="22"/>
      <c r="J4" s="22">
        <v>108.84</v>
      </c>
      <c r="K4" s="22"/>
      <c r="L4" s="117">
        <v>109</v>
      </c>
      <c r="M4" s="41">
        <f>AVERAGE(B4,D4,F4,H4,I4,J4,K4)</f>
        <v>108.94793749999999</v>
      </c>
      <c r="N4" s="41">
        <f>MAX(B4,D4,F4,H4,I4,J4,K4)-MIN(B4,D4,F4,H4,I4,J4,K4)</f>
        <v>0.67624999999999602</v>
      </c>
      <c r="O4" s="135">
        <v>106</v>
      </c>
      <c r="P4" s="136">
        <f>AVERAGE(C4,E4,G4)</f>
        <v>106.34163570691435</v>
      </c>
      <c r="Q4" s="136">
        <f>MAX(C4,E4,G4)-MIN(C4,E4,G4)</f>
        <v>1.2341176470590085</v>
      </c>
      <c r="R4" s="49">
        <v>106</v>
      </c>
      <c r="S4" s="139">
        <v>112</v>
      </c>
      <c r="T4" s="50">
        <v>103</v>
      </c>
      <c r="U4" s="50">
        <v>109</v>
      </c>
      <c r="V4" s="51">
        <f t="shared" ref="V4:V20" si="0">P4/P$3*100</f>
        <v>98.599314175359638</v>
      </c>
    </row>
    <row r="5" spans="1:23" ht="15.9" customHeight="1" x14ac:dyDescent="0.3">
      <c r="A5" s="21">
        <v>1</v>
      </c>
      <c r="B5" s="22">
        <v>109.405</v>
      </c>
      <c r="C5" s="127">
        <v>107.46265060240999</v>
      </c>
      <c r="D5" s="23">
        <v>108.764285714286</v>
      </c>
      <c r="E5" s="128">
        <v>104.97799999999999</v>
      </c>
      <c r="F5" s="22">
        <v>109</v>
      </c>
      <c r="G5" s="127">
        <v>106.81052631578901</v>
      </c>
      <c r="H5" s="22">
        <v>108.89</v>
      </c>
      <c r="I5" s="22">
        <v>109</v>
      </c>
      <c r="J5" s="22">
        <v>108.58</v>
      </c>
      <c r="K5" s="22">
        <v>109.142857142857</v>
      </c>
      <c r="L5" s="117">
        <v>109</v>
      </c>
      <c r="M5" s="41">
        <f>AVERAGE(B5,D5,F5,H5,I5,J5,K5)</f>
        <v>108.96887755102044</v>
      </c>
      <c r="N5" s="41">
        <f>MAX(B5,D5,F5,H5,I5,J5,K5)-MIN(B5,D5,F5,H5,I5,J5,K5)</f>
        <v>0.82500000000000284</v>
      </c>
      <c r="O5" s="135">
        <v>106</v>
      </c>
      <c r="P5" s="136">
        <f>AVERAGE(C5,E5,G5)</f>
        <v>106.417058972733</v>
      </c>
      <c r="Q5" s="136">
        <f>MAX(C5,E5,G5)-MIN(C5,E5,G5)</f>
        <v>2.4846506024099995</v>
      </c>
      <c r="R5" s="49">
        <v>106</v>
      </c>
      <c r="S5" s="139">
        <v>112</v>
      </c>
      <c r="T5" s="50">
        <v>103</v>
      </c>
      <c r="U5" s="50">
        <v>109</v>
      </c>
      <c r="V5" s="51">
        <f t="shared" si="0"/>
        <v>98.669246166090744</v>
      </c>
    </row>
    <row r="6" spans="1:23" ht="15.9" customHeight="1" x14ac:dyDescent="0.3">
      <c r="A6" s="21">
        <v>2</v>
      </c>
      <c r="B6" s="22">
        <v>109.455555555556</v>
      </c>
      <c r="C6" s="127">
        <v>106.853571428571</v>
      </c>
      <c r="D6" s="23">
        <v>108.13529411764701</v>
      </c>
      <c r="E6" s="128">
        <v>105.113</v>
      </c>
      <c r="F6" s="22">
        <v>109.454545454545</v>
      </c>
      <c r="G6" s="127">
        <v>107.333333333333</v>
      </c>
      <c r="H6" s="22">
        <v>109.102</v>
      </c>
      <c r="I6" s="22">
        <v>109.27</v>
      </c>
      <c r="J6" s="22">
        <v>108.57</v>
      </c>
      <c r="K6" s="22">
        <v>109.69230769230801</v>
      </c>
      <c r="L6" s="117">
        <v>109</v>
      </c>
      <c r="M6" s="41">
        <f>AVERAGE(B6,D6,F6,H6,I6,J6,K6)</f>
        <v>109.09710040286514</v>
      </c>
      <c r="N6" s="41">
        <f>MAX(B6,D6,F6,H6,I6,J6,K6)-MIN(B6,D6,F6,H6,I6,J6,K6)</f>
        <v>1.5570135746609992</v>
      </c>
      <c r="O6" s="135">
        <v>106</v>
      </c>
      <c r="P6" s="136">
        <f>AVERAGE(C6,E6,G6)</f>
        <v>106.43330158730134</v>
      </c>
      <c r="Q6" s="136">
        <f>MAX(C6,E6,G6)-MIN(C6,E6,G6)</f>
        <v>2.2203333333330022</v>
      </c>
      <c r="R6" s="49">
        <v>106</v>
      </c>
      <c r="S6" s="139">
        <v>112</v>
      </c>
      <c r="T6" s="50">
        <v>103</v>
      </c>
      <c r="U6" s="50">
        <v>109</v>
      </c>
      <c r="V6" s="51">
        <f t="shared" si="0"/>
        <v>98.684306218968501</v>
      </c>
    </row>
    <row r="7" spans="1:23" ht="15.9" customHeight="1" x14ac:dyDescent="0.3">
      <c r="A7" s="21">
        <v>3</v>
      </c>
      <c r="B7" s="22">
        <v>109.39444444444401</v>
      </c>
      <c r="C7" s="127">
        <v>107.240196078431</v>
      </c>
      <c r="D7" s="23">
        <v>108.088888888889</v>
      </c>
      <c r="E7" s="128">
        <v>107.81</v>
      </c>
      <c r="F7" s="22">
        <v>109.846153846154</v>
      </c>
      <c r="G7" s="127">
        <v>106.977916666667</v>
      </c>
      <c r="H7" s="22">
        <v>109.307</v>
      </c>
      <c r="I7" s="22">
        <v>109.22</v>
      </c>
      <c r="J7" s="22">
        <v>108.31</v>
      </c>
      <c r="K7" s="22">
        <v>109.428571428571</v>
      </c>
      <c r="L7" s="117">
        <v>109</v>
      </c>
      <c r="M7" s="41">
        <f>AVERAGE(B7,D7,F7,H7,I7,J7,K7)</f>
        <v>109.08500837257971</v>
      </c>
      <c r="N7" s="41">
        <f t="shared" ref="N7:N20" si="1">MAX(B7,D7,F7,H7,I7,J7,K7)-MIN(B7,D7,F7,H7,I7,J7,K7)</f>
        <v>1.7572649572649937</v>
      </c>
      <c r="O7" s="135">
        <v>106</v>
      </c>
      <c r="P7" s="136">
        <f>AVERAGE(C7,E7,G7)</f>
        <v>107.34270424836599</v>
      </c>
      <c r="Q7" s="136">
        <f t="shared" ref="Q7:Q20" si="2">MAX(C7,E7,G7)-MIN(C7,E7,G7)</f>
        <v>0.83208333333300288</v>
      </c>
      <c r="R7" s="49">
        <v>106</v>
      </c>
      <c r="S7" s="139">
        <v>112</v>
      </c>
      <c r="T7" s="50">
        <v>103</v>
      </c>
      <c r="U7" s="50">
        <v>109</v>
      </c>
      <c r="V7" s="51">
        <f t="shared" si="0"/>
        <v>99.527498803831023</v>
      </c>
    </row>
    <row r="8" spans="1:23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43">
        <v>109</v>
      </c>
      <c r="M8" s="27"/>
      <c r="N8" s="27">
        <f t="shared" si="1"/>
        <v>0</v>
      </c>
      <c r="O8" s="43">
        <v>106</v>
      </c>
      <c r="P8" s="27"/>
      <c r="Q8" s="27">
        <f t="shared" si="2"/>
        <v>0</v>
      </c>
      <c r="R8" s="49">
        <v>106</v>
      </c>
      <c r="S8" s="139">
        <v>112</v>
      </c>
      <c r="T8" s="50">
        <v>103</v>
      </c>
      <c r="U8" s="50">
        <v>109</v>
      </c>
      <c r="V8" s="51">
        <f t="shared" si="0"/>
        <v>0</v>
      </c>
    </row>
    <row r="9" spans="1:23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3">
        <v>109</v>
      </c>
      <c r="M9" s="27"/>
      <c r="N9" s="27">
        <f t="shared" si="1"/>
        <v>0</v>
      </c>
      <c r="O9" s="43">
        <v>106</v>
      </c>
      <c r="P9" s="27"/>
      <c r="Q9" s="27">
        <f t="shared" si="2"/>
        <v>0</v>
      </c>
      <c r="R9" s="49">
        <v>106</v>
      </c>
      <c r="S9" s="139">
        <v>112</v>
      </c>
      <c r="T9" s="50">
        <v>103</v>
      </c>
      <c r="U9" s="50">
        <v>109</v>
      </c>
      <c r="V9" s="51">
        <f t="shared" si="0"/>
        <v>0</v>
      </c>
    </row>
    <row r="10" spans="1:23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3">
        <v>109</v>
      </c>
      <c r="M10" s="27"/>
      <c r="N10" s="27">
        <f t="shared" si="1"/>
        <v>0</v>
      </c>
      <c r="O10" s="43">
        <v>106</v>
      </c>
      <c r="P10" s="27"/>
      <c r="Q10" s="27">
        <f t="shared" si="2"/>
        <v>0</v>
      </c>
      <c r="R10" s="49">
        <v>106</v>
      </c>
      <c r="S10" s="139">
        <v>112</v>
      </c>
      <c r="T10" s="50">
        <v>103</v>
      </c>
      <c r="U10" s="50">
        <v>109</v>
      </c>
      <c r="V10" s="51">
        <f t="shared" si="0"/>
        <v>0</v>
      </c>
    </row>
    <row r="11" spans="1:23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3">
        <v>109</v>
      </c>
      <c r="M11" s="27"/>
      <c r="N11" s="27">
        <f t="shared" si="1"/>
        <v>0</v>
      </c>
      <c r="O11" s="43">
        <v>106</v>
      </c>
      <c r="P11" s="27"/>
      <c r="Q11" s="27">
        <f t="shared" si="2"/>
        <v>0</v>
      </c>
      <c r="R11" s="49">
        <v>106</v>
      </c>
      <c r="S11" s="139">
        <v>112</v>
      </c>
      <c r="T11" s="50">
        <v>103</v>
      </c>
      <c r="U11" s="50">
        <v>109</v>
      </c>
      <c r="V11" s="51">
        <f t="shared" si="0"/>
        <v>0</v>
      </c>
    </row>
    <row r="12" spans="1:23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3">
        <v>109</v>
      </c>
      <c r="M12" s="27"/>
      <c r="N12" s="27">
        <f t="shared" si="1"/>
        <v>0</v>
      </c>
      <c r="O12" s="43">
        <v>106</v>
      </c>
      <c r="P12" s="27"/>
      <c r="Q12" s="27">
        <f t="shared" si="2"/>
        <v>0</v>
      </c>
      <c r="R12" s="49">
        <v>106</v>
      </c>
      <c r="S12" s="139">
        <v>112</v>
      </c>
      <c r="T12" s="50">
        <v>103</v>
      </c>
      <c r="U12" s="50">
        <v>109</v>
      </c>
      <c r="V12" s="51">
        <f t="shared" si="0"/>
        <v>0</v>
      </c>
    </row>
    <row r="13" spans="1:23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3">
        <v>109</v>
      </c>
      <c r="M13" s="27"/>
      <c r="N13" s="27">
        <f t="shared" si="1"/>
        <v>0</v>
      </c>
      <c r="O13" s="43">
        <v>106</v>
      </c>
      <c r="P13" s="27"/>
      <c r="Q13" s="27">
        <f t="shared" si="2"/>
        <v>0</v>
      </c>
      <c r="R13" s="49">
        <v>106</v>
      </c>
      <c r="S13" s="139">
        <v>112</v>
      </c>
      <c r="T13" s="50">
        <v>103</v>
      </c>
      <c r="U13" s="50">
        <v>109</v>
      </c>
      <c r="V13" s="51">
        <f t="shared" si="0"/>
        <v>0</v>
      </c>
    </row>
    <row r="14" spans="1:23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3">
        <v>109</v>
      </c>
      <c r="M14" s="27"/>
      <c r="N14" s="27">
        <f t="shared" si="1"/>
        <v>0</v>
      </c>
      <c r="O14" s="43">
        <v>106</v>
      </c>
      <c r="P14" s="27"/>
      <c r="Q14" s="27">
        <f t="shared" si="2"/>
        <v>0</v>
      </c>
      <c r="R14" s="49">
        <v>106</v>
      </c>
      <c r="S14" s="139">
        <v>112</v>
      </c>
      <c r="T14" s="50">
        <v>103</v>
      </c>
      <c r="U14" s="50">
        <v>109</v>
      </c>
      <c r="V14" s="51">
        <f t="shared" si="0"/>
        <v>0</v>
      </c>
    </row>
    <row r="15" spans="1:23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3">
        <v>109</v>
      </c>
      <c r="M15" s="27"/>
      <c r="N15" s="27">
        <f t="shared" si="1"/>
        <v>0</v>
      </c>
      <c r="O15" s="43">
        <v>106</v>
      </c>
      <c r="P15" s="27"/>
      <c r="Q15" s="27">
        <f t="shared" si="2"/>
        <v>0</v>
      </c>
      <c r="R15" s="49">
        <v>106</v>
      </c>
      <c r="S15" s="139">
        <v>112</v>
      </c>
      <c r="T15" s="50">
        <v>103</v>
      </c>
      <c r="U15" s="50">
        <v>109</v>
      </c>
      <c r="V15" s="51">
        <f t="shared" si="0"/>
        <v>0</v>
      </c>
      <c r="W15" s="53"/>
    </row>
    <row r="16" spans="1:23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3">
        <v>109</v>
      </c>
      <c r="M16" s="27"/>
      <c r="N16" s="27">
        <f t="shared" si="1"/>
        <v>0</v>
      </c>
      <c r="O16" s="43">
        <v>106</v>
      </c>
      <c r="P16" s="27"/>
      <c r="Q16" s="27">
        <f t="shared" si="2"/>
        <v>0</v>
      </c>
      <c r="R16" s="49">
        <v>106</v>
      </c>
      <c r="S16" s="139">
        <v>112</v>
      </c>
      <c r="T16" s="50">
        <v>103</v>
      </c>
      <c r="U16" s="50">
        <v>109</v>
      </c>
      <c r="V16" s="51">
        <f t="shared" si="0"/>
        <v>0</v>
      </c>
      <c r="W16" s="53"/>
    </row>
    <row r="17" spans="1:23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3">
        <v>109</v>
      </c>
      <c r="M17" s="27"/>
      <c r="N17" s="27">
        <f t="shared" si="1"/>
        <v>0</v>
      </c>
      <c r="O17" s="43">
        <v>106</v>
      </c>
      <c r="P17" s="27"/>
      <c r="Q17" s="27">
        <f t="shared" si="2"/>
        <v>0</v>
      </c>
      <c r="R17" s="49">
        <v>106</v>
      </c>
      <c r="S17" s="139">
        <v>112</v>
      </c>
      <c r="T17" s="50">
        <v>103</v>
      </c>
      <c r="U17" s="50">
        <v>109</v>
      </c>
      <c r="V17" s="51">
        <f t="shared" si="0"/>
        <v>0</v>
      </c>
      <c r="W17" s="53"/>
    </row>
    <row r="18" spans="1:23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3">
        <v>109</v>
      </c>
      <c r="M18" s="27"/>
      <c r="N18" s="27">
        <f t="shared" si="1"/>
        <v>0</v>
      </c>
      <c r="O18" s="43">
        <v>106</v>
      </c>
      <c r="P18" s="27"/>
      <c r="Q18" s="27">
        <f t="shared" si="2"/>
        <v>0</v>
      </c>
      <c r="R18" s="49">
        <v>106</v>
      </c>
      <c r="S18" s="139">
        <v>112</v>
      </c>
      <c r="T18" s="50">
        <v>103</v>
      </c>
      <c r="U18" s="50">
        <v>109</v>
      </c>
      <c r="V18" s="51">
        <f t="shared" si="0"/>
        <v>0</v>
      </c>
      <c r="W18" s="53"/>
    </row>
    <row r="19" spans="1:23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3">
        <v>109</v>
      </c>
      <c r="M19" s="27"/>
      <c r="N19" s="27">
        <f t="shared" si="1"/>
        <v>0</v>
      </c>
      <c r="O19" s="43">
        <v>106</v>
      </c>
      <c r="P19" s="27"/>
      <c r="Q19" s="27">
        <f t="shared" si="2"/>
        <v>0</v>
      </c>
      <c r="R19" s="49">
        <v>106</v>
      </c>
      <c r="S19" s="139">
        <v>112</v>
      </c>
      <c r="T19" s="50">
        <v>103</v>
      </c>
      <c r="U19" s="50">
        <v>109</v>
      </c>
      <c r="V19" s="51">
        <f t="shared" si="0"/>
        <v>0</v>
      </c>
      <c r="W19" s="53"/>
    </row>
    <row r="20" spans="1:23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3">
        <v>109</v>
      </c>
      <c r="M20" s="27"/>
      <c r="N20" s="27">
        <f t="shared" si="1"/>
        <v>0</v>
      </c>
      <c r="O20" s="43">
        <v>106</v>
      </c>
      <c r="P20" s="27"/>
      <c r="Q20" s="27">
        <f t="shared" si="2"/>
        <v>0</v>
      </c>
      <c r="R20" s="49">
        <v>106</v>
      </c>
      <c r="S20" s="139">
        <v>112</v>
      </c>
      <c r="T20" s="50">
        <v>103</v>
      </c>
      <c r="U20" s="50">
        <v>109</v>
      </c>
      <c r="V20" s="51">
        <f t="shared" si="0"/>
        <v>0</v>
      </c>
      <c r="W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31"/>
  <sheetViews>
    <sheetView zoomScale="76" zoomScaleNormal="76" workbookViewId="0">
      <selection activeCell="M7" sqref="M7"/>
    </sheetView>
  </sheetViews>
  <sheetFormatPr defaultColWidth="9" defaultRowHeight="13.2" x14ac:dyDescent="0.2"/>
  <cols>
    <col min="1" max="1" width="3.77734375" style="11" customWidth="1"/>
    <col min="2" max="2" width="10.21875" style="11" customWidth="1"/>
    <col min="3" max="3" width="12" style="11" customWidth="1"/>
    <col min="4" max="4" width="11" style="11" customWidth="1"/>
    <col min="5" max="5" width="10.44140625" style="11" customWidth="1"/>
    <col min="6" max="6" width="9.44140625" style="11" customWidth="1"/>
    <col min="7" max="8" width="10.21875" style="11" customWidth="1"/>
    <col min="9" max="9" width="10.6640625" style="11" customWidth="1"/>
    <col min="10" max="10" width="9.77734375" style="11" customWidth="1"/>
    <col min="11" max="11" width="10.44140625" style="11" customWidth="1"/>
    <col min="12" max="12" width="8.33203125" style="12" customWidth="1"/>
    <col min="13" max="13" width="11.109375" style="12" customWidth="1"/>
    <col min="14" max="14" width="9" style="12" customWidth="1"/>
    <col min="15" max="16" width="2.6640625" style="12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15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82" t="s">
        <v>79</v>
      </c>
      <c r="N2" s="68" t="s">
        <v>80</v>
      </c>
      <c r="O2" s="49" t="s">
        <v>81</v>
      </c>
      <c r="P2" s="50" t="s">
        <v>82</v>
      </c>
      <c r="Q2" s="48" t="s">
        <v>83</v>
      </c>
    </row>
    <row r="3" spans="1:18" ht="15.9" customHeight="1" x14ac:dyDescent="0.3">
      <c r="A3" s="21">
        <v>11</v>
      </c>
      <c r="B3" s="73"/>
      <c r="C3" s="74">
        <v>10.783703703703701</v>
      </c>
      <c r="D3" s="75">
        <v>10.7615384615385</v>
      </c>
      <c r="E3" s="76"/>
      <c r="F3" s="73"/>
      <c r="G3" s="73"/>
      <c r="H3" s="73"/>
      <c r="I3" s="73"/>
      <c r="J3" s="73"/>
      <c r="K3" s="73"/>
      <c r="L3" s="26">
        <v>10.7</v>
      </c>
      <c r="M3" s="78">
        <f>AVERAGE(B3:K3)</f>
        <v>10.7726210826211</v>
      </c>
      <c r="N3" s="78">
        <f t="shared" ref="N3:N20" si="0">MAX(B3:K3)-MIN(B3:K3)</f>
        <v>2.2165242165200993E-2</v>
      </c>
      <c r="O3" s="83">
        <v>10.199999999999999</v>
      </c>
      <c r="P3" s="84">
        <v>11.2</v>
      </c>
      <c r="Q3" s="51">
        <f>M3/M3*100</f>
        <v>100</v>
      </c>
    </row>
    <row r="4" spans="1:18" ht="15.9" customHeight="1" x14ac:dyDescent="0.3">
      <c r="A4" s="21">
        <v>12</v>
      </c>
      <c r="B4" s="74">
        <v>10.73</v>
      </c>
      <c r="C4" s="74">
        <v>10.748611111111099</v>
      </c>
      <c r="D4" s="75">
        <v>10.7235294117647</v>
      </c>
      <c r="E4" s="75">
        <v>10.603999999999999</v>
      </c>
      <c r="F4" s="74"/>
      <c r="G4" s="74">
        <v>10.7011764705882</v>
      </c>
      <c r="H4" s="74">
        <v>10.659000000000001</v>
      </c>
      <c r="I4" s="74"/>
      <c r="J4" s="74">
        <v>10.8</v>
      </c>
      <c r="K4" s="74"/>
      <c r="L4" s="26">
        <v>10.7</v>
      </c>
      <c r="M4" s="78">
        <f>AVERAGE(B4:K4)</f>
        <v>10.709473856209144</v>
      </c>
      <c r="N4" s="78">
        <f t="shared" si="0"/>
        <v>0.19600000000000151</v>
      </c>
      <c r="O4" s="83">
        <v>10.199999999999999</v>
      </c>
      <c r="P4" s="84">
        <v>11.2</v>
      </c>
      <c r="Q4" s="51">
        <f t="shared" ref="Q4:Q20" si="1">M4/M$3*100</f>
        <v>99.413817436558418</v>
      </c>
    </row>
    <row r="5" spans="1:18" ht="15.9" customHeight="1" x14ac:dyDescent="0.3">
      <c r="A5" s="21">
        <v>1</v>
      </c>
      <c r="B5" s="74">
        <v>10.744999999999999</v>
      </c>
      <c r="C5" s="74">
        <v>10.738961038961</v>
      </c>
      <c r="D5" s="75">
        <v>10.733333333333301</v>
      </c>
      <c r="E5" s="75">
        <v>10.609</v>
      </c>
      <c r="F5" s="74">
        <v>10.9</v>
      </c>
      <c r="G5" s="74">
        <v>10.7433333333333</v>
      </c>
      <c r="H5" s="74">
        <v>10.686</v>
      </c>
      <c r="I5" s="74">
        <v>10.72</v>
      </c>
      <c r="J5" s="74">
        <v>10.73</v>
      </c>
      <c r="K5" s="74">
        <v>10.8571428571429</v>
      </c>
      <c r="L5" s="26">
        <v>10.7</v>
      </c>
      <c r="M5" s="78">
        <f>AVERAGE(B5:K5)</f>
        <v>10.746277056277052</v>
      </c>
      <c r="N5" s="78">
        <f t="shared" si="0"/>
        <v>0.29100000000000037</v>
      </c>
      <c r="O5" s="83">
        <v>10.199999999999999</v>
      </c>
      <c r="P5" s="84">
        <v>11.2</v>
      </c>
      <c r="Q5" s="51">
        <f t="shared" si="1"/>
        <v>99.755453884973761</v>
      </c>
    </row>
    <row r="6" spans="1:18" ht="15.9" customHeight="1" x14ac:dyDescent="0.3">
      <c r="A6" s="21">
        <v>2</v>
      </c>
      <c r="B6" s="74">
        <v>10.7388888888889</v>
      </c>
      <c r="C6" s="74">
        <v>10.7512658227848</v>
      </c>
      <c r="D6" s="75">
        <v>10.706250000000001</v>
      </c>
      <c r="E6" s="75">
        <v>10.62</v>
      </c>
      <c r="F6" s="74">
        <v>10.736363636363601</v>
      </c>
      <c r="G6" s="74">
        <v>10.7108333333333</v>
      </c>
      <c r="H6" s="74">
        <v>10.677</v>
      </c>
      <c r="I6" s="74">
        <v>10.77</v>
      </c>
      <c r="J6" s="74">
        <v>10.71</v>
      </c>
      <c r="K6" s="74">
        <v>10.7307692307692</v>
      </c>
      <c r="L6" s="26">
        <v>10.7</v>
      </c>
      <c r="M6" s="78">
        <f>AVERAGE(B6:K6)</f>
        <v>10.715137091213979</v>
      </c>
      <c r="N6" s="78">
        <f t="shared" si="0"/>
        <v>0.15000000000000036</v>
      </c>
      <c r="O6" s="83">
        <v>10.199999999999999</v>
      </c>
      <c r="P6" s="84">
        <v>11.2</v>
      </c>
      <c r="Q6" s="51">
        <f t="shared" si="1"/>
        <v>99.466388068732343</v>
      </c>
    </row>
    <row r="7" spans="1:18" ht="15.9" customHeight="1" x14ac:dyDescent="0.3">
      <c r="A7" s="21">
        <v>3</v>
      </c>
      <c r="B7" s="74">
        <v>10.783333333333299</v>
      </c>
      <c r="C7" s="74">
        <v>10.7938461538462</v>
      </c>
      <c r="D7" s="75">
        <v>10.626315789473701</v>
      </c>
      <c r="E7" s="75">
        <v>10.654999999999999</v>
      </c>
      <c r="F7" s="74">
        <v>10.753846153846199</v>
      </c>
      <c r="G7" s="74">
        <v>10.6945833333333</v>
      </c>
      <c r="H7" s="74">
        <v>10.643000000000001</v>
      </c>
      <c r="I7" s="74">
        <v>10.7</v>
      </c>
      <c r="J7" s="74">
        <v>10.89</v>
      </c>
      <c r="K7" s="74">
        <v>10.8</v>
      </c>
      <c r="L7" s="26">
        <v>10.7</v>
      </c>
      <c r="M7" s="78">
        <f>AVERAGE(B7:K7)</f>
        <v>10.733992476383269</v>
      </c>
      <c r="N7" s="78">
        <f t="shared" si="0"/>
        <v>0.26368421052629998</v>
      </c>
      <c r="O7" s="83">
        <v>10.199999999999999</v>
      </c>
      <c r="P7" s="84">
        <v>11.2</v>
      </c>
      <c r="Q7" s="51">
        <f t="shared" si="1"/>
        <v>99.641418685930134</v>
      </c>
    </row>
    <row r="8" spans="1:18" ht="15.9" customHeight="1" x14ac:dyDescent="0.3">
      <c r="A8" s="21">
        <v>4</v>
      </c>
      <c r="B8" s="77"/>
      <c r="C8" s="77"/>
      <c r="D8" s="78"/>
      <c r="E8" s="78"/>
      <c r="F8" s="77"/>
      <c r="G8" s="77"/>
      <c r="H8" s="77"/>
      <c r="I8" s="77"/>
      <c r="J8" s="77"/>
      <c r="K8" s="77"/>
      <c r="L8" s="26">
        <v>10.7</v>
      </c>
      <c r="M8" s="78"/>
      <c r="N8" s="78">
        <f t="shared" si="0"/>
        <v>0</v>
      </c>
      <c r="O8" s="83">
        <v>10.199999999999999</v>
      </c>
      <c r="P8" s="84">
        <v>11.2</v>
      </c>
      <c r="Q8" s="51">
        <f t="shared" si="1"/>
        <v>0</v>
      </c>
    </row>
    <row r="9" spans="1:18" ht="15.9" customHeight="1" x14ac:dyDescent="0.3">
      <c r="A9" s="21">
        <v>5</v>
      </c>
      <c r="B9" s="77"/>
      <c r="C9" s="77"/>
      <c r="D9" s="78"/>
      <c r="E9" s="78"/>
      <c r="F9" s="77"/>
      <c r="G9" s="77"/>
      <c r="H9" s="77"/>
      <c r="I9" s="77"/>
      <c r="J9" s="77"/>
      <c r="K9" s="77"/>
      <c r="L9" s="26">
        <v>10.7</v>
      </c>
      <c r="M9" s="78"/>
      <c r="N9" s="78">
        <f t="shared" si="0"/>
        <v>0</v>
      </c>
      <c r="O9" s="83">
        <v>10.199999999999999</v>
      </c>
      <c r="P9" s="84">
        <v>11.2</v>
      </c>
      <c r="Q9" s="51">
        <f t="shared" si="1"/>
        <v>0</v>
      </c>
    </row>
    <row r="10" spans="1:18" ht="15.9" customHeight="1" x14ac:dyDescent="0.3">
      <c r="A10" s="21">
        <v>6</v>
      </c>
      <c r="B10" s="77"/>
      <c r="C10" s="77"/>
      <c r="D10" s="78"/>
      <c r="E10" s="78"/>
      <c r="F10" s="77"/>
      <c r="G10" s="77"/>
      <c r="H10" s="77"/>
      <c r="I10" s="77"/>
      <c r="J10" s="77"/>
      <c r="K10" s="77"/>
      <c r="L10" s="26">
        <v>10.7</v>
      </c>
      <c r="M10" s="78"/>
      <c r="N10" s="78">
        <f t="shared" si="0"/>
        <v>0</v>
      </c>
      <c r="O10" s="83">
        <v>10.199999999999999</v>
      </c>
      <c r="P10" s="84">
        <v>11.2</v>
      </c>
      <c r="Q10" s="51">
        <f t="shared" si="1"/>
        <v>0</v>
      </c>
    </row>
    <row r="11" spans="1:18" ht="15.9" customHeight="1" x14ac:dyDescent="0.3">
      <c r="A11" s="21">
        <v>7</v>
      </c>
      <c r="B11" s="77"/>
      <c r="C11" s="77"/>
      <c r="D11" s="78"/>
      <c r="E11" s="78"/>
      <c r="F11" s="77"/>
      <c r="G11" s="77"/>
      <c r="H11" s="77"/>
      <c r="I11" s="77"/>
      <c r="J11" s="77"/>
      <c r="K11" s="77"/>
      <c r="L11" s="26">
        <v>10.7</v>
      </c>
      <c r="M11" s="78"/>
      <c r="N11" s="78">
        <f t="shared" si="0"/>
        <v>0</v>
      </c>
      <c r="O11" s="83">
        <v>10.199999999999999</v>
      </c>
      <c r="P11" s="84">
        <v>11.2</v>
      </c>
      <c r="Q11" s="51">
        <f t="shared" si="1"/>
        <v>0</v>
      </c>
    </row>
    <row r="12" spans="1:18" ht="15.9" customHeight="1" x14ac:dyDescent="0.3">
      <c r="A12" s="21">
        <v>8</v>
      </c>
      <c r="B12" s="77"/>
      <c r="C12" s="77"/>
      <c r="D12" s="78"/>
      <c r="E12" s="78"/>
      <c r="F12" s="77"/>
      <c r="G12" s="77"/>
      <c r="H12" s="77"/>
      <c r="I12" s="77"/>
      <c r="J12" s="77"/>
      <c r="K12" s="77"/>
      <c r="L12" s="26">
        <v>10.7</v>
      </c>
      <c r="M12" s="78"/>
      <c r="N12" s="78">
        <f t="shared" si="0"/>
        <v>0</v>
      </c>
      <c r="O12" s="83">
        <v>10.199999999999999</v>
      </c>
      <c r="P12" s="84">
        <v>11.2</v>
      </c>
      <c r="Q12" s="51">
        <f t="shared" si="1"/>
        <v>0</v>
      </c>
    </row>
    <row r="13" spans="1:18" ht="15.9" customHeight="1" x14ac:dyDescent="0.3">
      <c r="A13" s="21">
        <v>9</v>
      </c>
      <c r="B13" s="77"/>
      <c r="C13" s="77"/>
      <c r="D13" s="78"/>
      <c r="E13" s="78"/>
      <c r="F13" s="77"/>
      <c r="G13" s="77"/>
      <c r="H13" s="77"/>
      <c r="I13" s="77"/>
      <c r="J13" s="77"/>
      <c r="K13" s="77"/>
      <c r="L13" s="26">
        <v>10.7</v>
      </c>
      <c r="M13" s="78"/>
      <c r="N13" s="78">
        <f t="shared" si="0"/>
        <v>0</v>
      </c>
      <c r="O13" s="83">
        <v>10.199999999999999</v>
      </c>
      <c r="P13" s="84">
        <v>11.2</v>
      </c>
      <c r="Q13" s="51">
        <f t="shared" si="1"/>
        <v>0</v>
      </c>
    </row>
    <row r="14" spans="1:18" ht="15.9" customHeight="1" x14ac:dyDescent="0.3">
      <c r="A14" s="21">
        <v>10</v>
      </c>
      <c r="B14" s="77"/>
      <c r="C14" s="77"/>
      <c r="D14" s="78"/>
      <c r="E14" s="78"/>
      <c r="F14" s="77"/>
      <c r="G14" s="79"/>
      <c r="H14" s="77"/>
      <c r="I14" s="77"/>
      <c r="J14" s="77"/>
      <c r="K14" s="77"/>
      <c r="L14" s="26">
        <v>10.7</v>
      </c>
      <c r="M14" s="78"/>
      <c r="N14" s="78">
        <f t="shared" si="0"/>
        <v>0</v>
      </c>
      <c r="O14" s="83">
        <v>10.199999999999999</v>
      </c>
      <c r="P14" s="84">
        <v>11.2</v>
      </c>
      <c r="Q14" s="51">
        <f t="shared" si="1"/>
        <v>0</v>
      </c>
    </row>
    <row r="15" spans="1:18" ht="15.9" customHeight="1" x14ac:dyDescent="0.3">
      <c r="A15" s="21">
        <v>11</v>
      </c>
      <c r="B15" s="77"/>
      <c r="C15" s="77"/>
      <c r="D15" s="78"/>
      <c r="E15" s="78"/>
      <c r="F15" s="77"/>
      <c r="G15" s="77"/>
      <c r="H15" s="77"/>
      <c r="I15" s="77"/>
      <c r="J15" s="77"/>
      <c r="K15" s="77"/>
      <c r="L15" s="26">
        <v>10.7</v>
      </c>
      <c r="M15" s="78"/>
      <c r="N15" s="78">
        <f t="shared" si="0"/>
        <v>0</v>
      </c>
      <c r="O15" s="83">
        <v>10.199999999999999</v>
      </c>
      <c r="P15" s="84">
        <v>11.2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77"/>
      <c r="C16" s="77"/>
      <c r="D16" s="80"/>
      <c r="E16" s="78"/>
      <c r="F16" s="77"/>
      <c r="G16" s="77"/>
      <c r="H16" s="77"/>
      <c r="I16" s="77"/>
      <c r="J16" s="77"/>
      <c r="K16" s="77"/>
      <c r="L16" s="26">
        <v>10.7</v>
      </c>
      <c r="M16" s="78"/>
      <c r="N16" s="78">
        <f t="shared" si="0"/>
        <v>0</v>
      </c>
      <c r="O16" s="83">
        <v>10.199999999999999</v>
      </c>
      <c r="P16" s="84">
        <v>11.2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77"/>
      <c r="C17" s="77"/>
      <c r="D17" s="80"/>
      <c r="E17" s="78"/>
      <c r="F17" s="77"/>
      <c r="G17" s="77"/>
      <c r="H17" s="77"/>
      <c r="I17" s="77"/>
      <c r="J17" s="77"/>
      <c r="K17" s="77"/>
      <c r="L17" s="26">
        <v>10.7</v>
      </c>
      <c r="M17" s="78"/>
      <c r="N17" s="78">
        <f t="shared" si="0"/>
        <v>0</v>
      </c>
      <c r="O17" s="83">
        <v>10.199999999999999</v>
      </c>
      <c r="P17" s="84">
        <v>11.2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6">
        <v>10.7</v>
      </c>
      <c r="M18" s="78"/>
      <c r="N18" s="78">
        <f t="shared" si="0"/>
        <v>0</v>
      </c>
      <c r="O18" s="83">
        <v>10.199999999999999</v>
      </c>
      <c r="P18" s="84">
        <v>11.2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6">
        <v>10.7</v>
      </c>
      <c r="M19" s="78"/>
      <c r="N19" s="78">
        <f t="shared" si="0"/>
        <v>0</v>
      </c>
      <c r="O19" s="83">
        <v>10.199999999999999</v>
      </c>
      <c r="P19" s="84">
        <v>11.2</v>
      </c>
      <c r="Q19" s="51">
        <f t="shared" si="1"/>
        <v>0</v>
      </c>
      <c r="R19" s="53"/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26">
        <v>10.7</v>
      </c>
      <c r="M20" s="78"/>
      <c r="N20" s="78">
        <f t="shared" si="0"/>
        <v>0</v>
      </c>
      <c r="O20" s="83">
        <v>10.199999999999999</v>
      </c>
      <c r="P20" s="84">
        <v>11.2</v>
      </c>
      <c r="Q20" s="51">
        <f t="shared" si="1"/>
        <v>0</v>
      </c>
      <c r="R20" s="53"/>
    </row>
    <row r="31" spans="1:18" x14ac:dyDescent="0.2">
      <c r="G31" s="11" t="s">
        <v>92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T20"/>
  <sheetViews>
    <sheetView zoomScale="76" zoomScaleNormal="76" workbookViewId="0">
      <selection activeCell="U26" sqref="U26"/>
    </sheetView>
  </sheetViews>
  <sheetFormatPr defaultColWidth="9" defaultRowHeight="13.2" x14ac:dyDescent="0.2"/>
  <cols>
    <col min="1" max="1" width="3.77734375" style="11" customWidth="1"/>
    <col min="2" max="2" width="9.44140625" style="11" customWidth="1"/>
    <col min="3" max="3" width="12" style="11" customWidth="1"/>
    <col min="4" max="4" width="10.33203125" style="11" customWidth="1"/>
    <col min="5" max="5" width="10.44140625" style="11" customWidth="1"/>
    <col min="6" max="6" width="9.44140625" style="11" customWidth="1"/>
    <col min="7" max="7" width="10.44140625" style="11" customWidth="1"/>
    <col min="8" max="8" width="10.33203125" style="11" customWidth="1"/>
    <col min="9" max="9" width="10.6640625" style="11" customWidth="1"/>
    <col min="10" max="10" width="9.44140625" style="11" customWidth="1"/>
    <col min="11" max="11" width="10.21875" style="11" customWidth="1"/>
    <col min="12" max="12" width="6.88671875" style="11" customWidth="1"/>
    <col min="13" max="13" width="9.77734375" style="11" customWidth="1"/>
    <col min="14" max="14" width="7.44140625" style="11" customWidth="1"/>
    <col min="15" max="16" width="2.6640625" style="11" customWidth="1"/>
    <col min="17" max="17" width="10.109375" style="11" customWidth="1"/>
    <col min="18" max="16384" width="9" style="11"/>
  </cols>
  <sheetData>
    <row r="1" spans="1:20" ht="20.100000000000001" customHeight="1" x14ac:dyDescent="0.45">
      <c r="F1" s="13" t="s">
        <v>18</v>
      </c>
    </row>
    <row r="2" spans="1:20" ht="16.5" customHeight="1" x14ac:dyDescent="0.35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82" t="s">
        <v>80</v>
      </c>
      <c r="O2" s="120" t="s">
        <v>81</v>
      </c>
      <c r="P2" s="121" t="s">
        <v>82</v>
      </c>
      <c r="Q2" s="48" t="s">
        <v>83</v>
      </c>
      <c r="T2" s="122"/>
    </row>
    <row r="3" spans="1:20" ht="16.5" customHeight="1" x14ac:dyDescent="0.35">
      <c r="A3" s="21">
        <v>11</v>
      </c>
      <c r="B3" s="59"/>
      <c r="C3" s="60">
        <v>183.30727272727299</v>
      </c>
      <c r="D3" s="61">
        <v>185.07142857142901</v>
      </c>
      <c r="E3" s="5"/>
      <c r="F3" s="59"/>
      <c r="G3" s="59"/>
      <c r="H3" s="59"/>
      <c r="I3" s="59"/>
      <c r="J3" s="59"/>
      <c r="K3" s="59"/>
      <c r="L3" s="43">
        <v>183</v>
      </c>
      <c r="M3" s="27">
        <f>AVERAGE(B3:K3)</f>
        <v>184.18935064935101</v>
      </c>
      <c r="N3" s="27">
        <f t="shared" ref="N3:N20" si="0">MAX(B3:K3)-MIN(B3:K3)</f>
        <v>1.7641558441560221</v>
      </c>
      <c r="O3" s="120">
        <v>178</v>
      </c>
      <c r="P3" s="121">
        <v>188</v>
      </c>
      <c r="Q3" s="51">
        <f>M3/M3*100</f>
        <v>100</v>
      </c>
    </row>
    <row r="4" spans="1:20" ht="15.9" customHeight="1" x14ac:dyDescent="0.35">
      <c r="A4" s="21">
        <v>12</v>
      </c>
      <c r="B4" s="60">
        <v>182.1</v>
      </c>
      <c r="C4" s="60">
        <v>183.138888888889</v>
      </c>
      <c r="D4" s="61">
        <v>185</v>
      </c>
      <c r="E4" s="61">
        <v>183.7</v>
      </c>
      <c r="F4" s="60"/>
      <c r="G4" s="60">
        <v>184.81764705882401</v>
      </c>
      <c r="H4" s="60">
        <v>182.071</v>
      </c>
      <c r="I4" s="60"/>
      <c r="J4" s="60">
        <v>181.67</v>
      </c>
      <c r="K4" s="60"/>
      <c r="L4" s="43">
        <v>183</v>
      </c>
      <c r="M4" s="27">
        <f>AVERAGE(B4:K4)</f>
        <v>183.21393370681616</v>
      </c>
      <c r="N4" s="27">
        <f t="shared" si="0"/>
        <v>3.3300000000000125</v>
      </c>
      <c r="O4" s="120">
        <v>178</v>
      </c>
      <c r="P4" s="121">
        <v>188</v>
      </c>
      <c r="Q4" s="51">
        <f t="shared" ref="Q4:Q20" si="1">M4/M$3*100</f>
        <v>99.470427069156784</v>
      </c>
    </row>
    <row r="5" spans="1:20" ht="15.9" customHeight="1" x14ac:dyDescent="0.35">
      <c r="A5" s="21">
        <v>1</v>
      </c>
      <c r="B5" s="60">
        <v>182.45</v>
      </c>
      <c r="C5" s="60">
        <v>182.963333333333</v>
      </c>
      <c r="D5" s="61">
        <v>185.470588235294</v>
      </c>
      <c r="E5" s="61">
        <v>183.876</v>
      </c>
      <c r="F5" s="60">
        <v>181</v>
      </c>
      <c r="G5" s="60">
        <v>185.357142857143</v>
      </c>
      <c r="H5" s="60">
        <v>181.63800000000001</v>
      </c>
      <c r="I5" s="60">
        <v>183.32</v>
      </c>
      <c r="J5" s="60">
        <v>181.96</v>
      </c>
      <c r="K5" s="60">
        <v>182.857142857143</v>
      </c>
      <c r="L5" s="43">
        <v>183</v>
      </c>
      <c r="M5" s="27">
        <f>AVERAGE(B5:K5)</f>
        <v>183.08922072829128</v>
      </c>
      <c r="N5" s="27">
        <f t="shared" si="0"/>
        <v>4.4705882352940023</v>
      </c>
      <c r="O5" s="120">
        <v>178</v>
      </c>
      <c r="P5" s="121">
        <v>188</v>
      </c>
      <c r="Q5" s="51">
        <f t="shared" si="1"/>
        <v>99.402717954549885</v>
      </c>
    </row>
    <row r="6" spans="1:20" ht="15.9" customHeight="1" x14ac:dyDescent="0.35">
      <c r="A6" s="21">
        <v>2</v>
      </c>
      <c r="B6" s="60">
        <v>182.166666666667</v>
      </c>
      <c r="C6" s="60">
        <v>183.552631578947</v>
      </c>
      <c r="D6" s="61">
        <v>185.47368421052599</v>
      </c>
      <c r="E6" s="61">
        <v>183.655</v>
      </c>
      <c r="F6" s="60">
        <v>181.09090909090901</v>
      </c>
      <c r="G6" s="60">
        <v>184.791666666667</v>
      </c>
      <c r="H6" s="60">
        <v>181.61699999999999</v>
      </c>
      <c r="I6" s="60">
        <v>182.68</v>
      </c>
      <c r="J6" s="60">
        <v>182.16</v>
      </c>
      <c r="K6" s="60">
        <v>181.69230769230799</v>
      </c>
      <c r="L6" s="43">
        <v>183</v>
      </c>
      <c r="M6" s="27">
        <f>AVERAGE(B6:K6)</f>
        <v>182.88798659060242</v>
      </c>
      <c r="N6" s="27">
        <f t="shared" si="0"/>
        <v>4.38277511961698</v>
      </c>
      <c r="O6" s="120">
        <v>178</v>
      </c>
      <c r="P6" s="121">
        <v>188</v>
      </c>
      <c r="Q6" s="51">
        <f t="shared" si="1"/>
        <v>99.293464006382194</v>
      </c>
    </row>
    <row r="7" spans="1:20" ht="15.9" customHeight="1" x14ac:dyDescent="0.35">
      <c r="A7" s="21">
        <v>3</v>
      </c>
      <c r="B7" s="60">
        <v>182.222222222222</v>
      </c>
      <c r="C7" s="60">
        <v>182.96914893617</v>
      </c>
      <c r="D7" s="61">
        <v>186.63157894736801</v>
      </c>
      <c r="E7" s="61">
        <v>183.67699999999999</v>
      </c>
      <c r="F7" s="60">
        <v>181.538461538462</v>
      </c>
      <c r="G7" s="60">
        <v>181.51249999999999</v>
      </c>
      <c r="H7" s="60">
        <v>181.62299999999999</v>
      </c>
      <c r="I7" s="60">
        <v>182.11</v>
      </c>
      <c r="J7" s="60">
        <v>182.1</v>
      </c>
      <c r="K7" s="60">
        <v>182.57142857142901</v>
      </c>
      <c r="L7" s="43">
        <v>183</v>
      </c>
      <c r="M7" s="27">
        <f>AVERAGE(B7:K7)</f>
        <v>182.69553402156507</v>
      </c>
      <c r="N7" s="27">
        <f t="shared" si="0"/>
        <v>5.119078947368024</v>
      </c>
      <c r="O7" s="120">
        <v>178</v>
      </c>
      <c r="P7" s="121">
        <v>188</v>
      </c>
      <c r="Q7" s="51">
        <f t="shared" si="1"/>
        <v>99.188977743545124</v>
      </c>
    </row>
    <row r="8" spans="1:20" ht="15.9" customHeight="1" x14ac:dyDescent="0.35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43">
        <v>183</v>
      </c>
      <c r="M8" s="27"/>
      <c r="N8" s="27">
        <f t="shared" si="0"/>
        <v>0</v>
      </c>
      <c r="O8" s="120">
        <v>178</v>
      </c>
      <c r="P8" s="121">
        <v>188</v>
      </c>
      <c r="Q8" s="51">
        <f t="shared" si="1"/>
        <v>0</v>
      </c>
    </row>
    <row r="9" spans="1:20" ht="15.9" customHeight="1" x14ac:dyDescent="0.35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3">
        <v>183</v>
      </c>
      <c r="M9" s="27"/>
      <c r="N9" s="27">
        <f t="shared" si="0"/>
        <v>0</v>
      </c>
      <c r="O9" s="120">
        <v>178</v>
      </c>
      <c r="P9" s="121">
        <v>188</v>
      </c>
      <c r="Q9" s="51">
        <f t="shared" si="1"/>
        <v>0</v>
      </c>
    </row>
    <row r="10" spans="1:20" ht="15.9" customHeight="1" x14ac:dyDescent="0.35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3">
        <v>183</v>
      </c>
      <c r="M10" s="27"/>
      <c r="N10" s="27">
        <f t="shared" si="0"/>
        <v>0</v>
      </c>
      <c r="O10" s="120">
        <v>178</v>
      </c>
      <c r="P10" s="121">
        <v>188</v>
      </c>
      <c r="Q10" s="51">
        <f t="shared" si="1"/>
        <v>0</v>
      </c>
    </row>
    <row r="11" spans="1:20" ht="15.9" customHeight="1" x14ac:dyDescent="0.35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3">
        <v>183</v>
      </c>
      <c r="M11" s="27"/>
      <c r="N11" s="27">
        <f t="shared" si="0"/>
        <v>0</v>
      </c>
      <c r="O11" s="120">
        <v>178</v>
      </c>
      <c r="P11" s="121">
        <v>188</v>
      </c>
      <c r="Q11" s="51">
        <f t="shared" si="1"/>
        <v>0</v>
      </c>
    </row>
    <row r="12" spans="1:20" ht="15.9" customHeight="1" x14ac:dyDescent="0.35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3">
        <v>183</v>
      </c>
      <c r="M12" s="27"/>
      <c r="N12" s="27">
        <f t="shared" si="0"/>
        <v>0</v>
      </c>
      <c r="O12" s="120">
        <v>178</v>
      </c>
      <c r="P12" s="121">
        <v>188</v>
      </c>
      <c r="Q12" s="51">
        <f t="shared" si="1"/>
        <v>0</v>
      </c>
    </row>
    <row r="13" spans="1:20" ht="15.9" customHeight="1" x14ac:dyDescent="0.35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3">
        <v>183</v>
      </c>
      <c r="M13" s="27"/>
      <c r="N13" s="27">
        <f t="shared" si="0"/>
        <v>0</v>
      </c>
      <c r="O13" s="120">
        <v>178</v>
      </c>
      <c r="P13" s="121">
        <v>188</v>
      </c>
      <c r="Q13" s="51">
        <f t="shared" si="1"/>
        <v>0</v>
      </c>
    </row>
    <row r="14" spans="1:20" ht="15.9" customHeight="1" x14ac:dyDescent="0.35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3">
        <v>183</v>
      </c>
      <c r="M14" s="27"/>
      <c r="N14" s="27">
        <f t="shared" si="0"/>
        <v>0</v>
      </c>
      <c r="O14" s="120">
        <v>178</v>
      </c>
      <c r="P14" s="121">
        <v>188</v>
      </c>
      <c r="Q14" s="51">
        <f t="shared" si="1"/>
        <v>0</v>
      </c>
    </row>
    <row r="15" spans="1:20" ht="15.9" customHeight="1" x14ac:dyDescent="0.35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3">
        <v>183</v>
      </c>
      <c r="M15" s="27"/>
      <c r="N15" s="27">
        <f t="shared" si="0"/>
        <v>0</v>
      </c>
      <c r="O15" s="120">
        <v>178</v>
      </c>
      <c r="P15" s="121">
        <v>188</v>
      </c>
      <c r="Q15" s="51">
        <f t="shared" si="1"/>
        <v>0</v>
      </c>
      <c r="R15" s="53"/>
    </row>
    <row r="16" spans="1:20" ht="15.9" customHeight="1" x14ac:dyDescent="0.35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3">
        <v>183</v>
      </c>
      <c r="M16" s="27"/>
      <c r="N16" s="27">
        <f t="shared" si="0"/>
        <v>0</v>
      </c>
      <c r="O16" s="120">
        <v>178</v>
      </c>
      <c r="P16" s="121">
        <v>188</v>
      </c>
      <c r="Q16" s="51">
        <f t="shared" si="1"/>
        <v>0</v>
      </c>
      <c r="R16" s="53"/>
    </row>
    <row r="17" spans="1:18" ht="15.9" customHeight="1" x14ac:dyDescent="0.35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3">
        <v>183</v>
      </c>
      <c r="M17" s="27"/>
      <c r="N17" s="27">
        <f t="shared" si="0"/>
        <v>0</v>
      </c>
      <c r="O17" s="120">
        <v>178</v>
      </c>
      <c r="P17" s="121">
        <v>188</v>
      </c>
      <c r="Q17" s="51">
        <f t="shared" si="1"/>
        <v>0</v>
      </c>
      <c r="R17" s="53"/>
    </row>
    <row r="18" spans="1:18" ht="15.9" customHeight="1" x14ac:dyDescent="0.35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3">
        <v>183</v>
      </c>
      <c r="M18" s="27"/>
      <c r="N18" s="27">
        <f t="shared" si="0"/>
        <v>0</v>
      </c>
      <c r="O18" s="120">
        <v>178</v>
      </c>
      <c r="P18" s="121">
        <v>188</v>
      </c>
      <c r="Q18" s="51">
        <f t="shared" si="1"/>
        <v>0</v>
      </c>
      <c r="R18" s="53"/>
    </row>
    <row r="19" spans="1:18" ht="15.9" customHeight="1" x14ac:dyDescent="0.35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3">
        <v>183</v>
      </c>
      <c r="M19" s="27"/>
      <c r="N19" s="27">
        <f t="shared" si="0"/>
        <v>0</v>
      </c>
      <c r="O19" s="120">
        <v>178</v>
      </c>
      <c r="P19" s="121">
        <v>188</v>
      </c>
      <c r="Q19" s="51">
        <f t="shared" si="1"/>
        <v>0</v>
      </c>
      <c r="R19" s="53"/>
    </row>
    <row r="20" spans="1:18" ht="15.9" customHeight="1" x14ac:dyDescent="0.35">
      <c r="A20" s="21">
        <v>4</v>
      </c>
      <c r="B20" s="28"/>
      <c r="C20" s="81"/>
      <c r="D20" s="81"/>
      <c r="E20" s="81"/>
      <c r="F20" s="81"/>
      <c r="G20" s="81"/>
      <c r="H20" s="81"/>
      <c r="I20" s="81"/>
      <c r="J20" s="81"/>
      <c r="K20" s="81"/>
      <c r="L20" s="43">
        <v>183</v>
      </c>
      <c r="M20" s="27"/>
      <c r="N20" s="27">
        <f t="shared" si="0"/>
        <v>0</v>
      </c>
      <c r="O20" s="120">
        <v>178</v>
      </c>
      <c r="P20" s="121">
        <v>188</v>
      </c>
      <c r="Q20" s="51">
        <f t="shared" si="1"/>
        <v>0</v>
      </c>
      <c r="R20" s="53"/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20"/>
  <sheetViews>
    <sheetView zoomScale="76" zoomScaleNormal="76" workbookViewId="0">
      <selection activeCell="O47" sqref="O47"/>
    </sheetView>
  </sheetViews>
  <sheetFormatPr defaultColWidth="9" defaultRowHeight="13.2" x14ac:dyDescent="0.2"/>
  <cols>
    <col min="1" max="1" width="3.77734375" style="11" customWidth="1"/>
    <col min="2" max="2" width="9.88671875" style="11" customWidth="1"/>
    <col min="3" max="3" width="12" style="11" customWidth="1"/>
    <col min="4" max="4" width="11.44140625" style="11" customWidth="1"/>
    <col min="5" max="5" width="10.44140625" style="11" customWidth="1"/>
    <col min="6" max="6" width="9.44140625" style="11" customWidth="1"/>
    <col min="7" max="7" width="11.21875" style="11" customWidth="1"/>
    <col min="8" max="8" width="10.33203125" style="11" customWidth="1"/>
    <col min="9" max="9" width="9.44140625" style="11" customWidth="1"/>
    <col min="10" max="10" width="9.6640625" style="11" customWidth="1"/>
    <col min="11" max="11" width="10" style="11" customWidth="1"/>
    <col min="12" max="12" width="6.88671875" style="11" customWidth="1"/>
    <col min="13" max="13" width="9.77734375" style="11" customWidth="1"/>
    <col min="14" max="14" width="5.88671875" style="11" customWidth="1"/>
    <col min="15" max="16" width="2.6640625" style="11" customWidth="1"/>
    <col min="17" max="16384" width="9" style="11"/>
  </cols>
  <sheetData>
    <row r="1" spans="1:19" ht="20.100000000000001" customHeight="1" x14ac:dyDescent="0.45">
      <c r="F1" s="13" t="s">
        <v>20</v>
      </c>
    </row>
    <row r="2" spans="1:19" s="104" customFormat="1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112" t="s">
        <v>81</v>
      </c>
      <c r="P2" s="113" t="s">
        <v>82</v>
      </c>
      <c r="Q2" s="48" t="s">
        <v>83</v>
      </c>
      <c r="R2" s="11"/>
      <c r="S2" s="11"/>
    </row>
    <row r="3" spans="1:19" s="104" customFormat="1" ht="15.9" customHeight="1" x14ac:dyDescent="0.3">
      <c r="A3" s="21">
        <v>11</v>
      </c>
      <c r="B3" s="59"/>
      <c r="C3" s="60">
        <v>146.16129032258101</v>
      </c>
      <c r="D3" s="61">
        <v>144.230769230769</v>
      </c>
      <c r="E3" s="5"/>
      <c r="F3" s="59"/>
      <c r="G3" s="59"/>
      <c r="H3" s="59"/>
      <c r="I3" s="59"/>
      <c r="J3" s="59"/>
      <c r="K3" s="59"/>
      <c r="L3" s="30">
        <v>143</v>
      </c>
      <c r="M3" s="27">
        <f>AVERAGE(B3:K3)</f>
        <v>145.196029776675</v>
      </c>
      <c r="N3" s="27">
        <f t="shared" ref="N3:N20" si="0">MAX(B3:K3)-MIN(B3:K3)</f>
        <v>1.930521091812011</v>
      </c>
      <c r="O3" s="49">
        <v>135</v>
      </c>
      <c r="P3" s="50">
        <v>151</v>
      </c>
      <c r="Q3" s="51">
        <f>M3/M3*100</f>
        <v>100</v>
      </c>
    </row>
    <row r="4" spans="1:19" s="104" customFormat="1" ht="15.9" customHeight="1" x14ac:dyDescent="0.3">
      <c r="A4" s="21">
        <v>12</v>
      </c>
      <c r="B4" s="60">
        <v>143.30000000000001</v>
      </c>
      <c r="C4" s="60">
        <v>146.20454545454501</v>
      </c>
      <c r="D4" s="61">
        <v>144.166666666667</v>
      </c>
      <c r="E4" s="61">
        <v>143.56299999999999</v>
      </c>
      <c r="F4" s="60"/>
      <c r="G4" s="60">
        <v>142.29411764705901</v>
      </c>
      <c r="H4" s="60">
        <v>142.91499999999999</v>
      </c>
      <c r="I4" s="60"/>
      <c r="J4" s="60">
        <v>143.91999999999999</v>
      </c>
      <c r="K4" s="60"/>
      <c r="L4" s="30">
        <v>143</v>
      </c>
      <c r="M4" s="27">
        <f>AVERAGE(B4:K4)</f>
        <v>143.76618996689584</v>
      </c>
      <c r="N4" s="27">
        <f t="shared" si="0"/>
        <v>3.9104278074860019</v>
      </c>
      <c r="O4" s="49">
        <v>135</v>
      </c>
      <c r="P4" s="50">
        <v>151</v>
      </c>
      <c r="Q4" s="51">
        <f t="shared" ref="Q4:Q20" si="1">M4/M$3*100</f>
        <v>99.015234912429491</v>
      </c>
    </row>
    <row r="5" spans="1:19" s="104" customFormat="1" ht="15.9" customHeight="1" x14ac:dyDescent="0.3">
      <c r="A5" s="21">
        <v>1</v>
      </c>
      <c r="B5" s="60">
        <v>143.9</v>
      </c>
      <c r="C5" s="60">
        <v>145.76419753086401</v>
      </c>
      <c r="D5" s="61">
        <v>144.23529411764699</v>
      </c>
      <c r="E5" s="61">
        <v>143.78800000000001</v>
      </c>
      <c r="F5" s="60">
        <v>142</v>
      </c>
      <c r="G5" s="60">
        <v>142.13333333333301</v>
      </c>
      <c r="H5" s="60">
        <v>142.898</v>
      </c>
      <c r="I5" s="60">
        <v>143.09</v>
      </c>
      <c r="J5" s="60">
        <v>143.79</v>
      </c>
      <c r="K5" s="60">
        <v>144.71428571428601</v>
      </c>
      <c r="L5" s="30">
        <v>143</v>
      </c>
      <c r="M5" s="27">
        <f>AVERAGE(B5:K5)</f>
        <v>143.63131106961299</v>
      </c>
      <c r="N5" s="27">
        <f t="shared" si="0"/>
        <v>3.7641975308640099</v>
      </c>
      <c r="O5" s="49">
        <v>135</v>
      </c>
      <c r="P5" s="50">
        <v>151</v>
      </c>
      <c r="Q5" s="51">
        <f t="shared" si="1"/>
        <v>98.922340569870471</v>
      </c>
    </row>
    <row r="6" spans="1:19" s="104" customFormat="1" ht="15.9" customHeight="1" x14ac:dyDescent="0.3">
      <c r="A6" s="21">
        <v>2</v>
      </c>
      <c r="B6" s="60">
        <v>143.555555555556</v>
      </c>
      <c r="C6" s="60">
        <v>145.35975609756099</v>
      </c>
      <c r="D6" s="61">
        <v>143.68421052631601</v>
      </c>
      <c r="E6" s="61">
        <v>143.637</v>
      </c>
      <c r="F6" s="60">
        <v>141.18181818181799</v>
      </c>
      <c r="G6" s="60">
        <v>141.81818181818201</v>
      </c>
      <c r="H6" s="60">
        <v>142.934</v>
      </c>
      <c r="I6" s="60">
        <v>143</v>
      </c>
      <c r="J6" s="60">
        <v>143.84</v>
      </c>
      <c r="K6" s="60">
        <v>143.92307692307699</v>
      </c>
      <c r="L6" s="30">
        <v>143</v>
      </c>
      <c r="M6" s="27">
        <f>AVERAGE(B6:K6)</f>
        <v>143.29335991025098</v>
      </c>
      <c r="N6" s="27">
        <f t="shared" si="0"/>
        <v>4.1779379157430014</v>
      </c>
      <c r="O6" s="49">
        <v>135</v>
      </c>
      <c r="P6" s="50">
        <v>151</v>
      </c>
      <c r="Q6" s="51">
        <f t="shared" si="1"/>
        <v>98.689585473273269</v>
      </c>
    </row>
    <row r="7" spans="1:19" s="104" customFormat="1" ht="15.9" customHeight="1" x14ac:dyDescent="0.3">
      <c r="A7" s="21">
        <v>3</v>
      </c>
      <c r="B7" s="60">
        <v>142.944444444444</v>
      </c>
      <c r="C7" s="60">
        <v>144.70769230769201</v>
      </c>
      <c r="D7" s="61">
        <v>147.375</v>
      </c>
      <c r="E7" s="61">
        <v>143.452</v>
      </c>
      <c r="F7" s="60">
        <v>141.84615384615401</v>
      </c>
      <c r="G7" s="60">
        <v>140.32499999999999</v>
      </c>
      <c r="H7" s="60">
        <v>142.83099999999999</v>
      </c>
      <c r="I7" s="60">
        <v>143.38999999999999</v>
      </c>
      <c r="J7" s="60">
        <v>142.55000000000001</v>
      </c>
      <c r="K7" s="60">
        <v>144.28571428571399</v>
      </c>
      <c r="L7" s="30">
        <v>143</v>
      </c>
      <c r="M7" s="27">
        <f>AVERAGE(B7:K7)</f>
        <v>143.37070048840039</v>
      </c>
      <c r="N7" s="27">
        <f t="shared" si="0"/>
        <v>7.0500000000000114</v>
      </c>
      <c r="O7" s="49">
        <v>135</v>
      </c>
      <c r="P7" s="50">
        <v>151</v>
      </c>
      <c r="Q7" s="51">
        <f t="shared" si="1"/>
        <v>98.742851790725865</v>
      </c>
    </row>
    <row r="8" spans="1:19" s="104" customFormat="1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30">
        <v>143</v>
      </c>
      <c r="M8" s="27"/>
      <c r="N8" s="27">
        <f t="shared" si="0"/>
        <v>0</v>
      </c>
      <c r="O8" s="49">
        <v>135</v>
      </c>
      <c r="P8" s="50">
        <v>151</v>
      </c>
      <c r="Q8" s="51">
        <f t="shared" si="1"/>
        <v>0</v>
      </c>
    </row>
    <row r="9" spans="1:19" s="104" customFormat="1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30">
        <v>143</v>
      </c>
      <c r="M9" s="27"/>
      <c r="N9" s="27">
        <f t="shared" si="0"/>
        <v>0</v>
      </c>
      <c r="O9" s="49">
        <v>135</v>
      </c>
      <c r="P9" s="50">
        <v>151</v>
      </c>
      <c r="Q9" s="51">
        <f t="shared" si="1"/>
        <v>0</v>
      </c>
    </row>
    <row r="10" spans="1:19" s="104" customFormat="1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30">
        <v>143</v>
      </c>
      <c r="M10" s="27"/>
      <c r="N10" s="27">
        <f t="shared" si="0"/>
        <v>0</v>
      </c>
      <c r="O10" s="49">
        <v>135</v>
      </c>
      <c r="P10" s="50">
        <v>151</v>
      </c>
      <c r="Q10" s="51">
        <f t="shared" si="1"/>
        <v>0</v>
      </c>
    </row>
    <row r="11" spans="1:19" s="104" customFormat="1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30">
        <v>143</v>
      </c>
      <c r="M11" s="27"/>
      <c r="N11" s="27">
        <f t="shared" si="0"/>
        <v>0</v>
      </c>
      <c r="O11" s="49">
        <v>135</v>
      </c>
      <c r="P11" s="50">
        <v>151</v>
      </c>
      <c r="Q11" s="51">
        <f t="shared" si="1"/>
        <v>0</v>
      </c>
    </row>
    <row r="12" spans="1:19" s="104" customFormat="1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30">
        <v>143</v>
      </c>
      <c r="M12" s="27"/>
      <c r="N12" s="27">
        <f t="shared" si="0"/>
        <v>0</v>
      </c>
      <c r="O12" s="49">
        <v>135</v>
      </c>
      <c r="P12" s="50">
        <v>151</v>
      </c>
      <c r="Q12" s="51">
        <f t="shared" si="1"/>
        <v>0</v>
      </c>
    </row>
    <row r="13" spans="1:19" s="104" customFormat="1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30">
        <v>143</v>
      </c>
      <c r="M13" s="27"/>
      <c r="N13" s="27">
        <f t="shared" si="0"/>
        <v>0</v>
      </c>
      <c r="O13" s="49">
        <v>135</v>
      </c>
      <c r="P13" s="50">
        <v>151</v>
      </c>
      <c r="Q13" s="51">
        <f t="shared" si="1"/>
        <v>0</v>
      </c>
    </row>
    <row r="14" spans="1:19" s="104" customFormat="1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30">
        <v>143</v>
      </c>
      <c r="M14" s="27"/>
      <c r="N14" s="27">
        <f t="shared" si="0"/>
        <v>0</v>
      </c>
      <c r="O14" s="49">
        <v>135</v>
      </c>
      <c r="P14" s="50">
        <v>151</v>
      </c>
      <c r="Q14" s="51">
        <f t="shared" si="1"/>
        <v>0</v>
      </c>
    </row>
    <row r="15" spans="1:19" s="104" customFormat="1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30">
        <v>143</v>
      </c>
      <c r="M15" s="27"/>
      <c r="N15" s="27">
        <f t="shared" si="0"/>
        <v>0</v>
      </c>
      <c r="O15" s="49">
        <v>135</v>
      </c>
      <c r="P15" s="50">
        <v>151</v>
      </c>
      <c r="Q15" s="51">
        <f t="shared" si="1"/>
        <v>0</v>
      </c>
      <c r="R15" s="106"/>
    </row>
    <row r="16" spans="1:19" s="104" customFormat="1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30">
        <v>143</v>
      </c>
      <c r="M16" s="27"/>
      <c r="N16" s="27">
        <f t="shared" si="0"/>
        <v>0</v>
      </c>
      <c r="O16" s="49">
        <v>135</v>
      </c>
      <c r="P16" s="50">
        <v>151</v>
      </c>
      <c r="Q16" s="51">
        <f t="shared" si="1"/>
        <v>0</v>
      </c>
      <c r="R16" s="106"/>
    </row>
    <row r="17" spans="1:18" s="104" customFormat="1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30">
        <v>143</v>
      </c>
      <c r="M17" s="27"/>
      <c r="N17" s="27">
        <f t="shared" si="0"/>
        <v>0</v>
      </c>
      <c r="O17" s="49">
        <v>135</v>
      </c>
      <c r="P17" s="50">
        <v>151</v>
      </c>
      <c r="Q17" s="51">
        <f t="shared" si="1"/>
        <v>0</v>
      </c>
      <c r="R17" s="106"/>
    </row>
    <row r="18" spans="1:18" s="104" customFormat="1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30">
        <v>143</v>
      </c>
      <c r="M18" s="27"/>
      <c r="N18" s="27">
        <f t="shared" si="0"/>
        <v>0</v>
      </c>
      <c r="O18" s="49">
        <v>135</v>
      </c>
      <c r="P18" s="50">
        <v>151</v>
      </c>
      <c r="Q18" s="51">
        <f t="shared" si="1"/>
        <v>0</v>
      </c>
      <c r="R18" s="106"/>
    </row>
    <row r="19" spans="1:18" s="104" customFormat="1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>
        <v>143</v>
      </c>
      <c r="M19" s="27"/>
      <c r="N19" s="27">
        <f t="shared" si="0"/>
        <v>0</v>
      </c>
      <c r="O19" s="49">
        <v>135</v>
      </c>
      <c r="P19" s="50">
        <v>151</v>
      </c>
      <c r="Q19" s="51">
        <f t="shared" si="1"/>
        <v>0</v>
      </c>
    </row>
    <row r="20" spans="1:18" s="104" customFormat="1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30">
        <v>143</v>
      </c>
      <c r="M20" s="27"/>
      <c r="N20" s="27">
        <f t="shared" si="0"/>
        <v>0</v>
      </c>
      <c r="O20" s="49">
        <v>135</v>
      </c>
      <c r="P20" s="50">
        <v>151</v>
      </c>
      <c r="Q20" s="51">
        <f t="shared" si="1"/>
        <v>0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R21"/>
  <sheetViews>
    <sheetView zoomScale="76" zoomScaleNormal="76" workbookViewId="0">
      <selection activeCell="N48" sqref="N48"/>
    </sheetView>
  </sheetViews>
  <sheetFormatPr defaultColWidth="9" defaultRowHeight="13.2" x14ac:dyDescent="0.2"/>
  <cols>
    <col min="1" max="1" width="3.77734375" style="11" customWidth="1"/>
    <col min="2" max="2" width="7.88671875" style="11" customWidth="1"/>
    <col min="3" max="3" width="9" style="11"/>
    <col min="4" max="4" width="8.6640625" style="11" customWidth="1"/>
    <col min="5" max="6" width="9.44140625" style="11" customWidth="1"/>
    <col min="7" max="10" width="8.6640625" style="11" customWidth="1"/>
    <col min="11" max="11" width="9.33203125" style="11" customWidth="1"/>
    <col min="12" max="12" width="6.88671875" style="11" customWidth="1"/>
    <col min="13" max="13" width="9.77734375" style="11" customWidth="1"/>
    <col min="14" max="14" width="6.21875" style="11" customWidth="1"/>
    <col min="15" max="16" width="2.6640625" style="11" customWidth="1"/>
    <col min="17" max="17" width="10.109375" style="11" customWidth="1"/>
    <col min="18" max="16384" width="9" style="11"/>
  </cols>
  <sheetData>
    <row r="1" spans="1:18" ht="20.100000000000001" customHeight="1" x14ac:dyDescent="0.45">
      <c r="F1" s="13" t="s">
        <v>22</v>
      </c>
    </row>
    <row r="2" spans="1:18" ht="15.9" customHeight="1" x14ac:dyDescent="0.3">
      <c r="A2" s="14" t="s">
        <v>68</v>
      </c>
      <c r="B2" s="55" t="s">
        <v>69</v>
      </c>
      <c r="C2" s="55" t="s">
        <v>70</v>
      </c>
      <c r="D2" s="56" t="s">
        <v>71</v>
      </c>
      <c r="E2" s="57" t="s">
        <v>72</v>
      </c>
      <c r="F2" s="56" t="s">
        <v>73</v>
      </c>
      <c r="G2" s="55" t="s">
        <v>74</v>
      </c>
      <c r="H2" s="58" t="s">
        <v>75</v>
      </c>
      <c r="I2" s="55" t="s">
        <v>76</v>
      </c>
      <c r="J2" s="55" t="s">
        <v>77</v>
      </c>
      <c r="K2" s="65" t="s">
        <v>78</v>
      </c>
      <c r="L2" s="66" t="s">
        <v>2</v>
      </c>
      <c r="M2" s="67" t="s">
        <v>79</v>
      </c>
      <c r="N2" s="68" t="s">
        <v>80</v>
      </c>
      <c r="O2" s="112" t="s">
        <v>81</v>
      </c>
      <c r="P2" s="113" t="s">
        <v>82</v>
      </c>
      <c r="Q2" s="48" t="s">
        <v>83</v>
      </c>
    </row>
    <row r="3" spans="1:18" ht="15.9" customHeight="1" x14ac:dyDescent="0.3">
      <c r="A3" s="21">
        <v>11</v>
      </c>
      <c r="B3" s="59"/>
      <c r="C3" s="60">
        <v>52.109375</v>
      </c>
      <c r="D3" s="61">
        <v>51.642857142857103</v>
      </c>
      <c r="E3" s="5"/>
      <c r="F3" s="59"/>
      <c r="G3" s="59"/>
      <c r="H3" s="59"/>
      <c r="I3" s="59"/>
      <c r="J3" s="59"/>
      <c r="K3" s="59"/>
      <c r="L3" s="43">
        <v>50</v>
      </c>
      <c r="M3" s="27">
        <f>AVERAGE(B3:K3)</f>
        <v>51.876116071428555</v>
      </c>
      <c r="N3" s="27">
        <f t="shared" ref="N3:N20" si="0">MAX(B3:K3)-MIN(B3:K3)</f>
        <v>0.46651785714289673</v>
      </c>
      <c r="O3" s="119">
        <v>47</v>
      </c>
      <c r="P3" s="119">
        <v>53</v>
      </c>
      <c r="Q3" s="51">
        <f>M3/M3*100</f>
        <v>100</v>
      </c>
    </row>
    <row r="4" spans="1:18" ht="15.9" customHeight="1" x14ac:dyDescent="0.3">
      <c r="A4" s="21">
        <v>12</v>
      </c>
      <c r="B4" s="60">
        <v>49.25</v>
      </c>
      <c r="C4" s="60">
        <v>52.032432432432401</v>
      </c>
      <c r="D4" s="61">
        <v>51.35</v>
      </c>
      <c r="E4" s="61">
        <v>50.5</v>
      </c>
      <c r="F4" s="60"/>
      <c r="G4" s="60">
        <v>50.582352941176502</v>
      </c>
      <c r="H4" s="60">
        <v>47.886000000000003</v>
      </c>
      <c r="I4" s="60"/>
      <c r="J4" s="60">
        <v>49.24</v>
      </c>
      <c r="K4" s="60"/>
      <c r="L4" s="43">
        <v>50</v>
      </c>
      <c r="M4" s="27">
        <f>AVERAGE(B4:K4)</f>
        <v>50.120112196229847</v>
      </c>
      <c r="N4" s="27">
        <f t="shared" si="0"/>
        <v>4.1464324324323982</v>
      </c>
      <c r="O4" s="119">
        <v>47</v>
      </c>
      <c r="P4" s="119">
        <v>53</v>
      </c>
      <c r="Q4" s="51">
        <f>M4/M$3*100</f>
        <v>96.615005115685889</v>
      </c>
    </row>
    <row r="5" spans="1:18" ht="15.9" customHeight="1" x14ac:dyDescent="0.3">
      <c r="A5" s="21">
        <v>1</v>
      </c>
      <c r="B5" s="60">
        <v>49.4</v>
      </c>
      <c r="C5" s="60">
        <v>51.439622641509402</v>
      </c>
      <c r="D5" s="61">
        <v>51.9</v>
      </c>
      <c r="E5" s="61">
        <v>50.530999999999999</v>
      </c>
      <c r="F5" s="60">
        <v>47</v>
      </c>
      <c r="G5" s="60">
        <v>50.595238095238102</v>
      </c>
      <c r="H5" s="60">
        <v>48.235999999999997</v>
      </c>
      <c r="I5" s="60">
        <v>50.41</v>
      </c>
      <c r="J5" s="60">
        <v>48.95</v>
      </c>
      <c r="K5" s="60">
        <v>52.214285714285701</v>
      </c>
      <c r="L5" s="43">
        <v>50</v>
      </c>
      <c r="M5" s="27">
        <f>AVERAGE(B5:K5)</f>
        <v>50.067614645103319</v>
      </c>
      <c r="N5" s="27">
        <f t="shared" si="0"/>
        <v>5.2142857142857011</v>
      </c>
      <c r="O5" s="119">
        <v>47</v>
      </c>
      <c r="P5" s="119">
        <v>53</v>
      </c>
      <c r="Q5" s="51">
        <f>M5/M$3*100</f>
        <v>96.51380719436456</v>
      </c>
    </row>
    <row r="6" spans="1:18" ht="15.9" customHeight="1" x14ac:dyDescent="0.3">
      <c r="A6" s="21">
        <v>2</v>
      </c>
      <c r="B6" s="60">
        <v>49.0555555555556</v>
      </c>
      <c r="C6" s="60">
        <v>51.257894736842097</v>
      </c>
      <c r="D6" s="61">
        <v>51.6</v>
      </c>
      <c r="E6" s="61">
        <v>50.676000000000002</v>
      </c>
      <c r="F6" s="60">
        <v>46.818181818181799</v>
      </c>
      <c r="G6" s="60">
        <v>50.3</v>
      </c>
      <c r="H6" s="60">
        <v>48.465000000000003</v>
      </c>
      <c r="I6" s="60">
        <v>50.27</v>
      </c>
      <c r="J6" s="60">
        <v>48.66</v>
      </c>
      <c r="K6" s="60">
        <v>52</v>
      </c>
      <c r="L6" s="43">
        <v>50</v>
      </c>
      <c r="M6" s="27">
        <f>AVERAGE(B6:K6)</f>
        <v>49.910263211057952</v>
      </c>
      <c r="N6" s="27">
        <f t="shared" si="0"/>
        <v>5.1818181818182012</v>
      </c>
      <c r="O6" s="119">
        <v>47</v>
      </c>
      <c r="P6" s="119">
        <v>53</v>
      </c>
      <c r="Q6" s="51">
        <f>M6/M$3*100</f>
        <v>96.210485654585611</v>
      </c>
    </row>
    <row r="7" spans="1:18" ht="15.9" customHeight="1" x14ac:dyDescent="0.3">
      <c r="A7" s="21">
        <v>3</v>
      </c>
      <c r="B7" s="60">
        <v>49.6111111111111</v>
      </c>
      <c r="C7" s="60">
        <v>50.752222222222201</v>
      </c>
      <c r="D7" s="61">
        <v>51.476190476190503</v>
      </c>
      <c r="E7" s="61">
        <v>50.476999999999997</v>
      </c>
      <c r="F7" s="60">
        <v>47.230769230769198</v>
      </c>
      <c r="G7" s="60">
        <v>50.024999999999999</v>
      </c>
      <c r="H7" s="60">
        <v>48.320999999999998</v>
      </c>
      <c r="I7" s="60">
        <v>50.39</v>
      </c>
      <c r="J7" s="60">
        <v>48.43</v>
      </c>
      <c r="K7" s="60">
        <v>52.357142857142897</v>
      </c>
      <c r="L7" s="43">
        <v>50</v>
      </c>
      <c r="M7" s="27">
        <f>AVERAGE(B7:K7)</f>
        <v>49.907043589743587</v>
      </c>
      <c r="N7" s="27">
        <f t="shared" si="0"/>
        <v>5.1263736263736988</v>
      </c>
      <c r="O7" s="119">
        <v>47</v>
      </c>
      <c r="P7" s="119">
        <v>53</v>
      </c>
      <c r="Q7" s="51">
        <f t="shared" ref="Q7:Q20" si="1">M7/M$3*100</f>
        <v>96.204279289194005</v>
      </c>
    </row>
    <row r="8" spans="1:18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43">
        <v>50</v>
      </c>
      <c r="M8" s="27"/>
      <c r="N8" s="27">
        <f t="shared" si="0"/>
        <v>0</v>
      </c>
      <c r="O8" s="119">
        <v>47</v>
      </c>
      <c r="P8" s="119">
        <v>53</v>
      </c>
      <c r="Q8" s="51">
        <f t="shared" si="1"/>
        <v>0</v>
      </c>
    </row>
    <row r="9" spans="1:18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3">
        <v>50</v>
      </c>
      <c r="M9" s="27"/>
      <c r="N9" s="27">
        <f t="shared" si="0"/>
        <v>0</v>
      </c>
      <c r="O9" s="119">
        <v>47</v>
      </c>
      <c r="P9" s="119">
        <v>53</v>
      </c>
      <c r="Q9" s="51">
        <f t="shared" si="1"/>
        <v>0</v>
      </c>
    </row>
    <row r="10" spans="1:18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3">
        <v>50</v>
      </c>
      <c r="M10" s="27"/>
      <c r="N10" s="27">
        <f t="shared" si="0"/>
        <v>0</v>
      </c>
      <c r="O10" s="119">
        <v>47</v>
      </c>
      <c r="P10" s="119">
        <v>53</v>
      </c>
      <c r="Q10" s="51">
        <f t="shared" si="1"/>
        <v>0</v>
      </c>
    </row>
    <row r="11" spans="1:18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3">
        <v>50</v>
      </c>
      <c r="M11" s="27"/>
      <c r="N11" s="27">
        <f t="shared" si="0"/>
        <v>0</v>
      </c>
      <c r="O11" s="119">
        <v>47</v>
      </c>
      <c r="P11" s="119">
        <v>53</v>
      </c>
      <c r="Q11" s="51">
        <f t="shared" si="1"/>
        <v>0</v>
      </c>
    </row>
    <row r="12" spans="1:18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3">
        <v>50</v>
      </c>
      <c r="M12" s="27"/>
      <c r="N12" s="27">
        <f t="shared" si="0"/>
        <v>0</v>
      </c>
      <c r="O12" s="119">
        <v>47</v>
      </c>
      <c r="P12" s="119">
        <v>53</v>
      </c>
      <c r="Q12" s="51">
        <f t="shared" si="1"/>
        <v>0</v>
      </c>
    </row>
    <row r="13" spans="1:18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3">
        <v>50</v>
      </c>
      <c r="M13" s="27"/>
      <c r="N13" s="27">
        <f t="shared" si="0"/>
        <v>0</v>
      </c>
      <c r="O13" s="119">
        <v>47</v>
      </c>
      <c r="P13" s="119">
        <v>53</v>
      </c>
      <c r="Q13" s="51">
        <f t="shared" si="1"/>
        <v>0</v>
      </c>
    </row>
    <row r="14" spans="1:18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3">
        <v>50</v>
      </c>
      <c r="M14" s="27"/>
      <c r="N14" s="27">
        <f t="shared" si="0"/>
        <v>0</v>
      </c>
      <c r="O14" s="119">
        <v>47</v>
      </c>
      <c r="P14" s="119">
        <v>53</v>
      </c>
      <c r="Q14" s="51">
        <f t="shared" si="1"/>
        <v>0</v>
      </c>
    </row>
    <row r="15" spans="1:18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3">
        <v>50</v>
      </c>
      <c r="M15" s="27"/>
      <c r="N15" s="27">
        <f t="shared" si="0"/>
        <v>0</v>
      </c>
      <c r="O15" s="119">
        <v>47</v>
      </c>
      <c r="P15" s="119">
        <v>53</v>
      </c>
      <c r="Q15" s="51">
        <f t="shared" si="1"/>
        <v>0</v>
      </c>
      <c r="R15" s="53"/>
    </row>
    <row r="16" spans="1:18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3">
        <v>50</v>
      </c>
      <c r="M16" s="27"/>
      <c r="N16" s="27">
        <f t="shared" si="0"/>
        <v>0</v>
      </c>
      <c r="O16" s="119">
        <v>47</v>
      </c>
      <c r="P16" s="119">
        <v>53</v>
      </c>
      <c r="Q16" s="51">
        <f t="shared" si="1"/>
        <v>0</v>
      </c>
      <c r="R16" s="53"/>
    </row>
    <row r="17" spans="1:18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3">
        <v>50</v>
      </c>
      <c r="M17" s="27"/>
      <c r="N17" s="27">
        <f t="shared" si="0"/>
        <v>0</v>
      </c>
      <c r="O17" s="119">
        <v>47</v>
      </c>
      <c r="P17" s="119">
        <v>53</v>
      </c>
      <c r="Q17" s="51">
        <f t="shared" si="1"/>
        <v>0</v>
      </c>
      <c r="R17" s="53"/>
    </row>
    <row r="18" spans="1:18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3">
        <v>50</v>
      </c>
      <c r="M18" s="27"/>
      <c r="N18" s="27">
        <f t="shared" si="0"/>
        <v>0</v>
      </c>
      <c r="O18" s="119">
        <v>47</v>
      </c>
      <c r="P18" s="119">
        <v>53</v>
      </c>
      <c r="Q18" s="51">
        <f t="shared" si="1"/>
        <v>0</v>
      </c>
      <c r="R18" s="53"/>
    </row>
    <row r="19" spans="1:18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3">
        <v>50</v>
      </c>
      <c r="M19" s="27"/>
      <c r="N19" s="27">
        <f t="shared" si="0"/>
        <v>0</v>
      </c>
      <c r="O19" s="119">
        <v>47</v>
      </c>
      <c r="P19" s="119">
        <v>53</v>
      </c>
      <c r="Q19" s="51">
        <f t="shared" si="1"/>
        <v>0</v>
      </c>
    </row>
    <row r="20" spans="1:18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3">
        <v>50</v>
      </c>
      <c r="M20" s="27"/>
      <c r="N20" s="27">
        <f t="shared" si="0"/>
        <v>0</v>
      </c>
      <c r="O20" s="119">
        <v>47</v>
      </c>
      <c r="P20" s="119">
        <v>53</v>
      </c>
      <c r="Q20" s="51">
        <f t="shared" si="1"/>
        <v>0</v>
      </c>
    </row>
    <row r="21" spans="1:18" ht="16.2" x14ac:dyDescent="0.3">
      <c r="O21" s="119">
        <v>49</v>
      </c>
      <c r="P21" s="119">
        <v>55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20"/>
  <sheetViews>
    <sheetView zoomScale="76" zoomScaleNormal="76" workbookViewId="0">
      <selection activeCell="N47" sqref="N47"/>
    </sheetView>
  </sheetViews>
  <sheetFormatPr defaultColWidth="9" defaultRowHeight="13.2" x14ac:dyDescent="0.2"/>
  <cols>
    <col min="1" max="1" width="3.77734375" style="11" customWidth="1"/>
    <col min="2" max="2" width="7.88671875" style="11" customWidth="1"/>
    <col min="3" max="3" width="9" style="11"/>
    <col min="4" max="4" width="8.6640625" style="11" customWidth="1"/>
    <col min="5" max="5" width="9.33203125" style="11" customWidth="1"/>
    <col min="6" max="6" width="9.44140625" style="11" customWidth="1"/>
    <col min="7" max="7" width="9.77734375" style="11" customWidth="1"/>
    <col min="8" max="8" width="8.6640625" style="11" customWidth="1"/>
    <col min="9" max="9" width="9.21875" style="11" customWidth="1"/>
    <col min="10" max="10" width="8.88671875" style="11" customWidth="1"/>
    <col min="11" max="11" width="8.6640625" style="11" customWidth="1"/>
    <col min="12" max="12" width="10.44140625" style="11" customWidth="1"/>
    <col min="13" max="13" width="8.77734375" style="11" customWidth="1"/>
    <col min="14" max="14" width="7" style="11" customWidth="1"/>
    <col min="15" max="15" width="10.44140625" style="11" customWidth="1"/>
    <col min="16" max="16" width="8.77734375" style="11" customWidth="1"/>
    <col min="17" max="17" width="8.44140625" style="11" customWidth="1"/>
    <col min="18" max="21" width="2.6640625" style="11" customWidth="1"/>
    <col min="22" max="22" width="10.109375" style="11" customWidth="1"/>
    <col min="23" max="16384" width="9" style="11"/>
  </cols>
  <sheetData>
    <row r="1" spans="1:24" ht="20.100000000000001" customHeight="1" x14ac:dyDescent="0.45">
      <c r="F1" s="13" t="s">
        <v>93</v>
      </c>
    </row>
    <row r="2" spans="1:24" ht="15.9" customHeight="1" x14ac:dyDescent="0.3">
      <c r="A2" s="14" t="s">
        <v>68</v>
      </c>
      <c r="B2" s="15" t="s">
        <v>69</v>
      </c>
      <c r="C2" s="15" t="s">
        <v>70</v>
      </c>
      <c r="D2" s="16" t="s">
        <v>71</v>
      </c>
      <c r="E2" s="17" t="s">
        <v>72</v>
      </c>
      <c r="F2" s="18" t="s">
        <v>73</v>
      </c>
      <c r="G2" s="19" t="s">
        <v>74</v>
      </c>
      <c r="H2" s="20" t="s">
        <v>75</v>
      </c>
      <c r="I2" s="15" t="s">
        <v>76</v>
      </c>
      <c r="J2" s="19" t="s">
        <v>77</v>
      </c>
      <c r="K2" s="31" t="s">
        <v>78</v>
      </c>
      <c r="L2" s="32" t="s">
        <v>94</v>
      </c>
      <c r="M2" s="33" t="s">
        <v>95</v>
      </c>
      <c r="N2" s="34" t="s">
        <v>80</v>
      </c>
      <c r="O2" s="35" t="s">
        <v>96</v>
      </c>
      <c r="P2" s="36" t="s">
        <v>97</v>
      </c>
      <c r="Q2" s="19" t="s">
        <v>80</v>
      </c>
      <c r="R2" s="46" t="s">
        <v>98</v>
      </c>
      <c r="S2" s="47" t="s">
        <v>99</v>
      </c>
      <c r="T2" s="47" t="s">
        <v>100</v>
      </c>
      <c r="U2" s="47" t="s">
        <v>101</v>
      </c>
      <c r="V2" s="48" t="s">
        <v>83</v>
      </c>
    </row>
    <row r="3" spans="1:24" ht="15.9" customHeight="1" x14ac:dyDescent="0.3">
      <c r="A3" s="21">
        <v>11</v>
      </c>
      <c r="B3" s="22"/>
      <c r="C3" s="22">
        <v>41.877966101694902</v>
      </c>
      <c r="D3" s="23">
        <v>41.725000000000001</v>
      </c>
      <c r="E3" s="23"/>
      <c r="F3" s="24"/>
      <c r="G3" s="24"/>
      <c r="H3" s="24"/>
      <c r="I3" s="22"/>
      <c r="J3" s="24"/>
      <c r="K3" s="24"/>
      <c r="L3" s="117">
        <v>41</v>
      </c>
      <c r="M3" s="23">
        <f>AVERAGE(B3,C3,D3,E3,I3)</f>
        <v>41.801483050847452</v>
      </c>
      <c r="N3" s="41">
        <f>MAX(B3:E3,I3)-MIN(B3:E3,I3)</f>
        <v>0.15296610169490066</v>
      </c>
      <c r="O3" s="38">
        <v>51</v>
      </c>
      <c r="P3" s="118"/>
      <c r="Q3" s="118">
        <f>MAX(F3:H3,J3:K3)-MIN(F3:H3,J3:K3)</f>
        <v>0</v>
      </c>
      <c r="R3" s="49">
        <v>38</v>
      </c>
      <c r="S3" s="50">
        <v>44</v>
      </c>
      <c r="T3" s="50">
        <v>48</v>
      </c>
      <c r="U3" s="50">
        <v>54</v>
      </c>
      <c r="V3" s="51">
        <v>100</v>
      </c>
    </row>
    <row r="4" spans="1:24" ht="15.9" customHeight="1" x14ac:dyDescent="0.3">
      <c r="A4" s="21">
        <v>12</v>
      </c>
      <c r="B4" s="22">
        <v>41.37</v>
      </c>
      <c r="C4" s="22">
        <v>41.704054054053998</v>
      </c>
      <c r="D4" s="23">
        <v>41.478947368421103</v>
      </c>
      <c r="E4" s="23">
        <v>39.1</v>
      </c>
      <c r="F4" s="24"/>
      <c r="G4" s="24">
        <v>51.008823529411799</v>
      </c>
      <c r="H4" s="24">
        <v>51.423999999999999</v>
      </c>
      <c r="I4" s="22"/>
      <c r="J4" s="24">
        <v>49.75</v>
      </c>
      <c r="K4" s="24"/>
      <c r="L4" s="117">
        <v>41</v>
      </c>
      <c r="M4" s="23">
        <f>AVERAGE(B4,C4,D4,E4,I4)</f>
        <v>40.913250355618771</v>
      </c>
      <c r="N4" s="23">
        <f>MAX(B4,C4,D4,E4,I4)-MIN(B4,C4,D4,E4,I4)</f>
        <v>2.6040540540539965</v>
      </c>
      <c r="O4" s="40">
        <v>51</v>
      </c>
      <c r="P4" s="39">
        <f>AVERAGE(F4,G4,H4,J4,K4)</f>
        <v>50.727607843137264</v>
      </c>
      <c r="Q4" s="39">
        <f>MAX(F4,G4,H4,J4,K4)-MIN(F4,G4,H4,J4,K4)</f>
        <v>1.6739999999999995</v>
      </c>
      <c r="R4" s="49">
        <v>38</v>
      </c>
      <c r="S4" s="50">
        <v>44</v>
      </c>
      <c r="T4" s="50">
        <v>48</v>
      </c>
      <c r="U4" s="50">
        <v>54</v>
      </c>
      <c r="V4" s="51">
        <v>100</v>
      </c>
    </row>
    <row r="5" spans="1:24" ht="15.9" customHeight="1" x14ac:dyDescent="0.3">
      <c r="A5" s="21">
        <v>1</v>
      </c>
      <c r="B5" s="22">
        <v>41.295000000000002</v>
      </c>
      <c r="C5" s="22">
        <v>41.555999999999997</v>
      </c>
      <c r="D5" s="23">
        <v>41.564705882352897</v>
      </c>
      <c r="E5" s="23">
        <v>39.097000000000001</v>
      </c>
      <c r="F5" s="24">
        <v>50</v>
      </c>
      <c r="G5" s="24">
        <v>51.0438095238095</v>
      </c>
      <c r="H5" s="24">
        <v>51.326000000000001</v>
      </c>
      <c r="I5" s="22">
        <v>41.05</v>
      </c>
      <c r="J5" s="24">
        <v>49.79</v>
      </c>
      <c r="K5" s="24">
        <v>49.923076923076898</v>
      </c>
      <c r="L5" s="117">
        <v>41</v>
      </c>
      <c r="M5" s="23">
        <f>AVERAGE(B5,C5,D5,E5,I5)</f>
        <v>40.912541176470576</v>
      </c>
      <c r="N5" s="23">
        <f>MAX(B5,C5,D5,E5,I5)-MIN(B5,C5,D5,E5,I5)</f>
        <v>2.4677058823528952</v>
      </c>
      <c r="O5" s="40">
        <v>51</v>
      </c>
      <c r="P5" s="39">
        <f>AVERAGE(F5,G5,H5,J5,K5)</f>
        <v>50.41657728937728</v>
      </c>
      <c r="Q5" s="39">
        <f>MAX(F5,G5,H5,J5,K5)-MIN(F5,G5,H5,J5,K5)</f>
        <v>1.5360000000000014</v>
      </c>
      <c r="R5" s="49">
        <v>38</v>
      </c>
      <c r="S5" s="50">
        <v>44</v>
      </c>
      <c r="T5" s="50">
        <v>48</v>
      </c>
      <c r="U5" s="50">
        <v>54</v>
      </c>
      <c r="V5" s="51">
        <f>P5/P$4*100</f>
        <v>99.386861381830244</v>
      </c>
    </row>
    <row r="6" spans="1:24" ht="15.9" customHeight="1" x14ac:dyDescent="0.3">
      <c r="A6" s="21">
        <v>2</v>
      </c>
      <c r="B6" s="22">
        <v>41.116666666666703</v>
      </c>
      <c r="C6" s="22">
        <v>41.563095238095201</v>
      </c>
      <c r="D6" s="23">
        <v>41.982352941176501</v>
      </c>
      <c r="E6" s="23">
        <v>39.018000000000001</v>
      </c>
      <c r="F6" s="24">
        <v>48.909090909090899</v>
      </c>
      <c r="G6" s="24">
        <v>50.908749999999998</v>
      </c>
      <c r="H6" s="24">
        <v>51.442999999999998</v>
      </c>
      <c r="I6" s="22">
        <v>41.95</v>
      </c>
      <c r="J6" s="24">
        <v>50.01</v>
      </c>
      <c r="K6" s="24">
        <v>49.692307692307701</v>
      </c>
      <c r="L6" s="117">
        <v>41</v>
      </c>
      <c r="M6" s="23">
        <f>AVERAGE(B6,C6,D6,E6,I6)</f>
        <v>41.12602296918768</v>
      </c>
      <c r="N6" s="41">
        <f>MAX(B6,D6,F6,I6)-MIN(B6,D6,F6,I6)</f>
        <v>7.7924242424241967</v>
      </c>
      <c r="O6" s="40">
        <v>51</v>
      </c>
      <c r="P6" s="39">
        <f>AVERAGE(F6,G6,H6,J6,K6)</f>
        <v>50.192629720279726</v>
      </c>
      <c r="Q6" s="39">
        <f>MAX(F6,G6,H6,J6,K6)-MIN(F6,G6,H6,J6,K6)</f>
        <v>2.5339090909090984</v>
      </c>
      <c r="R6" s="49">
        <v>38</v>
      </c>
      <c r="S6" s="50">
        <v>44</v>
      </c>
      <c r="T6" s="50">
        <v>48</v>
      </c>
      <c r="U6" s="50">
        <v>54</v>
      </c>
      <c r="V6" s="51">
        <f>P6/P$4*100</f>
        <v>98.945390595764295</v>
      </c>
    </row>
    <row r="7" spans="1:24" ht="15.9" customHeight="1" x14ac:dyDescent="0.3">
      <c r="A7" s="21">
        <v>3</v>
      </c>
      <c r="B7" s="22">
        <v>41.1111111111111</v>
      </c>
      <c r="C7" s="22">
        <v>41.635576923076897</v>
      </c>
      <c r="D7" s="23">
        <v>42.518749999999997</v>
      </c>
      <c r="E7" s="23">
        <v>39.296999999999997</v>
      </c>
      <c r="F7" s="24">
        <v>50</v>
      </c>
      <c r="G7" s="24">
        <v>50.614166666666698</v>
      </c>
      <c r="H7" s="24">
        <v>51.514000000000003</v>
      </c>
      <c r="I7" s="22">
        <v>41.39</v>
      </c>
      <c r="J7" s="24">
        <v>49.48</v>
      </c>
      <c r="K7" s="24">
        <v>50</v>
      </c>
      <c r="L7" s="117">
        <v>41</v>
      </c>
      <c r="M7" s="23">
        <f>AVERAGE(B7,C7,D7,E7,I7)</f>
        <v>41.1904876068376</v>
      </c>
      <c r="N7" s="41">
        <f t="shared" ref="N7:N12" si="0">MAX(B7,D7,F7,I7)-MIN(B7,D7,F7,I7)</f>
        <v>8.8888888888888999</v>
      </c>
      <c r="O7" s="40">
        <v>51</v>
      </c>
      <c r="P7" s="39">
        <f>AVERAGE(F7,G7,H7,J7,K7)</f>
        <v>50.321633333333338</v>
      </c>
      <c r="Q7" s="52">
        <f t="shared" ref="Q7:Q12" si="1">MAX(C7,E7,G7,H7,J7,K7)-MIN(C7,E7,G7,H7,J7,K7)</f>
        <v>12.217000000000006</v>
      </c>
      <c r="R7" s="49">
        <v>38</v>
      </c>
      <c r="S7" s="50">
        <v>44</v>
      </c>
      <c r="T7" s="50">
        <v>48</v>
      </c>
      <c r="U7" s="50">
        <v>54</v>
      </c>
      <c r="V7" s="51">
        <f>P7/P$4*100</f>
        <v>99.199697113533716</v>
      </c>
    </row>
    <row r="8" spans="1:24" ht="15.9" customHeight="1" x14ac:dyDescent="0.3">
      <c r="A8" s="21">
        <v>4</v>
      </c>
      <c r="B8" s="26"/>
      <c r="C8" s="26"/>
      <c r="D8" s="27"/>
      <c r="E8" s="27"/>
      <c r="F8" s="26"/>
      <c r="G8" s="26"/>
      <c r="H8" s="26"/>
      <c r="I8" s="26"/>
      <c r="J8" s="26"/>
      <c r="K8" s="26"/>
      <c r="L8" s="43">
        <v>41</v>
      </c>
      <c r="M8" s="27"/>
      <c r="N8" s="27">
        <f t="shared" si="0"/>
        <v>0</v>
      </c>
      <c r="O8" s="43">
        <v>51</v>
      </c>
      <c r="P8" s="27"/>
      <c r="Q8" s="27">
        <f t="shared" si="1"/>
        <v>0</v>
      </c>
      <c r="R8" s="49">
        <v>38</v>
      </c>
      <c r="S8" s="50">
        <v>44</v>
      </c>
      <c r="T8" s="50">
        <v>48</v>
      </c>
      <c r="U8" s="50">
        <v>54</v>
      </c>
      <c r="V8" s="51" t="e">
        <f t="shared" ref="V8:V20" si="2">P8/P$3*100</f>
        <v>#DIV/0!</v>
      </c>
    </row>
    <row r="9" spans="1:24" ht="15.9" customHeight="1" x14ac:dyDescent="0.3">
      <c r="A9" s="21">
        <v>5</v>
      </c>
      <c r="B9" s="26"/>
      <c r="C9" s="26"/>
      <c r="D9" s="27"/>
      <c r="E9" s="27"/>
      <c r="F9" s="26"/>
      <c r="G9" s="26"/>
      <c r="H9" s="26"/>
      <c r="I9" s="26"/>
      <c r="J9" s="26"/>
      <c r="K9" s="26"/>
      <c r="L9" s="43">
        <v>41</v>
      </c>
      <c r="M9" s="27"/>
      <c r="N9" s="27">
        <f t="shared" si="0"/>
        <v>0</v>
      </c>
      <c r="O9" s="43">
        <v>51</v>
      </c>
      <c r="P9" s="27"/>
      <c r="Q9" s="27">
        <f t="shared" si="1"/>
        <v>0</v>
      </c>
      <c r="R9" s="49">
        <v>38</v>
      </c>
      <c r="S9" s="50">
        <v>44</v>
      </c>
      <c r="T9" s="50">
        <v>48</v>
      </c>
      <c r="U9" s="50">
        <v>54</v>
      </c>
      <c r="V9" s="51" t="e">
        <f t="shared" si="2"/>
        <v>#DIV/0!</v>
      </c>
    </row>
    <row r="10" spans="1:24" ht="15.9" customHeight="1" x14ac:dyDescent="0.3">
      <c r="A10" s="21">
        <v>6</v>
      </c>
      <c r="B10" s="26"/>
      <c r="C10" s="26"/>
      <c r="D10" s="27"/>
      <c r="E10" s="27"/>
      <c r="F10" s="26"/>
      <c r="G10" s="26"/>
      <c r="H10" s="26"/>
      <c r="I10" s="26"/>
      <c r="J10" s="26"/>
      <c r="K10" s="26"/>
      <c r="L10" s="43">
        <v>41</v>
      </c>
      <c r="M10" s="27"/>
      <c r="N10" s="27">
        <f t="shared" si="0"/>
        <v>0</v>
      </c>
      <c r="O10" s="43">
        <v>51</v>
      </c>
      <c r="P10" s="27"/>
      <c r="Q10" s="27">
        <f t="shared" si="1"/>
        <v>0</v>
      </c>
      <c r="R10" s="49">
        <v>38</v>
      </c>
      <c r="S10" s="50">
        <v>44</v>
      </c>
      <c r="T10" s="50">
        <v>48</v>
      </c>
      <c r="U10" s="50">
        <v>54</v>
      </c>
      <c r="V10" s="51" t="e">
        <f t="shared" si="2"/>
        <v>#DIV/0!</v>
      </c>
    </row>
    <row r="11" spans="1:24" ht="15.9" customHeight="1" x14ac:dyDescent="0.3">
      <c r="A11" s="21">
        <v>7</v>
      </c>
      <c r="B11" s="26"/>
      <c r="C11" s="26"/>
      <c r="D11" s="27"/>
      <c r="E11" s="27"/>
      <c r="F11" s="26"/>
      <c r="G11" s="26"/>
      <c r="H11" s="26"/>
      <c r="I11" s="26"/>
      <c r="J11" s="26"/>
      <c r="K11" s="26"/>
      <c r="L11" s="43">
        <v>41</v>
      </c>
      <c r="M11" s="27"/>
      <c r="N11" s="27">
        <f t="shared" si="0"/>
        <v>0</v>
      </c>
      <c r="O11" s="43">
        <v>51</v>
      </c>
      <c r="P11" s="27"/>
      <c r="Q11" s="27">
        <f t="shared" si="1"/>
        <v>0</v>
      </c>
      <c r="R11" s="49">
        <v>38</v>
      </c>
      <c r="S11" s="50">
        <v>44</v>
      </c>
      <c r="T11" s="50">
        <v>48</v>
      </c>
      <c r="U11" s="50">
        <v>54</v>
      </c>
      <c r="V11" s="51" t="e">
        <f t="shared" si="2"/>
        <v>#DIV/0!</v>
      </c>
    </row>
    <row r="12" spans="1:24" ht="15.9" customHeight="1" x14ac:dyDescent="0.3">
      <c r="A12" s="21">
        <v>8</v>
      </c>
      <c r="B12" s="26"/>
      <c r="C12" s="26"/>
      <c r="D12" s="27"/>
      <c r="E12" s="27"/>
      <c r="F12" s="26"/>
      <c r="G12" s="26"/>
      <c r="H12" s="26"/>
      <c r="I12" s="26"/>
      <c r="J12" s="26"/>
      <c r="K12" s="26"/>
      <c r="L12" s="43">
        <v>41</v>
      </c>
      <c r="M12" s="27"/>
      <c r="N12" s="27">
        <f t="shared" si="0"/>
        <v>0</v>
      </c>
      <c r="O12" s="43">
        <v>51</v>
      </c>
      <c r="P12" s="27"/>
      <c r="Q12" s="27">
        <f t="shared" si="1"/>
        <v>0</v>
      </c>
      <c r="R12" s="49">
        <v>38</v>
      </c>
      <c r="S12" s="50">
        <v>44</v>
      </c>
      <c r="T12" s="50">
        <v>48</v>
      </c>
      <c r="U12" s="50">
        <v>54</v>
      </c>
      <c r="V12" s="51" t="e">
        <f t="shared" si="2"/>
        <v>#DIV/0!</v>
      </c>
    </row>
    <row r="13" spans="1:24" ht="15.9" customHeight="1" x14ac:dyDescent="0.3">
      <c r="A13" s="21">
        <v>9</v>
      </c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43">
        <v>41</v>
      </c>
      <c r="M13" s="27"/>
      <c r="N13" s="27">
        <f t="shared" ref="N13:N20" si="3">MAX(B13,D13,E13,F13,I13)-MIN(B13,D13,E13,E13,F13,I13)</f>
        <v>0</v>
      </c>
      <c r="O13" s="43">
        <v>51</v>
      </c>
      <c r="P13" s="27"/>
      <c r="Q13" s="27">
        <f t="shared" ref="Q13:Q20" si="4">MAX(C13,G13,H13,J13,K13)-MIN(C13,G13,H13,J13,K13)</f>
        <v>0</v>
      </c>
      <c r="R13" s="49">
        <v>38</v>
      </c>
      <c r="S13" s="50">
        <v>44</v>
      </c>
      <c r="T13" s="50">
        <v>48</v>
      </c>
      <c r="U13" s="50">
        <v>54</v>
      </c>
      <c r="V13" s="51" t="e">
        <f t="shared" si="2"/>
        <v>#DIV/0!</v>
      </c>
    </row>
    <row r="14" spans="1:24" ht="15.9" customHeight="1" x14ac:dyDescent="0.3">
      <c r="A14" s="21">
        <v>10</v>
      </c>
      <c r="B14" s="26"/>
      <c r="C14" s="26"/>
      <c r="D14" s="27"/>
      <c r="E14" s="27"/>
      <c r="F14" s="26"/>
      <c r="G14" s="28"/>
      <c r="H14" s="26"/>
      <c r="I14" s="26"/>
      <c r="J14" s="26"/>
      <c r="K14" s="26"/>
      <c r="L14" s="43">
        <v>41</v>
      </c>
      <c r="M14" s="27"/>
      <c r="N14" s="27">
        <f t="shared" si="3"/>
        <v>0</v>
      </c>
      <c r="O14" s="43">
        <v>51</v>
      </c>
      <c r="P14" s="27"/>
      <c r="Q14" s="27">
        <f t="shared" si="4"/>
        <v>0</v>
      </c>
      <c r="R14" s="49">
        <v>38</v>
      </c>
      <c r="S14" s="50">
        <v>44</v>
      </c>
      <c r="T14" s="50">
        <v>48</v>
      </c>
      <c r="U14" s="50">
        <v>54</v>
      </c>
      <c r="V14" s="51" t="e">
        <f t="shared" si="2"/>
        <v>#DIV/0!</v>
      </c>
    </row>
    <row r="15" spans="1:24" ht="15.9" customHeight="1" x14ac:dyDescent="0.3">
      <c r="A15" s="21">
        <v>11</v>
      </c>
      <c r="B15" s="26"/>
      <c r="C15" s="26"/>
      <c r="D15" s="27"/>
      <c r="E15" s="27"/>
      <c r="F15" s="26"/>
      <c r="G15" s="26"/>
      <c r="H15" s="26"/>
      <c r="I15" s="26"/>
      <c r="J15" s="26"/>
      <c r="K15" s="26"/>
      <c r="L15" s="43">
        <v>41</v>
      </c>
      <c r="M15" s="27"/>
      <c r="N15" s="27">
        <f t="shared" si="3"/>
        <v>0</v>
      </c>
      <c r="O15" s="43">
        <v>51</v>
      </c>
      <c r="P15" s="27"/>
      <c r="Q15" s="27">
        <f t="shared" si="4"/>
        <v>0</v>
      </c>
      <c r="R15" s="49">
        <v>38</v>
      </c>
      <c r="S15" s="50">
        <v>44</v>
      </c>
      <c r="T15" s="50">
        <v>48</v>
      </c>
      <c r="U15" s="50">
        <v>54</v>
      </c>
      <c r="V15" s="51" t="e">
        <f t="shared" si="2"/>
        <v>#DIV/0!</v>
      </c>
      <c r="W15" s="53"/>
      <c r="X15" s="53"/>
    </row>
    <row r="16" spans="1:24" ht="15.9" customHeight="1" x14ac:dyDescent="0.3">
      <c r="A16" s="21">
        <v>12</v>
      </c>
      <c r="B16" s="26"/>
      <c r="C16" s="26"/>
      <c r="D16" s="27"/>
      <c r="E16" s="27"/>
      <c r="F16" s="26"/>
      <c r="G16" s="26"/>
      <c r="H16" s="26"/>
      <c r="I16" s="26"/>
      <c r="J16" s="26"/>
      <c r="K16" s="26"/>
      <c r="L16" s="43">
        <v>41</v>
      </c>
      <c r="M16" s="27"/>
      <c r="N16" s="27">
        <f t="shared" si="3"/>
        <v>0</v>
      </c>
      <c r="O16" s="43">
        <v>51</v>
      </c>
      <c r="P16" s="27"/>
      <c r="Q16" s="27">
        <f t="shared" si="4"/>
        <v>0</v>
      </c>
      <c r="R16" s="49">
        <v>38</v>
      </c>
      <c r="S16" s="50">
        <v>44</v>
      </c>
      <c r="T16" s="50">
        <v>48</v>
      </c>
      <c r="U16" s="50">
        <v>54</v>
      </c>
      <c r="V16" s="51" t="e">
        <f t="shared" si="2"/>
        <v>#DIV/0!</v>
      </c>
      <c r="W16" s="53"/>
      <c r="X16" s="53"/>
    </row>
    <row r="17" spans="1:24" ht="15.9" customHeight="1" x14ac:dyDescent="0.3">
      <c r="A17" s="21">
        <v>1</v>
      </c>
      <c r="B17" s="26"/>
      <c r="C17" s="26"/>
      <c r="D17" s="27"/>
      <c r="E17" s="27"/>
      <c r="F17" s="26"/>
      <c r="G17" s="26"/>
      <c r="H17" s="26"/>
      <c r="I17" s="26"/>
      <c r="J17" s="26"/>
      <c r="K17" s="26"/>
      <c r="L17" s="43">
        <v>41</v>
      </c>
      <c r="M17" s="27"/>
      <c r="N17" s="27">
        <f t="shared" si="3"/>
        <v>0</v>
      </c>
      <c r="O17" s="43">
        <v>51</v>
      </c>
      <c r="P17" s="27"/>
      <c r="Q17" s="27">
        <f t="shared" si="4"/>
        <v>0</v>
      </c>
      <c r="R17" s="49">
        <v>38</v>
      </c>
      <c r="S17" s="50">
        <v>44</v>
      </c>
      <c r="T17" s="50">
        <v>48</v>
      </c>
      <c r="U17" s="50">
        <v>54</v>
      </c>
      <c r="V17" s="51" t="e">
        <f t="shared" si="2"/>
        <v>#DIV/0!</v>
      </c>
      <c r="W17" s="53"/>
      <c r="X17" s="53"/>
    </row>
    <row r="18" spans="1:24" ht="15.9" customHeight="1" x14ac:dyDescent="0.3">
      <c r="A18" s="21">
        <v>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43">
        <v>41</v>
      </c>
      <c r="M18" s="27"/>
      <c r="N18" s="27">
        <f t="shared" si="3"/>
        <v>0</v>
      </c>
      <c r="O18" s="43">
        <v>51</v>
      </c>
      <c r="P18" s="27"/>
      <c r="Q18" s="27">
        <f t="shared" si="4"/>
        <v>0</v>
      </c>
      <c r="R18" s="49">
        <v>38</v>
      </c>
      <c r="S18" s="50">
        <v>44</v>
      </c>
      <c r="T18" s="50">
        <v>48</v>
      </c>
      <c r="U18" s="50">
        <v>54</v>
      </c>
      <c r="V18" s="51" t="e">
        <f t="shared" si="2"/>
        <v>#DIV/0!</v>
      </c>
    </row>
    <row r="19" spans="1:24" ht="15.9" customHeight="1" x14ac:dyDescent="0.3">
      <c r="A19" s="21">
        <v>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3">
        <v>41</v>
      </c>
      <c r="M19" s="27"/>
      <c r="N19" s="27">
        <f t="shared" si="3"/>
        <v>0</v>
      </c>
      <c r="O19" s="43">
        <v>51</v>
      </c>
      <c r="P19" s="27"/>
      <c r="Q19" s="27">
        <f t="shared" si="4"/>
        <v>0</v>
      </c>
      <c r="R19" s="49">
        <v>38</v>
      </c>
      <c r="S19" s="50">
        <v>44</v>
      </c>
      <c r="T19" s="50">
        <v>48</v>
      </c>
      <c r="U19" s="50">
        <v>54</v>
      </c>
      <c r="V19" s="51" t="e">
        <f t="shared" si="2"/>
        <v>#DIV/0!</v>
      </c>
    </row>
    <row r="20" spans="1:24" ht="15.9" customHeight="1" x14ac:dyDescent="0.3">
      <c r="A20" s="21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43">
        <v>41</v>
      </c>
      <c r="M20" s="27"/>
      <c r="N20" s="27">
        <f t="shared" si="3"/>
        <v>0</v>
      </c>
      <c r="O20" s="43">
        <v>51</v>
      </c>
      <c r="P20" s="27"/>
      <c r="Q20" s="27">
        <f t="shared" si="4"/>
        <v>0</v>
      </c>
      <c r="R20" s="49">
        <v>38</v>
      </c>
      <c r="S20" s="50">
        <v>44</v>
      </c>
      <c r="T20" s="50">
        <v>48</v>
      </c>
      <c r="U20" s="50">
        <v>54</v>
      </c>
      <c r="V20" s="51" t="e">
        <f t="shared" si="2"/>
        <v>#DIV/0!</v>
      </c>
    </row>
  </sheetData>
  <phoneticPr fontId="35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Lot17_Red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TBIL</vt:lpstr>
      <vt:lpstr>TP</vt:lpstr>
      <vt:lpstr>ALB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2025.11月を100％とした時の活性変化率</vt:lpstr>
      <vt:lpstr>'Lot17_Red Bottle認証値'!Print_Area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千葉県臨床検査技師会</cp:lastModifiedBy>
  <dcterms:created xsi:type="dcterms:W3CDTF">2023-05-05T09:22:00Z</dcterms:created>
  <dcterms:modified xsi:type="dcterms:W3CDTF">2026-04-10T09:58:32Z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551B906103B645D59BD719A1FE69EBC4</vt:lpwstr>
  </property>
  <property fmtid="{D5CDD505-2E9C-101B-9397-08002B2CF9AE}" pid="3" name="KSOProductBuildVer">
    <vt:lpwstr>1041-11.2.0.10603</vt:lpwstr>
  </property>
</Properties>
</file>