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2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4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5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6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7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8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9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30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1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2.xml" ContentType="application/vnd.openxmlformats-officedocument.drawingml.chart+xml"/>
  <Override PartName="/xl/drawings/drawing62.xml" ContentType="application/vnd.openxmlformats-officedocument.drawingml.chartshapes+xml"/>
  <Override PartName="/xl/charts/chart33.xml" ContentType="application/vnd.openxmlformats-officedocument.drawingml.chart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4.xml" ContentType="application/vnd.openxmlformats-officedocument.drawingml.chart+xml"/>
  <Override PartName="/xl/drawings/drawing6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13_ncr:1_{C3F8C53C-7885-4744-BD1C-EDF3FFB93BE0}" xr6:coauthVersionLast="47" xr6:coauthVersionMax="47" xr10:uidLastSave="{00000000-0000-0000-0000-000000000000}"/>
  <bookViews>
    <workbookView xWindow="-15" yWindow="-15" windowWidth="14400" windowHeight="15510" tabRatio="604" firstSheet="2" activeTab="8" xr2:uid="{00000000-000D-0000-FFFF-FFFF00000000}"/>
  </bookViews>
  <sheets>
    <sheet name="Lot17_Red Bottle認証値" sheetId="230" r:id="rId1"/>
    <sheet name="Na" sheetId="231" r:id="rId2"/>
    <sheet name="K" sheetId="232" r:id="rId3"/>
    <sheet name="CL" sheetId="233" r:id="rId4"/>
    <sheet name="Ca" sheetId="234" r:id="rId5"/>
    <sheet name="GLU" sheetId="235" r:id="rId6"/>
    <sheet name="TCH" sheetId="236" r:id="rId7"/>
    <sheet name="TG" sheetId="237" r:id="rId8"/>
    <sheet name="HDL" sheetId="238" r:id="rId9"/>
    <sheet name="TBIL" sheetId="239" r:id="rId10"/>
    <sheet name="TP" sheetId="240" r:id="rId11"/>
    <sheet name="ALB" sheetId="241" r:id="rId12"/>
    <sheet name="CRP" sheetId="242" r:id="rId13"/>
    <sheet name="UA" sheetId="243" r:id="rId14"/>
    <sheet name="BUN" sheetId="244" r:id="rId15"/>
    <sheet name="CRE" sheetId="245" r:id="rId16"/>
    <sheet name="AST" sheetId="246" r:id="rId17"/>
    <sheet name="ALT" sheetId="247" r:id="rId18"/>
    <sheet name="rGT" sheetId="248" r:id="rId19"/>
    <sheet name="ALP" sheetId="249" r:id="rId20"/>
    <sheet name="LD" sheetId="250" r:id="rId21"/>
    <sheet name="CPK" sheetId="251" r:id="rId22"/>
    <sheet name="AMY" sheetId="252" r:id="rId23"/>
    <sheet name="CHE" sheetId="253" r:id="rId24"/>
    <sheet name="Fe" sheetId="254" r:id="rId25"/>
    <sheet name="Mg" sheetId="255" r:id="rId26"/>
    <sheet name="IP" sheetId="256" r:id="rId27"/>
    <sheet name="IgG" sheetId="257" r:id="rId28"/>
    <sheet name="IgA" sheetId="258" r:id="rId29"/>
    <sheet name="IgM" sheetId="259" r:id="rId30"/>
    <sheet name="LDL" sheetId="260" r:id="rId31"/>
    <sheet name="2025.11月を100％とした時の活性変化率" sheetId="198" r:id="rId32"/>
    <sheet name="Module1" sheetId="32" state="veryHidden" r:id="rId33"/>
  </sheets>
  <definedNames>
    <definedName name="HTML_CodePage" hidden="1">932</definedName>
    <definedName name="HTML_Control" localSheetId="3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_xlnm.Print_Area" localSheetId="0">'Lot17_Red Bottle認証値'!$A$1:$H$35</definedName>
    <definedName name="ｓｓ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 calcMode="manual"/>
</workbook>
</file>

<file path=xl/calcChain.xml><?xml version="1.0" encoding="utf-8"?>
<calcChain xmlns="http://schemas.openxmlformats.org/spreadsheetml/2006/main">
  <c r="N3" i="233" l="1"/>
  <c r="V8" i="233"/>
  <c r="Q9" i="240"/>
  <c r="Q9" i="242"/>
  <c r="Q9" i="243"/>
  <c r="Q9" i="248"/>
  <c r="Q9" i="250"/>
  <c r="Q9" i="251"/>
  <c r="Q9" i="256"/>
  <c r="Q9" i="258"/>
  <c r="Q9" i="239"/>
  <c r="Q9" i="234"/>
  <c r="V9" i="233"/>
  <c r="P9" i="260"/>
  <c r="V9" i="260" s="1"/>
  <c r="M9" i="259"/>
  <c r="Q9" i="259" s="1"/>
  <c r="M9" i="240"/>
  <c r="M9" i="241"/>
  <c r="Q9" i="241" s="1"/>
  <c r="M9" i="242"/>
  <c r="M9" i="243"/>
  <c r="M9" i="244"/>
  <c r="Q9" i="244" s="1"/>
  <c r="M9" i="245"/>
  <c r="Q9" i="245" s="1"/>
  <c r="M9" i="246"/>
  <c r="Q9" i="246" s="1"/>
  <c r="M9" i="247"/>
  <c r="Q9" i="247" s="1"/>
  <c r="M9" i="248"/>
  <c r="M9" i="249"/>
  <c r="Q9" i="249" s="1"/>
  <c r="M9" i="250"/>
  <c r="M9" i="251"/>
  <c r="M9" i="252"/>
  <c r="Q9" i="252" s="1"/>
  <c r="M9" i="253"/>
  <c r="Q9" i="253" s="1"/>
  <c r="M9" i="254"/>
  <c r="Q9" i="254" s="1"/>
  <c r="M9" i="255"/>
  <c r="Q9" i="255" s="1"/>
  <c r="M9" i="256"/>
  <c r="M9" i="257"/>
  <c r="Q9" i="257" s="1"/>
  <c r="M9" i="258"/>
  <c r="M9" i="239"/>
  <c r="P9" i="238"/>
  <c r="V9" i="238" s="1"/>
  <c r="Q9" i="238"/>
  <c r="M9" i="235"/>
  <c r="Q9" i="235" s="1"/>
  <c r="M9" i="236"/>
  <c r="Q9" i="236" s="1"/>
  <c r="M9" i="237"/>
  <c r="Q9" i="237" s="1"/>
  <c r="M9" i="234"/>
  <c r="N9" i="233"/>
  <c r="M9" i="233"/>
  <c r="M9" i="232"/>
  <c r="Q9" i="232" s="1"/>
  <c r="M9" i="231"/>
  <c r="Q9" i="231" s="1"/>
  <c r="Q8" i="260"/>
  <c r="N8" i="260"/>
  <c r="N9" i="260"/>
  <c r="N7" i="260"/>
  <c r="N5" i="260"/>
  <c r="V8" i="260"/>
  <c r="Q7" i="260"/>
  <c r="Q7" i="238"/>
  <c r="Q8" i="238"/>
  <c r="Q6" i="238"/>
  <c r="V8" i="238"/>
  <c r="Q6" i="260"/>
  <c r="M8" i="260"/>
  <c r="P8" i="260"/>
  <c r="M8" i="240"/>
  <c r="M8" i="241"/>
  <c r="M8" i="242"/>
  <c r="M8" i="243"/>
  <c r="M8" i="244"/>
  <c r="M8" i="245"/>
  <c r="M8" i="246"/>
  <c r="M8" i="247"/>
  <c r="M8" i="248"/>
  <c r="M8" i="249"/>
  <c r="M8" i="250"/>
  <c r="M8" i="251"/>
  <c r="M8" i="252"/>
  <c r="M8" i="253"/>
  <c r="M8" i="254"/>
  <c r="M8" i="255"/>
  <c r="M8" i="256"/>
  <c r="M8" i="257"/>
  <c r="M8" i="258"/>
  <c r="M8" i="259"/>
  <c r="M8" i="239"/>
  <c r="P8" i="238"/>
  <c r="M8" i="238"/>
  <c r="M8" i="235"/>
  <c r="M8" i="236"/>
  <c r="M8" i="237"/>
  <c r="M8" i="234"/>
  <c r="P8" i="233"/>
  <c r="M8" i="233"/>
  <c r="M8" i="232"/>
  <c r="M8" i="231"/>
  <c r="O8" i="198"/>
  <c r="V7" i="198"/>
  <c r="Z7" i="198"/>
  <c r="U7" i="198"/>
  <c r="AE7" i="198"/>
  <c r="X7" i="198"/>
  <c r="AE8" i="198"/>
  <c r="T8" i="198"/>
  <c r="Y8" i="198"/>
  <c r="L7" i="198"/>
  <c r="R7" i="198"/>
  <c r="AD7" i="198"/>
  <c r="P7" i="198"/>
  <c r="W7" i="198"/>
  <c r="M7" i="198"/>
  <c r="AC6" i="198"/>
  <c r="J7" i="198"/>
  <c r="E8" i="198"/>
  <c r="F8" i="198"/>
  <c r="K7" i="198"/>
  <c r="T7" i="198"/>
  <c r="E7" i="198"/>
  <c r="B8" i="198"/>
  <c r="S7" i="198"/>
  <c r="AB8" i="198"/>
  <c r="AC7" i="198"/>
  <c r="S8" i="198"/>
  <c r="C8" i="198"/>
  <c r="L8" i="198"/>
  <c r="V8" i="198"/>
  <c r="F7" i="198"/>
  <c r="AD6" i="198"/>
  <c r="X8" i="198"/>
  <c r="AE6" i="198"/>
  <c r="B7" i="198"/>
  <c r="D7" i="198"/>
  <c r="C7" i="198"/>
  <c r="Q8" i="198"/>
  <c r="AA7" i="198"/>
  <c r="AB7" i="198"/>
  <c r="I8" i="198"/>
  <c r="N7" i="198"/>
  <c r="K8" i="198"/>
  <c r="M8" i="198"/>
  <c r="Z8" i="198"/>
  <c r="W8" i="198"/>
  <c r="P8" i="198"/>
  <c r="U8" i="198"/>
  <c r="H8" i="198"/>
  <c r="Q7" i="198"/>
  <c r="N8" i="198"/>
  <c r="J8" i="198"/>
  <c r="AC8" i="198"/>
  <c r="I7" i="198"/>
  <c r="G7" i="198"/>
  <c r="Y7" i="198"/>
  <c r="O7" i="198"/>
  <c r="G8" i="198"/>
  <c r="H7" i="198"/>
  <c r="AA8" i="198"/>
  <c r="R8" i="198"/>
  <c r="N7" i="259" l="1"/>
  <c r="M7" i="259"/>
  <c r="Q7" i="259" s="1"/>
  <c r="Q7" i="258"/>
  <c r="N7" i="258"/>
  <c r="M7" i="258"/>
  <c r="V7" i="260"/>
  <c r="V7" i="238"/>
  <c r="P7" i="260"/>
  <c r="M7" i="260"/>
  <c r="M7" i="240"/>
  <c r="M7" i="241"/>
  <c r="M7" i="242"/>
  <c r="M7" i="243"/>
  <c r="M7" i="244"/>
  <c r="M7" i="245"/>
  <c r="M7" i="246"/>
  <c r="M7" i="247"/>
  <c r="M7" i="248"/>
  <c r="M7" i="249"/>
  <c r="M7" i="250"/>
  <c r="M7" i="251"/>
  <c r="M7" i="252"/>
  <c r="M7" i="253"/>
  <c r="M7" i="254"/>
  <c r="M7" i="255"/>
  <c r="M7" i="256"/>
  <c r="M7" i="257"/>
  <c r="M7" i="239"/>
  <c r="P7" i="238"/>
  <c r="M7" i="238"/>
  <c r="M7" i="235"/>
  <c r="M7" i="236"/>
  <c r="M7" i="237"/>
  <c r="M7" i="234"/>
  <c r="P7" i="233"/>
  <c r="M7" i="233"/>
  <c r="M7" i="232"/>
  <c r="M7" i="231"/>
  <c r="Z6" i="198"/>
  <c r="M6" i="198"/>
  <c r="W6" i="198"/>
  <c r="R6" i="198"/>
  <c r="J6" i="198"/>
  <c r="Q6" i="198"/>
  <c r="E6" i="198"/>
  <c r="V6" i="198"/>
  <c r="U6" i="198"/>
  <c r="N6" i="198"/>
  <c r="Y6" i="198"/>
  <c r="B6" i="198"/>
  <c r="F6" i="198"/>
  <c r="K6" i="198"/>
  <c r="X6" i="198"/>
  <c r="T6" i="198"/>
  <c r="P6" i="198"/>
  <c r="C6" i="198"/>
  <c r="O6" i="198"/>
  <c r="G6" i="198"/>
  <c r="L6" i="198"/>
  <c r="S6" i="198"/>
  <c r="AB6" i="198"/>
  <c r="D6" i="198"/>
  <c r="I6" i="198"/>
  <c r="H6" i="198"/>
  <c r="AA6" i="198"/>
  <c r="P6" i="260" l="1"/>
  <c r="V6" i="260" s="1"/>
  <c r="M6" i="260"/>
  <c r="N6" i="260"/>
  <c r="Q6" i="246"/>
  <c r="Q6" i="254"/>
  <c r="N6" i="240"/>
  <c r="N6" i="241"/>
  <c r="N6" i="242"/>
  <c r="N6" i="243"/>
  <c r="N6" i="244"/>
  <c r="N6" i="245"/>
  <c r="N6" i="246"/>
  <c r="N6" i="247"/>
  <c r="N6" i="248"/>
  <c r="N6" i="249"/>
  <c r="N6" i="250"/>
  <c r="N6" i="251"/>
  <c r="N6" i="252"/>
  <c r="N6" i="253"/>
  <c r="N6" i="254"/>
  <c r="N6" i="255"/>
  <c r="N6" i="256"/>
  <c r="N6" i="257"/>
  <c r="N6" i="258"/>
  <c r="N6" i="259"/>
  <c r="N6" i="239"/>
  <c r="M6" i="240"/>
  <c r="Q6" i="240" s="1"/>
  <c r="M6" i="241"/>
  <c r="Q6" i="241" s="1"/>
  <c r="M6" i="242"/>
  <c r="Q6" i="242" s="1"/>
  <c r="M6" i="243"/>
  <c r="Q6" i="243" s="1"/>
  <c r="M6" i="244"/>
  <c r="Q6" i="244" s="1"/>
  <c r="M6" i="245"/>
  <c r="Q6" i="245" s="1"/>
  <c r="M6" i="246"/>
  <c r="M6" i="247"/>
  <c r="Q6" i="247" s="1"/>
  <c r="M6" i="248"/>
  <c r="Q6" i="248" s="1"/>
  <c r="M6" i="249"/>
  <c r="Q6" i="249" s="1"/>
  <c r="M6" i="250"/>
  <c r="Q6" i="250" s="1"/>
  <c r="M6" i="251"/>
  <c r="Q6" i="251" s="1"/>
  <c r="M6" i="252"/>
  <c r="Q6" i="252" s="1"/>
  <c r="M6" i="253"/>
  <c r="Q6" i="253" s="1"/>
  <c r="M6" i="254"/>
  <c r="M6" i="255"/>
  <c r="Q6" i="255" s="1"/>
  <c r="M6" i="256"/>
  <c r="Q6" i="256" s="1"/>
  <c r="M6" i="257"/>
  <c r="Q6" i="257" s="1"/>
  <c r="M6" i="258"/>
  <c r="Q6" i="258" s="1"/>
  <c r="M6" i="259"/>
  <c r="Q6" i="259" s="1"/>
  <c r="M6" i="239"/>
  <c r="Q6" i="239" s="1"/>
  <c r="V6" i="238"/>
  <c r="Q4" i="238"/>
  <c r="P6" i="238"/>
  <c r="M6" i="238"/>
  <c r="N6" i="238"/>
  <c r="Q6" i="235"/>
  <c r="Q6" i="236"/>
  <c r="M6" i="235"/>
  <c r="M6" i="236"/>
  <c r="M6" i="237"/>
  <c r="Q6" i="237" s="1"/>
  <c r="M6" i="234"/>
  <c r="Q6" i="234" s="1"/>
  <c r="N6" i="235"/>
  <c r="N6" i="236"/>
  <c r="N6" i="237"/>
  <c r="N6" i="234"/>
  <c r="P6" i="233"/>
  <c r="V6" i="233" s="1"/>
  <c r="Q6" i="233"/>
  <c r="N6" i="233"/>
  <c r="M6" i="233"/>
  <c r="Q6" i="231"/>
  <c r="M6" i="232"/>
  <c r="Q6" i="232" s="1"/>
  <c r="M6" i="231"/>
  <c r="T5" i="198"/>
  <c r="U5" i="198"/>
  <c r="AD5" i="198"/>
  <c r="Q5" i="198"/>
  <c r="N5" i="198"/>
  <c r="AE5" i="198"/>
  <c r="F5" i="198"/>
  <c r="AA5" i="198"/>
  <c r="AB5" i="198"/>
  <c r="L5" i="198"/>
  <c r="Y5" i="198"/>
  <c r="J5" i="198"/>
  <c r="I5" i="198"/>
  <c r="E5" i="198"/>
  <c r="H5" i="198"/>
  <c r="M5" i="198"/>
  <c r="B5" i="198"/>
  <c r="AC5" i="198"/>
  <c r="K5" i="198"/>
  <c r="C5" i="198"/>
  <c r="Z5" i="198"/>
  <c r="X5" i="198"/>
  <c r="R5" i="198"/>
  <c r="S5" i="198"/>
  <c r="O5" i="198"/>
  <c r="D5" i="198"/>
  <c r="V5" i="198"/>
  <c r="G5" i="198"/>
  <c r="W5" i="198"/>
  <c r="P5" i="198"/>
  <c r="M5" i="260" l="1"/>
  <c r="P5" i="260"/>
  <c r="Q5" i="260"/>
  <c r="N5" i="257"/>
  <c r="M5" i="257"/>
  <c r="Q5" i="257" s="1"/>
  <c r="M5" i="250"/>
  <c r="Q5" i="238"/>
  <c r="P5" i="238"/>
  <c r="N5" i="238"/>
  <c r="M5" i="238"/>
  <c r="Q5" i="233"/>
  <c r="P5" i="233"/>
  <c r="N5" i="233"/>
  <c r="M5" i="233"/>
  <c r="Q4" i="233"/>
  <c r="V5" i="233"/>
  <c r="Q4" i="239"/>
  <c r="Q5" i="237"/>
  <c r="Q4" i="237"/>
  <c r="Q5" i="240"/>
  <c r="Q5" i="241"/>
  <c r="Q5" i="242"/>
  <c r="Q5" i="247"/>
  <c r="Q5" i="248"/>
  <c r="Q5" i="255"/>
  <c r="Q5" i="256"/>
  <c r="Q5" i="235"/>
  <c r="Q5" i="236"/>
  <c r="Q5" i="231"/>
  <c r="M5" i="255"/>
  <c r="M5" i="256"/>
  <c r="M5" i="258"/>
  <c r="Q5" i="258" s="1"/>
  <c r="M5" i="259"/>
  <c r="Q5" i="259" s="1"/>
  <c r="M5" i="254"/>
  <c r="Q5" i="254" s="1"/>
  <c r="M5" i="240"/>
  <c r="M5" i="241"/>
  <c r="M5" i="242"/>
  <c r="M5" i="243"/>
  <c r="Q5" i="243" s="1"/>
  <c r="M5" i="244"/>
  <c r="Q5" i="244" s="1"/>
  <c r="M5" i="245"/>
  <c r="Q5" i="245" s="1"/>
  <c r="M5" i="246"/>
  <c r="Q5" i="246" s="1"/>
  <c r="M5" i="247"/>
  <c r="M5" i="248"/>
  <c r="M5" i="249"/>
  <c r="Q5" i="249" s="1"/>
  <c r="Q5" i="250"/>
  <c r="M5" i="251"/>
  <c r="Q5" i="251" s="1"/>
  <c r="M5" i="252"/>
  <c r="Q5" i="252" s="1"/>
  <c r="M5" i="253"/>
  <c r="Q5" i="253" s="1"/>
  <c r="M5" i="239"/>
  <c r="Q5" i="239" s="1"/>
  <c r="N4" i="238"/>
  <c r="M5" i="232"/>
  <c r="Q5" i="232" s="1"/>
  <c r="M5" i="234"/>
  <c r="Q5" i="234" s="1"/>
  <c r="M5" i="235"/>
  <c r="M5" i="236"/>
  <c r="M5" i="237"/>
  <c r="M5" i="231"/>
  <c r="Z4" i="198"/>
  <c r="O4" i="198"/>
  <c r="AB4" i="198"/>
  <c r="B4" i="198"/>
  <c r="E4" i="198"/>
  <c r="T4" i="198"/>
  <c r="W4" i="198"/>
  <c r="X4" i="198"/>
  <c r="P4" i="198"/>
  <c r="D4" i="198"/>
  <c r="S4" i="198"/>
  <c r="AA4" i="198"/>
  <c r="G4" i="198"/>
  <c r="AC4" i="198"/>
  <c r="K4" i="198"/>
  <c r="AD4" i="198"/>
  <c r="V4" i="198"/>
  <c r="Q4" i="198"/>
  <c r="F4" i="198"/>
  <c r="R4" i="198"/>
  <c r="C4" i="198"/>
  <c r="Y4" i="198"/>
  <c r="L4" i="198"/>
  <c r="U4" i="198"/>
  <c r="J4" i="198"/>
  <c r="M4" i="198"/>
  <c r="H4" i="198"/>
  <c r="N4" i="198"/>
  <c r="V5" i="260" l="1"/>
  <c r="Q4" i="260"/>
  <c r="P4" i="260"/>
  <c r="N4" i="260"/>
  <c r="N3" i="260"/>
  <c r="M4" i="260"/>
  <c r="M3" i="260"/>
  <c r="P4" i="238"/>
  <c r="V5" i="238" s="1"/>
  <c r="M3" i="238"/>
  <c r="P4" i="233"/>
  <c r="N7" i="233"/>
  <c r="N8" i="233"/>
  <c r="N10" i="233"/>
  <c r="N11" i="233"/>
  <c r="N12" i="233"/>
  <c r="N13" i="233"/>
  <c r="N14" i="233"/>
  <c r="N15" i="233"/>
  <c r="N16" i="233"/>
  <c r="N17" i="233"/>
  <c r="N18" i="233"/>
  <c r="N19" i="233"/>
  <c r="N20" i="233"/>
  <c r="N4" i="233"/>
  <c r="M4" i="233"/>
  <c r="M4" i="238"/>
  <c r="N4" i="235"/>
  <c r="N4" i="234"/>
  <c r="Q7" i="233"/>
  <c r="Q8" i="233"/>
  <c r="Q9" i="233"/>
  <c r="Q10" i="233"/>
  <c r="Q11" i="233"/>
  <c r="Q12" i="233"/>
  <c r="Q13" i="233"/>
  <c r="Q14" i="233"/>
  <c r="Q15" i="233"/>
  <c r="Q16" i="233"/>
  <c r="Q17" i="233"/>
  <c r="Q18" i="233"/>
  <c r="Q19" i="233"/>
  <c r="Q20" i="233"/>
  <c r="P3" i="233"/>
  <c r="M3" i="233"/>
  <c r="Q3" i="260"/>
  <c r="F3" i="198"/>
  <c r="X3" i="198"/>
  <c r="B3" i="198"/>
  <c r="W3" i="198"/>
  <c r="E3" i="198"/>
  <c r="T3" i="198"/>
  <c r="G3" i="198"/>
  <c r="M3" i="198"/>
  <c r="AE4" i="198"/>
  <c r="Z3" i="198"/>
  <c r="C3" i="198"/>
  <c r="AA3" i="198"/>
  <c r="I4" i="198"/>
  <c r="J3" i="198"/>
  <c r="O3" i="198"/>
  <c r="AC3" i="198"/>
  <c r="L3" i="198"/>
  <c r="P3" i="198"/>
  <c r="Y3" i="198"/>
  <c r="H3" i="198"/>
  <c r="K3" i="198"/>
  <c r="N3" i="198"/>
  <c r="Q3" i="198"/>
  <c r="S3" i="198"/>
  <c r="AB3" i="198"/>
  <c r="U3" i="198"/>
  <c r="V3" i="198"/>
  <c r="AD3" i="198"/>
  <c r="R3" i="198"/>
  <c r="M4" i="257" l="1"/>
  <c r="M4" i="258"/>
  <c r="M4" i="259"/>
  <c r="M4" i="256"/>
  <c r="M4" i="241"/>
  <c r="M4" i="242"/>
  <c r="M4" i="243"/>
  <c r="M4" i="244"/>
  <c r="M4" i="245"/>
  <c r="M4" i="246"/>
  <c r="M4" i="247"/>
  <c r="M4" i="248"/>
  <c r="M4" i="249"/>
  <c r="M4" i="250"/>
  <c r="M4" i="251"/>
  <c r="M4" i="252"/>
  <c r="M4" i="253"/>
  <c r="M4" i="254"/>
  <c r="M4" i="255"/>
  <c r="M4" i="240"/>
  <c r="M4" i="239"/>
  <c r="M4" i="237"/>
  <c r="M4" i="236"/>
  <c r="M4" i="235"/>
  <c r="M4" i="234"/>
  <c r="M4" i="232"/>
  <c r="M4" i="231"/>
  <c r="Q9" i="260" l="1"/>
  <c r="N10" i="260"/>
  <c r="Q10" i="260"/>
  <c r="N11" i="260"/>
  <c r="Q11" i="260"/>
  <c r="V11" i="260"/>
  <c r="N12" i="260"/>
  <c r="Q12" i="260"/>
  <c r="N13" i="260"/>
  <c r="Q13" i="260"/>
  <c r="N14" i="260"/>
  <c r="Q14" i="260"/>
  <c r="N15" i="260"/>
  <c r="Q15" i="260"/>
  <c r="N16" i="260"/>
  <c r="Q16" i="260"/>
  <c r="N17" i="260"/>
  <c r="Q17" i="260"/>
  <c r="N18" i="260"/>
  <c r="Q18" i="260"/>
  <c r="N19" i="260"/>
  <c r="Q19" i="260"/>
  <c r="N20" i="260"/>
  <c r="Q20" i="260"/>
  <c r="M3" i="259"/>
  <c r="N3" i="259"/>
  <c r="Q3" i="259"/>
  <c r="N4" i="259"/>
  <c r="Q4" i="259"/>
  <c r="N5" i="259"/>
  <c r="N8" i="259"/>
  <c r="Q8" i="259"/>
  <c r="N9" i="259"/>
  <c r="N10" i="259"/>
  <c r="Q10" i="259"/>
  <c r="N11" i="259"/>
  <c r="Q11" i="259"/>
  <c r="N12" i="259"/>
  <c r="Q12" i="259"/>
  <c r="N13" i="259"/>
  <c r="Q13" i="259"/>
  <c r="N14" i="259"/>
  <c r="Q14" i="259"/>
  <c r="N15" i="259"/>
  <c r="Q15" i="259"/>
  <c r="N16" i="259"/>
  <c r="Q16" i="259"/>
  <c r="N17" i="259"/>
  <c r="Q17" i="259"/>
  <c r="N18" i="259"/>
  <c r="Q18" i="259"/>
  <c r="N19" i="259"/>
  <c r="Q19" i="259"/>
  <c r="N20" i="259"/>
  <c r="Q20" i="259"/>
  <c r="M3" i="258"/>
  <c r="Q4" i="258" s="1"/>
  <c r="N3" i="258"/>
  <c r="N4" i="258"/>
  <c r="N5" i="258"/>
  <c r="N8" i="258"/>
  <c r="N9" i="258"/>
  <c r="N10" i="258"/>
  <c r="N11" i="258"/>
  <c r="N12" i="258"/>
  <c r="N13" i="258"/>
  <c r="N14" i="258"/>
  <c r="N15" i="258"/>
  <c r="Q15" i="258"/>
  <c r="N16" i="258"/>
  <c r="N17" i="258"/>
  <c r="N18" i="258"/>
  <c r="Q18" i="258"/>
  <c r="N19" i="258"/>
  <c r="N20" i="258"/>
  <c r="M3" i="257"/>
  <c r="N3" i="257"/>
  <c r="N4" i="257"/>
  <c r="Q4" i="257"/>
  <c r="N7" i="257"/>
  <c r="Q7" i="257"/>
  <c r="N8" i="257"/>
  <c r="N9" i="257"/>
  <c r="N10" i="257"/>
  <c r="N11" i="257"/>
  <c r="Q11" i="257"/>
  <c r="N12" i="257"/>
  <c r="N13" i="257"/>
  <c r="N14" i="257"/>
  <c r="Q14" i="257"/>
  <c r="N15" i="257"/>
  <c r="N16" i="257"/>
  <c r="Q16" i="257"/>
  <c r="N17" i="257"/>
  <c r="N18" i="257"/>
  <c r="Q18" i="257"/>
  <c r="N19" i="257"/>
  <c r="N20" i="257"/>
  <c r="Q20" i="257"/>
  <c r="M3" i="256"/>
  <c r="N3" i="256"/>
  <c r="N4" i="256"/>
  <c r="N5" i="256"/>
  <c r="N7" i="256"/>
  <c r="N8" i="256"/>
  <c r="N9" i="256"/>
  <c r="N10" i="256"/>
  <c r="N11" i="256"/>
  <c r="N12" i="256"/>
  <c r="N13" i="256"/>
  <c r="N14" i="256"/>
  <c r="N15" i="256"/>
  <c r="N16" i="256"/>
  <c r="N17" i="256"/>
  <c r="N18" i="256"/>
  <c r="N19" i="256"/>
  <c r="N20" i="256"/>
  <c r="M3" i="255"/>
  <c r="Q4" i="255" s="1"/>
  <c r="N3" i="255"/>
  <c r="N4" i="255"/>
  <c r="N5" i="255"/>
  <c r="N7" i="255"/>
  <c r="Q7" i="255"/>
  <c r="N8" i="255"/>
  <c r="N9" i="255"/>
  <c r="N10" i="255"/>
  <c r="N11" i="255"/>
  <c r="N12" i="255"/>
  <c r="N13" i="255"/>
  <c r="N14" i="255"/>
  <c r="N15" i="255"/>
  <c r="N16" i="255"/>
  <c r="N17" i="255"/>
  <c r="N18" i="255"/>
  <c r="Q18" i="255"/>
  <c r="N19" i="255"/>
  <c r="N20" i="255"/>
  <c r="M3" i="254"/>
  <c r="N3" i="254"/>
  <c r="N4" i="254"/>
  <c r="Q4" i="254"/>
  <c r="N5" i="254"/>
  <c r="N7" i="254"/>
  <c r="N8" i="254"/>
  <c r="Q8" i="254"/>
  <c r="N9" i="254"/>
  <c r="N10" i="254"/>
  <c r="Q10" i="254"/>
  <c r="N11" i="254"/>
  <c r="N12" i="254"/>
  <c r="Q12" i="254"/>
  <c r="N13" i="254"/>
  <c r="N14" i="254"/>
  <c r="Q14" i="254"/>
  <c r="N15" i="254"/>
  <c r="N16" i="254"/>
  <c r="Q16" i="254"/>
  <c r="N17" i="254"/>
  <c r="N18" i="254"/>
  <c r="Q18" i="254"/>
  <c r="N19" i="254"/>
  <c r="N20" i="254"/>
  <c r="Q20" i="254"/>
  <c r="M3" i="253"/>
  <c r="N3" i="253"/>
  <c r="N4" i="253"/>
  <c r="N5" i="253"/>
  <c r="N7" i="253"/>
  <c r="N8" i="253"/>
  <c r="N9" i="253"/>
  <c r="N10" i="253"/>
  <c r="N11" i="253"/>
  <c r="N12" i="253"/>
  <c r="N13" i="253"/>
  <c r="N14" i="253"/>
  <c r="N15" i="253"/>
  <c r="N16" i="253"/>
  <c r="N17" i="253"/>
  <c r="N18" i="253"/>
  <c r="N19" i="253"/>
  <c r="N20" i="253"/>
  <c r="M3" i="252"/>
  <c r="N3" i="252"/>
  <c r="N4" i="252"/>
  <c r="Q4" i="252"/>
  <c r="N5" i="252"/>
  <c r="N7" i="252"/>
  <c r="Q7" i="252"/>
  <c r="N8" i="252"/>
  <c r="N9" i="252"/>
  <c r="N10" i="252"/>
  <c r="Q10" i="252"/>
  <c r="N11" i="252"/>
  <c r="N12" i="252"/>
  <c r="Q12" i="252"/>
  <c r="N13" i="252"/>
  <c r="N14" i="252"/>
  <c r="Q14" i="252"/>
  <c r="N15" i="252"/>
  <c r="N16" i="252"/>
  <c r="Q16" i="252"/>
  <c r="N17" i="252"/>
  <c r="N18" i="252"/>
  <c r="N19" i="252"/>
  <c r="Q19" i="252"/>
  <c r="N20" i="252"/>
  <c r="M3" i="251"/>
  <c r="Q3" i="251" s="1"/>
  <c r="N3" i="251"/>
  <c r="N4" i="251"/>
  <c r="N5" i="251"/>
  <c r="N7" i="251"/>
  <c r="Q7" i="251"/>
  <c r="N8" i="251"/>
  <c r="N9" i="251"/>
  <c r="N10" i="251"/>
  <c r="N11" i="251"/>
  <c r="Q11" i="251"/>
  <c r="N12" i="251"/>
  <c r="N13" i="251"/>
  <c r="Q13" i="251"/>
  <c r="N14" i="251"/>
  <c r="N15" i="251"/>
  <c r="Q15" i="251"/>
  <c r="N16" i="251"/>
  <c r="N17" i="251"/>
  <c r="Q17" i="251"/>
  <c r="N18" i="251"/>
  <c r="N19" i="251"/>
  <c r="Q19" i="251"/>
  <c r="N20" i="251"/>
  <c r="M3" i="250"/>
  <c r="Q3" i="250" s="1"/>
  <c r="N3" i="250"/>
  <c r="N4" i="250"/>
  <c r="N5" i="250"/>
  <c r="N7" i="250"/>
  <c r="Q7" i="250"/>
  <c r="N8" i="250"/>
  <c r="N9" i="250"/>
  <c r="N10" i="250"/>
  <c r="Q10" i="250"/>
  <c r="N11" i="250"/>
  <c r="N12" i="250"/>
  <c r="N13" i="250"/>
  <c r="N14" i="250"/>
  <c r="N15" i="250"/>
  <c r="Q15" i="250"/>
  <c r="N16" i="250"/>
  <c r="N17" i="250"/>
  <c r="N18" i="250"/>
  <c r="Q18" i="250"/>
  <c r="N19" i="250"/>
  <c r="N20" i="250"/>
  <c r="M3" i="249"/>
  <c r="N3" i="249"/>
  <c r="N4" i="249"/>
  <c r="N5" i="249"/>
  <c r="N7" i="249"/>
  <c r="N8" i="249"/>
  <c r="N9" i="249"/>
  <c r="N10" i="249"/>
  <c r="N11" i="249"/>
  <c r="N12" i="249"/>
  <c r="N13" i="249"/>
  <c r="N14" i="249"/>
  <c r="N15" i="249"/>
  <c r="N16" i="249"/>
  <c r="N17" i="249"/>
  <c r="N18" i="249"/>
  <c r="N19" i="249"/>
  <c r="N20" i="249"/>
  <c r="M3" i="248"/>
  <c r="N3" i="248"/>
  <c r="N4" i="248"/>
  <c r="N5" i="248"/>
  <c r="N7" i="248"/>
  <c r="N8" i="248"/>
  <c r="N9" i="248"/>
  <c r="N10" i="248"/>
  <c r="N11" i="248"/>
  <c r="N12" i="248"/>
  <c r="N13" i="248"/>
  <c r="Q13" i="248"/>
  <c r="N14" i="248"/>
  <c r="N15" i="248"/>
  <c r="N16" i="248"/>
  <c r="N17" i="248"/>
  <c r="N18" i="248"/>
  <c r="Q18" i="248"/>
  <c r="N19" i="248"/>
  <c r="N20" i="248"/>
  <c r="M3" i="247"/>
  <c r="Q4" i="247" s="1"/>
  <c r="N3" i="247"/>
  <c r="N4" i="247"/>
  <c r="N5" i="247"/>
  <c r="N7" i="247"/>
  <c r="Q7" i="247"/>
  <c r="N8" i="247"/>
  <c r="N9" i="247"/>
  <c r="N10" i="247"/>
  <c r="N11" i="247"/>
  <c r="N12" i="247"/>
  <c r="N13" i="247"/>
  <c r="N14" i="247"/>
  <c r="N15" i="247"/>
  <c r="N16" i="247"/>
  <c r="N17" i="247"/>
  <c r="N18" i="247"/>
  <c r="Q18" i="247"/>
  <c r="N19" i="247"/>
  <c r="N20" i="247"/>
  <c r="M3" i="246"/>
  <c r="N3" i="246"/>
  <c r="N4" i="246"/>
  <c r="Q4" i="246"/>
  <c r="N5" i="246"/>
  <c r="N7" i="246"/>
  <c r="N8" i="246"/>
  <c r="Q8" i="246"/>
  <c r="N9" i="246"/>
  <c r="N10" i="246"/>
  <c r="Q10" i="246"/>
  <c r="N11" i="246"/>
  <c r="N12" i="246"/>
  <c r="Q12" i="246"/>
  <c r="N13" i="246"/>
  <c r="N14" i="246"/>
  <c r="Q14" i="246"/>
  <c r="N15" i="246"/>
  <c r="N16" i="246"/>
  <c r="Q16" i="246"/>
  <c r="N17" i="246"/>
  <c r="N18" i="246"/>
  <c r="Q18" i="246"/>
  <c r="N19" i="246"/>
  <c r="N20" i="246"/>
  <c r="Q20" i="246"/>
  <c r="M3" i="245"/>
  <c r="Q14" i="245" s="1"/>
  <c r="N3" i="245"/>
  <c r="N4" i="245"/>
  <c r="N5" i="245"/>
  <c r="N7" i="245"/>
  <c r="N8" i="245"/>
  <c r="N9" i="245"/>
  <c r="N10" i="245"/>
  <c r="N11" i="245"/>
  <c r="N12" i="245"/>
  <c r="N13" i="245"/>
  <c r="N14" i="245"/>
  <c r="N15" i="245"/>
  <c r="N16" i="245"/>
  <c r="N17" i="245"/>
  <c r="N18" i="245"/>
  <c r="N19" i="245"/>
  <c r="N20" i="245"/>
  <c r="M3" i="244"/>
  <c r="N3" i="244"/>
  <c r="N4" i="244"/>
  <c r="N5" i="244"/>
  <c r="N7" i="244"/>
  <c r="Q7" i="244"/>
  <c r="N8" i="244"/>
  <c r="N9" i="244"/>
  <c r="N10" i="244"/>
  <c r="N11" i="244"/>
  <c r="N12" i="244"/>
  <c r="Q12" i="244"/>
  <c r="N13" i="244"/>
  <c r="N14" i="244"/>
  <c r="N15" i="244"/>
  <c r="Q15" i="244"/>
  <c r="N16" i="244"/>
  <c r="N17" i="244"/>
  <c r="N18" i="244"/>
  <c r="N19" i="244"/>
  <c r="N20" i="244"/>
  <c r="M3" i="243"/>
  <c r="Q3" i="243" s="1"/>
  <c r="N3" i="243"/>
  <c r="N4" i="243"/>
  <c r="N5" i="243"/>
  <c r="N7" i="243"/>
  <c r="N8" i="243"/>
  <c r="Q8" i="243"/>
  <c r="N9" i="243"/>
  <c r="N10" i="243"/>
  <c r="Q10" i="243"/>
  <c r="N11" i="243"/>
  <c r="Q11" i="243"/>
  <c r="N12" i="243"/>
  <c r="Q12" i="243"/>
  <c r="N13" i="243"/>
  <c r="N14" i="243"/>
  <c r="Q14" i="243"/>
  <c r="N15" i="243"/>
  <c r="Q15" i="243"/>
  <c r="N16" i="243"/>
  <c r="Q16" i="243"/>
  <c r="N17" i="243"/>
  <c r="N18" i="243"/>
  <c r="Q18" i="243"/>
  <c r="N19" i="243"/>
  <c r="Q19" i="243"/>
  <c r="N20" i="243"/>
  <c r="Q20" i="243"/>
  <c r="M3" i="242"/>
  <c r="N3" i="242"/>
  <c r="Q3" i="242"/>
  <c r="N4" i="242"/>
  <c r="N5" i="242"/>
  <c r="N7" i="242"/>
  <c r="Q7" i="242"/>
  <c r="N8" i="242"/>
  <c r="N9" i="242"/>
  <c r="N10" i="242"/>
  <c r="N11" i="242"/>
  <c r="Q11" i="242"/>
  <c r="N12" i="242"/>
  <c r="N13" i="242"/>
  <c r="N14" i="242"/>
  <c r="Q14" i="242"/>
  <c r="N15" i="242"/>
  <c r="N16" i="242"/>
  <c r="N17" i="242"/>
  <c r="N18" i="242"/>
  <c r="Q18" i="242"/>
  <c r="N19" i="242"/>
  <c r="Q19" i="242"/>
  <c r="N20" i="242"/>
  <c r="M3" i="241"/>
  <c r="N3" i="241"/>
  <c r="N4" i="241"/>
  <c r="Q4" i="241"/>
  <c r="N5" i="241"/>
  <c r="N7" i="241"/>
  <c r="Q7" i="241"/>
  <c r="N8" i="241"/>
  <c r="N9" i="241"/>
  <c r="N10" i="241"/>
  <c r="N11" i="241"/>
  <c r="Q11" i="241"/>
  <c r="N12" i="241"/>
  <c r="N13" i="241"/>
  <c r="Q13" i="241"/>
  <c r="N14" i="241"/>
  <c r="N15" i="241"/>
  <c r="Q15" i="241"/>
  <c r="N16" i="241"/>
  <c r="N17" i="241"/>
  <c r="Q17" i="241"/>
  <c r="N18" i="241"/>
  <c r="N19" i="241"/>
  <c r="Q19" i="241"/>
  <c r="N20" i="241"/>
  <c r="M3" i="240"/>
  <c r="Q17" i="240" s="1"/>
  <c r="N3" i="240"/>
  <c r="N4" i="240"/>
  <c r="N5" i="240"/>
  <c r="N7" i="240"/>
  <c r="N8" i="240"/>
  <c r="N9" i="240"/>
  <c r="N10" i="240"/>
  <c r="N11" i="240"/>
  <c r="N12" i="240"/>
  <c r="N13" i="240"/>
  <c r="N14" i="240"/>
  <c r="Q14" i="240"/>
  <c r="N15" i="240"/>
  <c r="N16" i="240"/>
  <c r="N17" i="240"/>
  <c r="N18" i="240"/>
  <c r="N19" i="240"/>
  <c r="N20" i="240"/>
  <c r="M3" i="239"/>
  <c r="N3" i="239"/>
  <c r="N4" i="239"/>
  <c r="N5" i="239"/>
  <c r="N7" i="239"/>
  <c r="N8" i="239"/>
  <c r="N9" i="239"/>
  <c r="N10" i="239"/>
  <c r="N11" i="239"/>
  <c r="N12" i="239"/>
  <c r="N13" i="239"/>
  <c r="N14" i="239"/>
  <c r="N15" i="239"/>
  <c r="N16" i="239"/>
  <c r="N17" i="239"/>
  <c r="N18" i="239"/>
  <c r="N19" i="239"/>
  <c r="N20" i="239"/>
  <c r="N3" i="238"/>
  <c r="Q3" i="238"/>
  <c r="N7" i="238"/>
  <c r="N8" i="238"/>
  <c r="N9" i="238"/>
  <c r="N10" i="238"/>
  <c r="Q10" i="238"/>
  <c r="N11" i="238"/>
  <c r="Q11" i="238"/>
  <c r="V11" i="238"/>
  <c r="N12" i="238"/>
  <c r="Q12" i="238"/>
  <c r="N13" i="238"/>
  <c r="Q13" i="238"/>
  <c r="N14" i="238"/>
  <c r="Q14" i="238"/>
  <c r="V14" i="238"/>
  <c r="N15" i="238"/>
  <c r="Q15" i="238"/>
  <c r="N16" i="238"/>
  <c r="Q16" i="238"/>
  <c r="N17" i="238"/>
  <c r="Q17" i="238"/>
  <c r="V17" i="238"/>
  <c r="N18" i="238"/>
  <c r="Q18" i="238"/>
  <c r="N19" i="238"/>
  <c r="Q19" i="238"/>
  <c r="V19" i="238"/>
  <c r="N20" i="238"/>
  <c r="Q20" i="238"/>
  <c r="V20" i="238"/>
  <c r="M3" i="237"/>
  <c r="Q3" i="237" s="1"/>
  <c r="N3" i="237"/>
  <c r="N4" i="237"/>
  <c r="N5" i="237"/>
  <c r="N7" i="237"/>
  <c r="N8" i="237"/>
  <c r="Q8" i="237"/>
  <c r="N9" i="237"/>
  <c r="N10" i="237"/>
  <c r="Q10" i="237"/>
  <c r="N11" i="237"/>
  <c r="N12" i="237"/>
  <c r="Q12" i="237"/>
  <c r="N13" i="237"/>
  <c r="N14" i="237"/>
  <c r="Q14" i="237"/>
  <c r="N15" i="237"/>
  <c r="N16" i="237"/>
  <c r="Q16" i="237"/>
  <c r="N17" i="237"/>
  <c r="N18" i="237"/>
  <c r="Q18" i="237"/>
  <c r="N19" i="237"/>
  <c r="N20" i="237"/>
  <c r="Q20" i="237"/>
  <c r="M3" i="236"/>
  <c r="N3" i="236"/>
  <c r="N4" i="236"/>
  <c r="N5" i="236"/>
  <c r="N7" i="236"/>
  <c r="N8" i="236"/>
  <c r="N9" i="236"/>
  <c r="N10" i="236"/>
  <c r="Q10" i="236"/>
  <c r="N11" i="236"/>
  <c r="N12" i="236"/>
  <c r="N13" i="236"/>
  <c r="Q13" i="236"/>
  <c r="N14" i="236"/>
  <c r="N15" i="236"/>
  <c r="N16" i="236"/>
  <c r="N17" i="236"/>
  <c r="Q17" i="236"/>
  <c r="N18" i="236"/>
  <c r="Q18" i="236"/>
  <c r="N19" i="236"/>
  <c r="N20" i="236"/>
  <c r="M3" i="235"/>
  <c r="Q8" i="235" s="1"/>
  <c r="N3" i="235"/>
  <c r="Q3" i="235"/>
  <c r="Q4" i="235"/>
  <c r="N5" i="235"/>
  <c r="N7" i="235"/>
  <c r="Q7" i="235"/>
  <c r="N8" i="235"/>
  <c r="N9" i="235"/>
  <c r="N10" i="235"/>
  <c r="Q10" i="235"/>
  <c r="N11" i="235"/>
  <c r="Q11" i="235"/>
  <c r="N12" i="235"/>
  <c r="N13" i="235"/>
  <c r="N14" i="235"/>
  <c r="Q14" i="235"/>
  <c r="N15" i="235"/>
  <c r="Q15" i="235"/>
  <c r="N16" i="235"/>
  <c r="N17" i="235"/>
  <c r="N18" i="235"/>
  <c r="Q18" i="235"/>
  <c r="N19" i="235"/>
  <c r="Q19" i="235"/>
  <c r="N20" i="235"/>
  <c r="M3" i="234"/>
  <c r="Q8" i="234" s="1"/>
  <c r="N3" i="234"/>
  <c r="Q3" i="234"/>
  <c r="N5" i="234"/>
  <c r="N7" i="234"/>
  <c r="Q7" i="234"/>
  <c r="N8" i="234"/>
  <c r="N9" i="234"/>
  <c r="N10" i="234"/>
  <c r="Q10" i="234"/>
  <c r="N11" i="234"/>
  <c r="Q11" i="234"/>
  <c r="N12" i="234"/>
  <c r="N13" i="234"/>
  <c r="Q13" i="234"/>
  <c r="N14" i="234"/>
  <c r="Q14" i="234"/>
  <c r="N15" i="234"/>
  <c r="Q15" i="234"/>
  <c r="N16" i="234"/>
  <c r="N17" i="234"/>
  <c r="Q17" i="234"/>
  <c r="N18" i="234"/>
  <c r="Q18" i="234"/>
  <c r="N19" i="234"/>
  <c r="Q19" i="234"/>
  <c r="N20" i="234"/>
  <c r="Q3" i="233"/>
  <c r="V3" i="233"/>
  <c r="V4" i="233"/>
  <c r="V7" i="233"/>
  <c r="V10" i="233"/>
  <c r="V11" i="233"/>
  <c r="V12" i="233"/>
  <c r="V13" i="233"/>
  <c r="V14" i="233"/>
  <c r="V15" i="233"/>
  <c r="V16" i="233"/>
  <c r="V17" i="233"/>
  <c r="V18" i="233"/>
  <c r="V19" i="233"/>
  <c r="V20" i="233"/>
  <c r="M3" i="232"/>
  <c r="Q13" i="232" s="1"/>
  <c r="N3" i="232"/>
  <c r="N4" i="232"/>
  <c r="N5" i="232"/>
  <c r="N6" i="232"/>
  <c r="N7" i="232"/>
  <c r="N8" i="232"/>
  <c r="N9" i="232"/>
  <c r="N10" i="232"/>
  <c r="N11" i="232"/>
  <c r="N12" i="232"/>
  <c r="N13" i="232"/>
  <c r="N14" i="232"/>
  <c r="N15" i="232"/>
  <c r="N16" i="232"/>
  <c r="N17" i="232"/>
  <c r="N18" i="232"/>
  <c r="N19" i="232"/>
  <c r="N20" i="232"/>
  <c r="M3" i="231"/>
  <c r="Q13" i="231" s="1"/>
  <c r="N3" i="231"/>
  <c r="Q3" i="231"/>
  <c r="N4" i="231"/>
  <c r="N5" i="231"/>
  <c r="N6" i="231"/>
  <c r="N7" i="231"/>
  <c r="Q7" i="231"/>
  <c r="N8" i="231"/>
  <c r="Q8" i="231"/>
  <c r="N9" i="231"/>
  <c r="N10" i="231"/>
  <c r="N11" i="231"/>
  <c r="Q11" i="231"/>
  <c r="N12" i="231"/>
  <c r="Q12" i="231"/>
  <c r="N13" i="231"/>
  <c r="N14" i="231"/>
  <c r="N15" i="231"/>
  <c r="Q15" i="231"/>
  <c r="N16" i="231"/>
  <c r="N17" i="231"/>
  <c r="N18" i="231"/>
  <c r="Q18" i="231"/>
  <c r="N19" i="231"/>
  <c r="N20" i="231"/>
  <c r="Q20" i="231"/>
  <c r="G35" i="230"/>
  <c r="D35" i="230"/>
  <c r="G34" i="230"/>
  <c r="D34" i="230"/>
  <c r="G33" i="230"/>
  <c r="D33" i="230"/>
  <c r="G32" i="230"/>
  <c r="D32" i="230"/>
  <c r="G31" i="230"/>
  <c r="D31" i="230"/>
  <c r="G30" i="230"/>
  <c r="D30" i="230"/>
  <c r="G29" i="230"/>
  <c r="D29" i="230"/>
  <c r="G28" i="230"/>
  <c r="D28" i="230"/>
  <c r="G27" i="230"/>
  <c r="D27" i="230"/>
  <c r="G26" i="230"/>
  <c r="D26" i="230"/>
  <c r="G25" i="230"/>
  <c r="D25" i="230"/>
  <c r="G24" i="230"/>
  <c r="D24" i="230"/>
  <c r="G23" i="230"/>
  <c r="D23" i="230"/>
  <c r="G22" i="230"/>
  <c r="D22" i="230"/>
  <c r="G21" i="230"/>
  <c r="D21" i="230"/>
  <c r="G20" i="230"/>
  <c r="D20" i="230"/>
  <c r="G19" i="230"/>
  <c r="D19" i="230"/>
  <c r="G18" i="230"/>
  <c r="D18" i="230"/>
  <c r="G17" i="230"/>
  <c r="D17" i="230"/>
  <c r="G16" i="230"/>
  <c r="D16" i="230"/>
  <c r="G15" i="230"/>
  <c r="D15" i="230"/>
  <c r="G14" i="230"/>
  <c r="D14" i="230"/>
  <c r="G13" i="230"/>
  <c r="D13" i="230"/>
  <c r="G12" i="230"/>
  <c r="D12" i="230"/>
  <c r="G11" i="230"/>
  <c r="D11" i="230"/>
  <c r="G10" i="230"/>
  <c r="D10" i="230"/>
  <c r="G9" i="230"/>
  <c r="D9" i="230"/>
  <c r="G8" i="230"/>
  <c r="D8" i="230"/>
  <c r="G7" i="230"/>
  <c r="D7" i="230"/>
  <c r="G6" i="230"/>
  <c r="D6" i="230"/>
  <c r="G5" i="230"/>
  <c r="D5" i="230"/>
  <c r="G4" i="230"/>
  <c r="D4" i="230"/>
  <c r="G3" i="230"/>
  <c r="D3" i="230"/>
  <c r="D3" i="198"/>
  <c r="Q18" i="239" l="1"/>
  <c r="Q20" i="241"/>
  <c r="Q16" i="241"/>
  <c r="Q8" i="241"/>
  <c r="Q16" i="244"/>
  <c r="Q14" i="248"/>
  <c r="Q8" i="249"/>
  <c r="Q20" i="251"/>
  <c r="Q8" i="251"/>
  <c r="Q16" i="231"/>
  <c r="Q18" i="240"/>
  <c r="Q13" i="240"/>
  <c r="Q3" i="241"/>
  <c r="Q20" i="244"/>
  <c r="Q11" i="244"/>
  <c r="Q19" i="246"/>
  <c r="Q15" i="246"/>
  <c r="Q11" i="246"/>
  <c r="Q7" i="246"/>
  <c r="Q3" i="246"/>
  <c r="Q11" i="247"/>
  <c r="Q20" i="249"/>
  <c r="Q16" i="249"/>
  <c r="Q12" i="249"/>
  <c r="Q3" i="249"/>
  <c r="Q11" i="250"/>
  <c r="Q8" i="252"/>
  <c r="Q3" i="252"/>
  <c r="Q19" i="254"/>
  <c r="Q15" i="254"/>
  <c r="Q11" i="254"/>
  <c r="Q7" i="254"/>
  <c r="Q3" i="254"/>
  <c r="Q11" i="255"/>
  <c r="Q12" i="257"/>
  <c r="Q3" i="257"/>
  <c r="Q11" i="258"/>
  <c r="Q15" i="239"/>
  <c r="Q10" i="239"/>
  <c r="Q18" i="245"/>
  <c r="Q7" i="249"/>
  <c r="Q15" i="247"/>
  <c r="Q10" i="247"/>
  <c r="Q15" i="249"/>
  <c r="Q11" i="249"/>
  <c r="Q15" i="255"/>
  <c r="Q10" i="255"/>
  <c r="Q10" i="258"/>
  <c r="V12" i="260"/>
  <c r="Q19" i="244"/>
  <c r="Q4" i="244"/>
  <c r="Q19" i="249"/>
  <c r="Q19" i="231"/>
  <c r="Q4" i="231"/>
  <c r="Q20" i="234"/>
  <c r="Q12" i="234"/>
  <c r="Q4" i="234"/>
  <c r="Q19" i="239"/>
  <c r="Q18" i="241"/>
  <c r="Q14" i="244"/>
  <c r="Q18" i="251"/>
  <c r="Q14" i="251"/>
  <c r="Q20" i="252"/>
  <c r="Q11" i="252"/>
  <c r="Q15" i="257"/>
  <c r="Q16" i="234"/>
  <c r="Q17" i="237"/>
  <c r="Q13" i="237"/>
  <c r="Q14" i="239"/>
  <c r="Q3" i="239"/>
  <c r="Q14" i="241"/>
  <c r="Q10" i="241"/>
  <c r="Q17" i="243"/>
  <c r="Q13" i="243"/>
  <c r="Q10" i="245"/>
  <c r="Q17" i="248"/>
  <c r="Q10" i="251"/>
  <c r="Q14" i="231"/>
  <c r="V13" i="238"/>
  <c r="Q4" i="243"/>
  <c r="Q18" i="244"/>
  <c r="Q8" i="244"/>
  <c r="Q3" i="244"/>
  <c r="Q17" i="246"/>
  <c r="Q13" i="246"/>
  <c r="Q19" i="247"/>
  <c r="Q14" i="247"/>
  <c r="Q3" i="247"/>
  <c r="Q18" i="249"/>
  <c r="Q14" i="249"/>
  <c r="Q10" i="249"/>
  <c r="Q19" i="250"/>
  <c r="Q14" i="250"/>
  <c r="Q15" i="252"/>
  <c r="Q17" i="254"/>
  <c r="Q13" i="254"/>
  <c r="Q19" i="255"/>
  <c r="Q14" i="255"/>
  <c r="Q3" i="255"/>
  <c r="Q19" i="257"/>
  <c r="Q10" i="257"/>
  <c r="Q19" i="258"/>
  <c r="Q14" i="258"/>
  <c r="Q3" i="258"/>
  <c r="V20" i="260"/>
  <c r="V17" i="260"/>
  <c r="V14" i="260"/>
  <c r="Q7" i="239"/>
  <c r="Q17" i="249"/>
  <c r="Q13" i="249"/>
  <c r="Q4" i="249"/>
  <c r="Q19" i="237"/>
  <c r="Q15" i="237"/>
  <c r="Q11" i="237"/>
  <c r="Q7" i="237"/>
  <c r="V12" i="238"/>
  <c r="Q11" i="239"/>
  <c r="Q12" i="241"/>
  <c r="Q16" i="251"/>
  <c r="Q12" i="251"/>
  <c r="Q4" i="251"/>
  <c r="Q18" i="252"/>
  <c r="Q8" i="257"/>
  <c r="V19" i="260"/>
  <c r="V16" i="260"/>
  <c r="V13" i="260"/>
  <c r="Q3" i="253"/>
  <c r="Q7" i="253"/>
  <c r="Q11" i="253"/>
  <c r="Q15" i="253"/>
  <c r="Q19" i="253"/>
  <c r="Q4" i="253"/>
  <c r="Q8" i="253"/>
  <c r="Q12" i="253"/>
  <c r="Q16" i="253"/>
  <c r="Q20" i="253"/>
  <c r="Q13" i="253"/>
  <c r="Q17" i="253"/>
  <c r="Q3" i="256"/>
  <c r="Q7" i="256"/>
  <c r="Q11" i="256"/>
  <c r="Q15" i="256"/>
  <c r="Q19" i="256"/>
  <c r="Q12" i="256"/>
  <c r="Q4" i="256"/>
  <c r="Q8" i="256"/>
  <c r="Q16" i="256"/>
  <c r="Q20" i="256"/>
  <c r="Q13" i="256"/>
  <c r="Q17" i="256"/>
  <c r="Q3" i="240"/>
  <c r="Q7" i="240"/>
  <c r="Q11" i="240"/>
  <c r="Q15" i="240"/>
  <c r="Q19" i="240"/>
  <c r="Q4" i="240"/>
  <c r="Q8" i="240"/>
  <c r="Q16" i="240"/>
  <c r="Q12" i="240"/>
  <c r="Q20" i="240"/>
  <c r="Q4" i="242"/>
  <c r="Q8" i="242"/>
  <c r="Q12" i="242"/>
  <c r="Q16" i="242"/>
  <c r="Q20" i="242"/>
  <c r="Q13" i="242"/>
  <c r="Q17" i="242"/>
  <c r="Q14" i="253"/>
  <c r="Q14" i="256"/>
  <c r="Q14" i="236"/>
  <c r="Q3" i="245"/>
  <c r="Q7" i="245"/>
  <c r="Q11" i="245"/>
  <c r="Q15" i="245"/>
  <c r="Q19" i="245"/>
  <c r="Q4" i="245"/>
  <c r="Q8" i="245"/>
  <c r="Q12" i="245"/>
  <c r="Q16" i="245"/>
  <c r="Q20" i="245"/>
  <c r="Q13" i="245"/>
  <c r="Q17" i="245"/>
  <c r="Q10" i="248"/>
  <c r="Q3" i="232"/>
  <c r="Q7" i="232"/>
  <c r="Q11" i="232"/>
  <c r="Q15" i="232"/>
  <c r="Q19" i="232"/>
  <c r="Q4" i="232"/>
  <c r="Q8" i="232"/>
  <c r="Q16" i="232"/>
  <c r="Q20" i="232"/>
  <c r="Q12" i="232"/>
  <c r="Q10" i="232"/>
  <c r="Q3" i="236"/>
  <c r="Q7" i="236"/>
  <c r="Q11" i="236"/>
  <c r="Q15" i="236"/>
  <c r="Q19" i="236"/>
  <c r="Q4" i="236"/>
  <c r="Q12" i="236"/>
  <c r="Q20" i="236"/>
  <c r="Q8" i="236"/>
  <c r="Q16" i="236"/>
  <c r="Q18" i="253"/>
  <c r="Q18" i="256"/>
  <c r="Q17" i="232"/>
  <c r="Q14" i="232"/>
  <c r="Q10" i="240"/>
  <c r="Q15" i="242"/>
  <c r="Q10" i="242"/>
  <c r="Q4" i="250"/>
  <c r="Q8" i="250"/>
  <c r="Q12" i="250"/>
  <c r="Q16" i="250"/>
  <c r="Q20" i="250"/>
  <c r="Q17" i="250"/>
  <c r="Q13" i="250"/>
  <c r="Q18" i="232"/>
  <c r="Q3" i="248"/>
  <c r="Q7" i="248"/>
  <c r="Q11" i="248"/>
  <c r="Q15" i="248"/>
  <c r="Q19" i="248"/>
  <c r="Q8" i="248"/>
  <c r="Q16" i="248"/>
  <c r="Q20" i="248"/>
  <c r="Q4" i="248"/>
  <c r="Q12" i="248"/>
  <c r="Q10" i="253"/>
  <c r="Q10" i="256"/>
  <c r="V16" i="238"/>
  <c r="Q13" i="235"/>
  <c r="Q17" i="231"/>
  <c r="V18" i="238"/>
  <c r="V10" i="238"/>
  <c r="Q17" i="239"/>
  <c r="Q13" i="239"/>
  <c r="Q7" i="243"/>
  <c r="Q17" i="247"/>
  <c r="Q13" i="247"/>
  <c r="Q17" i="255"/>
  <c r="Q13" i="255"/>
  <c r="Q10" i="231"/>
  <c r="Q17" i="235"/>
  <c r="Q10" i="244"/>
  <c r="Q17" i="258"/>
  <c r="Q13" i="258"/>
  <c r="Q20" i="235"/>
  <c r="Q16" i="235"/>
  <c r="Q12" i="235"/>
  <c r="V15" i="238"/>
  <c r="Q17" i="244"/>
  <c r="Q13" i="244"/>
  <c r="Q17" i="252"/>
  <c r="Q13" i="252"/>
  <c r="Q20" i="258"/>
  <c r="Q16" i="258"/>
  <c r="Q12" i="258"/>
  <c r="Q8" i="258"/>
  <c r="V18" i="260"/>
  <c r="V10" i="260"/>
  <c r="Q20" i="239"/>
  <c r="Q16" i="239"/>
  <c r="Q12" i="239"/>
  <c r="Q8" i="239"/>
  <c r="Q20" i="247"/>
  <c r="Q16" i="247"/>
  <c r="Q12" i="247"/>
  <c r="Q8" i="247"/>
  <c r="Q20" i="255"/>
  <c r="Q16" i="255"/>
  <c r="Q12" i="255"/>
  <c r="Q8" i="255"/>
  <c r="Q17" i="257"/>
  <c r="Q13" i="257"/>
  <c r="V15" i="2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4" authorId="0" shapeId="0" xr:uid="{00000000-0006-0000-0500-000001000000}">
      <text>
        <r>
          <rPr>
            <b/>
            <sz val="10"/>
            <rFont val="ＭＳ Ｐゴシック"/>
            <family val="3"/>
            <charset val="128"/>
          </rPr>
          <t xml:space="preserve">サンリツさんの値を
計算から外した平均値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4" authorId="0" shapeId="0" xr:uid="{00000000-0006-0000-0700-000001000000}">
      <text>
        <r>
          <rPr>
            <b/>
            <sz val="10"/>
            <rFont val="ＭＳ Ｐゴシック"/>
            <family val="3"/>
            <charset val="128"/>
          </rPr>
          <t>がんセンターさんの値を
計算から外した平均値</t>
        </r>
      </text>
    </comment>
  </commentList>
</comments>
</file>

<file path=xl/sharedStrings.xml><?xml version="1.0" encoding="utf-8"?>
<sst xmlns="http://schemas.openxmlformats.org/spreadsheetml/2006/main" count="778" uniqueCount="127">
  <si>
    <t>項目</t>
  </si>
  <si>
    <t>認証値</t>
  </si>
  <si>
    <t>単位</t>
  </si>
  <si>
    <t>許容範囲</t>
  </si>
  <si>
    <t>許容幅</t>
  </si>
  <si>
    <t>Na</t>
  </si>
  <si>
    <t>mmol/L</t>
  </si>
  <si>
    <t>～</t>
  </si>
  <si>
    <t>±2mmol/L</t>
  </si>
  <si>
    <t>K</t>
  </si>
  <si>
    <t>±0.2mmol/L</t>
  </si>
  <si>
    <t>CL（日立電極以外）</t>
  </si>
  <si>
    <t>±3mmol/L</t>
  </si>
  <si>
    <t>CL（日立電極）</t>
  </si>
  <si>
    <t>Ca</t>
  </si>
  <si>
    <t>mg/dL</t>
  </si>
  <si>
    <t>±0.5mg/dL</t>
  </si>
  <si>
    <t>GLU</t>
  </si>
  <si>
    <t>±5mg/dL</t>
  </si>
  <si>
    <t>TCH</t>
  </si>
  <si>
    <t>±8mg/dL（±5％）</t>
  </si>
  <si>
    <t>TG</t>
  </si>
  <si>
    <t>±3mg/dL（±5％）</t>
  </si>
  <si>
    <t>±3mg/dL</t>
  </si>
  <si>
    <t>TP</t>
  </si>
  <si>
    <t>g/dL</t>
  </si>
  <si>
    <t>±0.2g/dL</t>
  </si>
  <si>
    <t>T-BIL</t>
  </si>
  <si>
    <t>±0.3mg/dL</t>
  </si>
  <si>
    <t>CRP</t>
  </si>
  <si>
    <t>±0.20mg/dL</t>
  </si>
  <si>
    <t>UA</t>
  </si>
  <si>
    <t>BUN</t>
  </si>
  <si>
    <t>±2mg/dL</t>
  </si>
  <si>
    <t>CRE</t>
  </si>
  <si>
    <t>AST</t>
  </si>
  <si>
    <t>U/L</t>
  </si>
  <si>
    <t>±5U/L（±5％）</t>
  </si>
  <si>
    <t>ALT</t>
  </si>
  <si>
    <t>±4U/L（±5％）</t>
  </si>
  <si>
    <t>γ-GT</t>
  </si>
  <si>
    <t>ALP</t>
  </si>
  <si>
    <t>LD</t>
  </si>
  <si>
    <t>±15U/L（±5％）</t>
  </si>
  <si>
    <t>CK</t>
  </si>
  <si>
    <t>±16U/L（±5％）</t>
  </si>
  <si>
    <t>AMY</t>
  </si>
  <si>
    <t>±11U/L（±5％）</t>
  </si>
  <si>
    <t>ChE</t>
  </si>
  <si>
    <t>Fe</t>
  </si>
  <si>
    <t>μg/dL</t>
  </si>
  <si>
    <t>±8μg/dL（±5％）</t>
  </si>
  <si>
    <t>Mg</t>
  </si>
  <si>
    <t>±0.2mg/dL</t>
  </si>
  <si>
    <t>IP</t>
  </si>
  <si>
    <t>IgG</t>
  </si>
  <si>
    <t>IgA</t>
  </si>
  <si>
    <t>±22mg/dL（±10％）</t>
  </si>
  <si>
    <t>IgM</t>
  </si>
  <si>
    <t>±9mg/dL（±10％）</t>
  </si>
  <si>
    <t>月</t>
  </si>
  <si>
    <t>千葉大</t>
  </si>
  <si>
    <t>がんｾﾝﾀｰ</t>
  </si>
  <si>
    <t>船橋医療C</t>
  </si>
  <si>
    <t>東千葉MC</t>
  </si>
  <si>
    <t>順大浦安</t>
  </si>
  <si>
    <t>千葉青葉</t>
  </si>
  <si>
    <t>サンリツ</t>
  </si>
  <si>
    <t>千葉MC</t>
  </si>
  <si>
    <t>新東京</t>
  </si>
  <si>
    <t>10病院平均</t>
  </si>
  <si>
    <t>R</t>
  </si>
  <si>
    <t>下限</t>
  </si>
  <si>
    <t>上限</t>
  </si>
  <si>
    <t>CL</t>
  </si>
  <si>
    <t>千葉総急C</t>
  </si>
  <si>
    <t>日立以外認証値</t>
  </si>
  <si>
    <t>日立以外平均</t>
  </si>
  <si>
    <t>日立認証値</t>
  </si>
  <si>
    <t>日立平均</t>
  </si>
  <si>
    <t>千葉大病院は２月からBM２２５０に変わりました。</t>
  </si>
  <si>
    <t>HDL</t>
  </si>
  <si>
    <t>積水認証値</t>
  </si>
  <si>
    <t>積水平均</t>
  </si>
  <si>
    <t>積水下限</t>
  </si>
  <si>
    <t>積水上限</t>
  </si>
  <si>
    <t>ALB</t>
  </si>
  <si>
    <t>TBIL</t>
  </si>
  <si>
    <t>r-GT</t>
  </si>
  <si>
    <t>CHE</t>
  </si>
  <si>
    <t>9病院平均</t>
  </si>
  <si>
    <t>8病院平均</t>
  </si>
  <si>
    <t>7病院平均</t>
  </si>
  <si>
    <t>LDL</t>
  </si>
  <si>
    <t>CPK</t>
  </si>
  <si>
    <t>rGT</t>
  </si>
  <si>
    <t>06</t>
  </si>
  <si>
    <t>07</t>
  </si>
  <si>
    <t>08</t>
  </si>
  <si>
    <t>09</t>
  </si>
  <si>
    <t>10</t>
  </si>
  <si>
    <t>11</t>
  </si>
  <si>
    <t>12</t>
  </si>
  <si>
    <t>03</t>
  </si>
  <si>
    <t>04</t>
  </si>
  <si>
    <t>05</t>
  </si>
  <si>
    <r>
      <rPr>
        <b/>
        <sz val="14"/>
        <rFont val="Meiryo UI"/>
        <family val="3"/>
        <charset val="128"/>
      </rPr>
      <t>Chiritorol 2024LR Red Bottle（</t>
    </r>
    <r>
      <rPr>
        <b/>
        <sz val="10"/>
        <rFont val="Meiryo UI"/>
        <family val="3"/>
        <charset val="128"/>
      </rPr>
      <t>製造番号：016507 有効期限：2027.06）</t>
    </r>
    <r>
      <rPr>
        <b/>
        <sz val="14"/>
        <rFont val="Meiryo UI"/>
        <family val="3"/>
        <charset val="128"/>
      </rPr>
      <t>認証値設定 2025年8月</t>
    </r>
  </si>
  <si>
    <t>メタボリードHDL-C</t>
  </si>
  <si>
    <t>コレステストN HDL</t>
  </si>
  <si>
    <t>メタボリードLDL-C</t>
  </si>
  <si>
    <t>コレステスト LDL</t>
  </si>
  <si>
    <t>±14U/L（±5％）</t>
  </si>
  <si>
    <t>±49mg/dL（±5％）</t>
  </si>
  <si>
    <t>メタボリード上限</t>
  </si>
  <si>
    <t>メタボリード下限</t>
  </si>
  <si>
    <t>25.11</t>
    <phoneticPr fontId="32"/>
  </si>
  <si>
    <t>01</t>
    <phoneticPr fontId="32"/>
  </si>
  <si>
    <t>02</t>
    <phoneticPr fontId="32"/>
  </si>
  <si>
    <t>03</t>
    <phoneticPr fontId="32"/>
  </si>
  <si>
    <t>04</t>
    <phoneticPr fontId="32"/>
  </si>
  <si>
    <t>26.01</t>
    <phoneticPr fontId="32"/>
  </si>
  <si>
    <t>2025.11月値を100％に対する変化率</t>
    <phoneticPr fontId="32"/>
  </si>
  <si>
    <t>キャノンMDS認証値</t>
  </si>
  <si>
    <t>キャノンMDS平均</t>
  </si>
  <si>
    <t>日立以外下限</t>
  </si>
  <si>
    <t>日立下限</t>
  </si>
  <si>
    <t>日立上限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</si>
</sst>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 "/>
    <numFmt numFmtId="178" formatCode="0.000"/>
    <numFmt numFmtId="179" formatCode="0.00\ "/>
    <numFmt numFmtId="180" formatCode="0.000_);[Red]\(0.000\)"/>
    <numFmt numFmtId="181" formatCode="0.00_ "/>
  </numFmts>
  <fonts count="38" x14ac:knownFonts="1">
    <font>
      <sz val="11"/>
      <name val="ＭＳ Ｐゴシック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color indexed="9"/>
      <name val="Meiryo UI"/>
      <family val="3"/>
      <charset val="128"/>
    </font>
    <font>
      <sz val="14"/>
      <name val="メイリオ"/>
      <family val="3"/>
      <charset val="128"/>
    </font>
    <font>
      <sz val="14"/>
      <name val="Meiryo UI"/>
      <family val="3"/>
      <charset val="128"/>
    </font>
    <font>
      <sz val="11"/>
      <color indexed="9"/>
      <name val="Meiryo UI"/>
      <family val="3"/>
      <charset val="128"/>
    </font>
    <font>
      <sz val="12"/>
      <name val="ＭＳ Ｐゴシック"/>
      <family val="3"/>
      <charset val="128"/>
    </font>
    <font>
      <sz val="12"/>
      <color theme="0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4"/>
      <color indexed="9"/>
      <name val="Meiryo UI"/>
      <family val="3"/>
      <charset val="128"/>
    </font>
    <font>
      <b/>
      <sz val="12"/>
      <color indexed="9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7" tint="-0.499984740745262"/>
      <name val="ＭＳ Ｐゴシック"/>
      <family val="3"/>
      <charset val="128"/>
    </font>
    <font>
      <b/>
      <sz val="18"/>
      <name val="Meiryo UI"/>
      <family val="3"/>
      <charset val="128"/>
    </font>
    <font>
      <sz val="11"/>
      <name val="メイリオ"/>
      <family val="3"/>
      <charset val="128"/>
    </font>
    <font>
      <sz val="11"/>
      <color theme="7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000099"/>
      <name val="Meiryo UI"/>
      <family val="3"/>
      <charset val="128"/>
    </font>
    <font>
      <sz val="11"/>
      <color rgb="FF000099"/>
      <name val="Meiryo UI"/>
      <family val="3"/>
      <charset val="128"/>
    </font>
    <font>
      <sz val="11"/>
      <color rgb="FF00009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sz val="10"/>
      <color rgb="FFFF0000"/>
      <name val="メイリオ"/>
      <family val="3"/>
      <charset val="128"/>
    </font>
    <font>
      <b/>
      <sz val="10"/>
      <name val="ＭＳ Ｐゴシック"/>
      <family val="3"/>
      <charset val="128"/>
    </font>
    <font>
      <b/>
      <sz val="12"/>
      <name val="Meiryo UI"/>
      <family val="3"/>
      <charset val="128"/>
    </font>
    <font>
      <b/>
      <sz val="12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</cellStyleXfs>
  <cellXfs count="24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right" vertical="center"/>
    </xf>
    <xf numFmtId="0" fontId="0" fillId="0" borderId="31" xfId="0" applyBorder="1"/>
    <xf numFmtId="0" fontId="0" fillId="0" borderId="33" xfId="0" applyBorder="1"/>
    <xf numFmtId="49" fontId="1" fillId="0" borderId="1" xfId="0" applyNumberFormat="1" applyFont="1" applyBorder="1" applyAlignment="1">
      <alignment horizontal="right" vertical="center"/>
    </xf>
    <xf numFmtId="0" fontId="26" fillId="0" borderId="0" xfId="2" applyFont="1" applyAlignment="1">
      <alignment horizontal="left" vertical="center"/>
    </xf>
    <xf numFmtId="0" fontId="27" fillId="0" borderId="0" xfId="2" applyFont="1"/>
    <xf numFmtId="0" fontId="28" fillId="0" borderId="0" xfId="2" applyFont="1"/>
    <xf numFmtId="0" fontId="31" fillId="0" borderId="0" xfId="2"/>
    <xf numFmtId="0" fontId="7" fillId="0" borderId="31" xfId="2" applyFont="1" applyBorder="1" applyAlignment="1">
      <alignment horizontal="center" vertical="center"/>
    </xf>
    <xf numFmtId="0" fontId="33" fillId="0" borderId="0" xfId="2" applyFont="1"/>
    <xf numFmtId="0" fontId="3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0" xfId="2" applyFont="1"/>
    <xf numFmtId="0" fontId="23" fillId="0" borderId="0" xfId="2" applyFont="1" applyAlignment="1">
      <alignment horizontal="left"/>
    </xf>
    <xf numFmtId="0" fontId="5" fillId="0" borderId="0" xfId="2" applyFont="1"/>
    <xf numFmtId="0" fontId="20" fillId="0" borderId="0" xfId="2" applyFont="1"/>
    <xf numFmtId="2" fontId="31" fillId="0" borderId="0" xfId="2" applyNumberFormat="1" applyAlignment="1">
      <alignment horizontal="center"/>
    </xf>
    <xf numFmtId="176" fontId="1" fillId="0" borderId="0" xfId="2" applyNumberFormat="1" applyFont="1" applyAlignment="1">
      <alignment vertical="center"/>
    </xf>
    <xf numFmtId="0" fontId="9" fillId="3" borderId="48" xfId="2" applyFont="1" applyFill="1" applyBorder="1" applyAlignment="1">
      <alignment horizontal="center"/>
    </xf>
    <xf numFmtId="0" fontId="9" fillId="3" borderId="49" xfId="2" applyFont="1" applyFill="1" applyBorder="1" applyAlignment="1">
      <alignment horizontal="center"/>
    </xf>
    <xf numFmtId="176" fontId="7" fillId="0" borderId="31" xfId="2" applyNumberFormat="1" applyFont="1" applyBorder="1" applyAlignment="1">
      <alignment horizontal="center" vertical="center"/>
    </xf>
    <xf numFmtId="1" fontId="7" fillId="0" borderId="31" xfId="2" applyNumberFormat="1" applyFont="1" applyBorder="1" applyAlignment="1">
      <alignment horizontal="center" vertical="center"/>
    </xf>
    <xf numFmtId="176" fontId="7" fillId="0" borderId="4" xfId="2" applyNumberFormat="1" applyFont="1" applyBorder="1" applyAlignment="1">
      <alignment horizontal="center" vertical="center"/>
    </xf>
    <xf numFmtId="0" fontId="5" fillId="0" borderId="31" xfId="2" applyFont="1" applyBorder="1"/>
    <xf numFmtId="176" fontId="7" fillId="0" borderId="3" xfId="2" applyNumberFormat="1" applyFont="1" applyBorder="1" applyAlignment="1">
      <alignment horizontal="center" vertical="center"/>
    </xf>
    <xf numFmtId="178" fontId="5" fillId="0" borderId="31" xfId="2" applyNumberFormat="1" applyFont="1" applyBorder="1" applyAlignment="1">
      <alignment horizontal="center"/>
    </xf>
    <xf numFmtId="178" fontId="6" fillId="0" borderId="31" xfId="2" applyNumberFormat="1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176" fontId="5" fillId="0" borderId="31" xfId="2" applyNumberFormat="1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 shrinkToFit="1"/>
    </xf>
    <xf numFmtId="0" fontId="6" fillId="0" borderId="31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1" fillId="0" borderId="0" xfId="2" applyFont="1"/>
    <xf numFmtId="2" fontId="1" fillId="0" borderId="0" xfId="2" applyNumberFormat="1" applyFont="1" applyAlignment="1">
      <alignment horizontal="center"/>
    </xf>
    <xf numFmtId="2" fontId="7" fillId="0" borderId="31" xfId="2" applyNumberFormat="1" applyFont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/>
    </xf>
    <xf numFmtId="179" fontId="7" fillId="0" borderId="31" xfId="2" applyNumberFormat="1" applyFont="1" applyBorder="1" applyAlignment="1">
      <alignment horizontal="center" vertical="center"/>
    </xf>
    <xf numFmtId="176" fontId="1" fillId="0" borderId="0" xfId="2" applyNumberFormat="1" applyFont="1"/>
    <xf numFmtId="0" fontId="31" fillId="0" borderId="0" xfId="2" applyAlignment="1">
      <alignment horizontal="center"/>
    </xf>
    <xf numFmtId="0" fontId="18" fillId="3" borderId="48" xfId="2" applyFont="1" applyFill="1" applyBorder="1" applyAlignment="1">
      <alignment horizontal="center"/>
    </xf>
    <xf numFmtId="176" fontId="7" fillId="4" borderId="31" xfId="2" applyNumberFormat="1" applyFont="1" applyFill="1" applyBorder="1" applyAlignment="1">
      <alignment horizontal="center" vertical="center"/>
    </xf>
    <xf numFmtId="1" fontId="7" fillId="4" borderId="31" xfId="2" applyNumberFormat="1" applyFont="1" applyFill="1" applyBorder="1" applyAlignment="1">
      <alignment horizontal="center" vertical="center"/>
    </xf>
    <xf numFmtId="176" fontId="7" fillId="2" borderId="31" xfId="2" applyNumberFormat="1" applyFont="1" applyFill="1" applyBorder="1" applyAlignment="1">
      <alignment horizontal="center" vertical="center"/>
    </xf>
    <xf numFmtId="1" fontId="7" fillId="2" borderId="31" xfId="2" applyNumberFormat="1" applyFont="1" applyFill="1" applyBorder="1" applyAlignment="1">
      <alignment horizontal="center" vertical="center"/>
    </xf>
    <xf numFmtId="178" fontId="9" fillId="3" borderId="48" xfId="2" applyNumberFormat="1" applyFont="1" applyFill="1" applyBorder="1" applyAlignment="1">
      <alignment horizontal="center"/>
    </xf>
    <xf numFmtId="178" fontId="9" fillId="3" borderId="50" xfId="2" applyNumberFormat="1" applyFont="1" applyFill="1" applyBorder="1" applyAlignment="1">
      <alignment horizontal="center"/>
    </xf>
    <xf numFmtId="178" fontId="5" fillId="0" borderId="31" xfId="2" applyNumberFormat="1" applyFont="1" applyBorder="1" applyAlignment="1">
      <alignment horizontal="center" vertical="center"/>
    </xf>
    <xf numFmtId="178" fontId="1" fillId="0" borderId="31" xfId="2" applyNumberFormat="1" applyFont="1" applyBorder="1" applyAlignment="1">
      <alignment horizontal="center" vertical="center" shrinkToFit="1"/>
    </xf>
    <xf numFmtId="176" fontId="9" fillId="3" borderId="48" xfId="2" applyNumberFormat="1" applyFont="1" applyFill="1" applyBorder="1" applyAlignment="1">
      <alignment horizontal="center"/>
    </xf>
    <xf numFmtId="176" fontId="9" fillId="3" borderId="49" xfId="2" applyNumberFormat="1" applyFont="1" applyFill="1" applyBorder="1" applyAlignment="1">
      <alignment horizontal="center"/>
    </xf>
    <xf numFmtId="2" fontId="7" fillId="0" borderId="4" xfId="2" applyNumberFormat="1" applyFont="1" applyBorder="1" applyAlignment="1">
      <alignment horizontal="center" vertical="center"/>
    </xf>
    <xf numFmtId="0" fontId="17" fillId="3" borderId="48" xfId="2" applyFont="1" applyFill="1" applyBorder="1" applyAlignment="1">
      <alignment horizontal="center"/>
    </xf>
    <xf numFmtId="0" fontId="17" fillId="3" borderId="49" xfId="2" applyFont="1" applyFill="1" applyBorder="1" applyAlignment="1">
      <alignment horizontal="center"/>
    </xf>
    <xf numFmtId="0" fontId="11" fillId="0" borderId="31" xfId="2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9" fillId="3" borderId="48" xfId="2" applyFont="1" applyFill="1" applyBorder="1"/>
    <xf numFmtId="0" fontId="9" fillId="3" borderId="49" xfId="2" applyFont="1" applyFill="1" applyBorder="1"/>
    <xf numFmtId="1" fontId="9" fillId="3" borderId="48" xfId="2" applyNumberFormat="1" applyFont="1" applyFill="1" applyBorder="1"/>
    <xf numFmtId="176" fontId="7" fillId="5" borderId="31" xfId="2" applyNumberFormat="1" applyFont="1" applyFill="1" applyBorder="1" applyAlignment="1">
      <alignment horizontal="center" vertical="center"/>
    </xf>
    <xf numFmtId="1" fontId="7" fillId="5" borderId="31" xfId="2" applyNumberFormat="1" applyFont="1" applyFill="1" applyBorder="1" applyAlignment="1">
      <alignment horizontal="center" vertical="center"/>
    </xf>
    <xf numFmtId="176" fontId="14" fillId="0" borderId="48" xfId="2" applyNumberFormat="1" applyFont="1" applyBorder="1" applyAlignment="1">
      <alignment horizontal="center"/>
    </xf>
    <xf numFmtId="176" fontId="14" fillId="0" borderId="49" xfId="2" applyNumberFormat="1" applyFont="1" applyBorder="1" applyAlignment="1">
      <alignment horizontal="center"/>
    </xf>
    <xf numFmtId="176" fontId="1" fillId="0" borderId="0" xfId="2" applyNumberFormat="1" applyFont="1" applyAlignment="1">
      <alignment horizontal="right" vertical="center"/>
    </xf>
    <xf numFmtId="176" fontId="16" fillId="3" borderId="48" xfId="2" applyNumberFormat="1" applyFont="1" applyFill="1" applyBorder="1" applyAlignment="1">
      <alignment horizontal="center"/>
    </xf>
    <xf numFmtId="176" fontId="16" fillId="3" borderId="49" xfId="2" applyNumberFormat="1" applyFont="1" applyFill="1" applyBorder="1" applyAlignment="1">
      <alignment horizontal="center"/>
    </xf>
    <xf numFmtId="0" fontId="15" fillId="3" borderId="48" xfId="2" applyFont="1" applyFill="1" applyBorder="1"/>
    <xf numFmtId="0" fontId="15" fillId="3" borderId="49" xfId="2" applyFont="1" applyFill="1" applyBorder="1"/>
    <xf numFmtId="178" fontId="7" fillId="0" borderId="31" xfId="2" applyNumberFormat="1" applyFont="1" applyBorder="1" applyAlignment="1">
      <alignment horizontal="center" vertical="center"/>
    </xf>
    <xf numFmtId="178" fontId="7" fillId="0" borderId="3" xfId="2" applyNumberFormat="1" applyFont="1" applyBorder="1" applyAlignment="1">
      <alignment horizontal="center" vertical="center"/>
    </xf>
    <xf numFmtId="180" fontId="7" fillId="0" borderId="3" xfId="2" applyNumberFormat="1" applyFont="1" applyBorder="1" applyAlignment="1">
      <alignment horizontal="center" vertical="center"/>
    </xf>
    <xf numFmtId="178" fontId="7" fillId="0" borderId="4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12" fillId="3" borderId="48" xfId="2" applyFont="1" applyFill="1" applyBorder="1" applyAlignment="1">
      <alignment horizontal="center"/>
    </xf>
    <xf numFmtId="0" fontId="12" fillId="3" borderId="49" xfId="2" applyFont="1" applyFill="1" applyBorder="1" applyAlignment="1">
      <alignment horizontal="center"/>
    </xf>
    <xf numFmtId="1" fontId="7" fillId="0" borderId="3" xfId="2" applyNumberFormat="1" applyFont="1" applyBorder="1" applyAlignment="1">
      <alignment horizontal="center" vertical="center"/>
    </xf>
    <xf numFmtId="0" fontId="13" fillId="0" borderId="0" xfId="2" applyFont="1"/>
    <xf numFmtId="2" fontId="13" fillId="0" borderId="0" xfId="2" applyNumberFormat="1" applyFont="1" applyAlignment="1">
      <alignment horizontal="center"/>
    </xf>
    <xf numFmtId="176" fontId="7" fillId="0" borderId="31" xfId="2" applyNumberFormat="1" applyFont="1" applyBorder="1" applyAlignment="1">
      <alignment horizontal="center"/>
    </xf>
    <xf numFmtId="0" fontId="11" fillId="0" borderId="0" xfId="2" applyFont="1"/>
    <xf numFmtId="178" fontId="6" fillId="0" borderId="31" xfId="2" applyNumberFormat="1" applyFont="1" applyBorder="1" applyAlignment="1">
      <alignment horizontal="center"/>
    </xf>
    <xf numFmtId="0" fontId="31" fillId="0" borderId="0" xfId="2" applyAlignment="1">
      <alignment vertical="center"/>
    </xf>
    <xf numFmtId="1" fontId="9" fillId="3" borderId="48" xfId="2" applyNumberFormat="1" applyFont="1" applyFill="1" applyBorder="1" applyAlignment="1">
      <alignment horizontal="center"/>
    </xf>
    <xf numFmtId="1" fontId="9" fillId="3" borderId="49" xfId="2" applyNumberFormat="1" applyFont="1" applyFill="1" applyBorder="1" applyAlignment="1">
      <alignment horizontal="center"/>
    </xf>
    <xf numFmtId="0" fontId="2" fillId="0" borderId="0" xfId="2" applyFont="1" applyAlignment="1">
      <alignment horizontal="center"/>
    </xf>
    <xf numFmtId="177" fontId="7" fillId="0" borderId="31" xfId="2" applyNumberFormat="1" applyFont="1" applyBorder="1" applyAlignment="1">
      <alignment horizontal="center" vertical="center"/>
    </xf>
    <xf numFmtId="0" fontId="31" fillId="0" borderId="0" xfId="2" applyAlignment="1">
      <alignment horizontal="left" vertical="top" wrapText="1"/>
    </xf>
    <xf numFmtId="0" fontId="7" fillId="0" borderId="3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10" fillId="0" borderId="0" xfId="2" applyFont="1"/>
    <xf numFmtId="0" fontId="7" fillId="2" borderId="6" xfId="2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/>
    </xf>
    <xf numFmtId="176" fontId="3" fillId="0" borderId="51" xfId="0" applyNumberFormat="1" applyFont="1" applyBorder="1" applyAlignment="1">
      <alignment horizontal="center"/>
    </xf>
    <xf numFmtId="2" fontId="3" fillId="0" borderId="51" xfId="0" applyNumberFormat="1" applyFont="1" applyBorder="1" applyAlignment="1">
      <alignment horizontal="center"/>
    </xf>
    <xf numFmtId="178" fontId="3" fillId="0" borderId="51" xfId="0" applyNumberFormat="1" applyFont="1" applyBorder="1" applyAlignment="1">
      <alignment horizontal="center"/>
    </xf>
    <xf numFmtId="176" fontId="3" fillId="0" borderId="52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>
      <alignment horizontal="center" vertical="center"/>
    </xf>
    <xf numFmtId="178" fontId="3" fillId="0" borderId="52" xfId="0" applyNumberFormat="1" applyFont="1" applyBorder="1" applyAlignment="1">
      <alignment horizontal="center" vertical="center"/>
    </xf>
    <xf numFmtId="177" fontId="3" fillId="0" borderId="52" xfId="0" applyNumberFormat="1" applyFont="1" applyBorder="1" applyAlignment="1">
      <alignment horizontal="center" vertical="center"/>
    </xf>
    <xf numFmtId="176" fontId="36" fillId="0" borderId="4" xfId="0" applyNumberFormat="1" applyFont="1" applyBorder="1" applyAlignment="1">
      <alignment horizontal="center"/>
    </xf>
    <xf numFmtId="176" fontId="36" fillId="0" borderId="51" xfId="0" applyNumberFormat="1" applyFont="1" applyBorder="1" applyAlignment="1">
      <alignment horizontal="center"/>
    </xf>
    <xf numFmtId="2" fontId="36" fillId="0" borderId="51" xfId="0" applyNumberFormat="1" applyFont="1" applyBorder="1" applyAlignment="1">
      <alignment horizontal="center"/>
    </xf>
    <xf numFmtId="178" fontId="36" fillId="0" borderId="51" xfId="0" applyNumberFormat="1" applyFont="1" applyBorder="1" applyAlignment="1">
      <alignment horizontal="center"/>
    </xf>
    <xf numFmtId="176" fontId="3" fillId="2" borderId="51" xfId="0" applyNumberFormat="1" applyFont="1" applyFill="1" applyBorder="1" applyAlignment="1">
      <alignment horizontal="center"/>
    </xf>
    <xf numFmtId="176" fontId="3" fillId="4" borderId="51" xfId="0" applyNumberFormat="1" applyFont="1" applyFill="1" applyBorder="1" applyAlignment="1">
      <alignment horizontal="center"/>
    </xf>
    <xf numFmtId="176" fontId="36" fillId="2" borderId="51" xfId="0" applyNumberFormat="1" applyFont="1" applyFill="1" applyBorder="1" applyAlignment="1">
      <alignment horizontal="center"/>
    </xf>
    <xf numFmtId="2" fontId="7" fillId="0" borderId="51" xfId="0" applyNumberFormat="1" applyFont="1" applyBorder="1" applyAlignment="1">
      <alignment horizontal="center" vertical="center"/>
    </xf>
    <xf numFmtId="2" fontId="7" fillId="0" borderId="52" xfId="0" applyNumberFormat="1" applyFont="1" applyBorder="1" applyAlignment="1">
      <alignment horizontal="center" vertical="center"/>
    </xf>
    <xf numFmtId="176" fontId="7" fillId="0" borderId="52" xfId="0" applyNumberFormat="1" applyFont="1" applyBorder="1" applyAlignment="1">
      <alignment horizontal="center" vertical="center"/>
    </xf>
    <xf numFmtId="176" fontId="7" fillId="0" borderId="51" xfId="0" applyNumberFormat="1" applyFont="1" applyBorder="1" applyAlignment="1">
      <alignment horizontal="center" vertical="center"/>
    </xf>
    <xf numFmtId="176" fontId="7" fillId="2" borderId="52" xfId="0" applyNumberFormat="1" applyFont="1" applyFill="1" applyBorder="1" applyAlignment="1">
      <alignment horizontal="center" vertical="center"/>
    </xf>
    <xf numFmtId="176" fontId="7" fillId="2" borderId="51" xfId="0" applyNumberFormat="1" applyFont="1" applyFill="1" applyBorder="1" applyAlignment="1">
      <alignment horizontal="center" vertical="center"/>
    </xf>
    <xf numFmtId="176" fontId="7" fillId="6" borderId="51" xfId="0" applyNumberFormat="1" applyFont="1" applyFill="1" applyBorder="1" applyAlignment="1">
      <alignment horizontal="center" vertical="center"/>
    </xf>
    <xf numFmtId="178" fontId="7" fillId="0" borderId="52" xfId="0" applyNumberFormat="1" applyFont="1" applyBorder="1" applyAlignment="1">
      <alignment horizontal="center" vertical="center"/>
    </xf>
    <xf numFmtId="178" fontId="7" fillId="0" borderId="51" xfId="0" applyNumberFormat="1" applyFont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right"/>
    </xf>
    <xf numFmtId="0" fontId="24" fillId="0" borderId="0" xfId="2" applyFont="1"/>
    <xf numFmtId="0" fontId="24" fillId="0" borderId="0" xfId="2" applyFont="1" applyAlignment="1">
      <alignment horizontal="left"/>
    </xf>
    <xf numFmtId="0" fontId="19" fillId="0" borderId="0" xfId="2" applyFont="1"/>
    <xf numFmtId="0" fontId="24" fillId="0" borderId="0" xfId="2" applyFont="1" applyAlignment="1">
      <alignment horizontal="left" vertical="center"/>
    </xf>
    <xf numFmtId="0" fontId="25" fillId="0" borderId="0" xfId="2" applyFont="1"/>
    <xf numFmtId="176" fontId="3" fillId="0" borderId="51" xfId="0" applyNumberFormat="1" applyFont="1" applyBorder="1" applyAlignment="1">
      <alignment horizontal="center" vertical="center"/>
    </xf>
    <xf numFmtId="177" fontId="7" fillId="0" borderId="52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7" borderId="52" xfId="0" applyNumberFormat="1" applyFont="1" applyFill="1" applyBorder="1" applyAlignment="1">
      <alignment horizontal="center" vertical="center"/>
    </xf>
    <xf numFmtId="176" fontId="7" fillId="2" borderId="51" xfId="0" applyNumberFormat="1" applyFont="1" applyFill="1" applyBorder="1" applyAlignment="1">
      <alignment horizontal="center"/>
    </xf>
    <xf numFmtId="176" fontId="7" fillId="4" borderId="52" xfId="0" applyNumberFormat="1" applyFont="1" applyFill="1" applyBorder="1" applyAlignment="1">
      <alignment horizontal="center" vertical="center"/>
    </xf>
    <xf numFmtId="176" fontId="7" fillId="4" borderId="51" xfId="0" applyNumberFormat="1" applyFont="1" applyFill="1" applyBorder="1" applyAlignment="1">
      <alignment horizontal="center" vertical="center"/>
    </xf>
    <xf numFmtId="1" fontId="7" fillId="6" borderId="31" xfId="2" applyNumberFormat="1" applyFont="1" applyFill="1" applyBorder="1" applyAlignment="1">
      <alignment horizontal="center" vertical="center"/>
    </xf>
    <xf numFmtId="178" fontId="5" fillId="4" borderId="52" xfId="0" applyNumberFormat="1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 shrinkToFit="1"/>
    </xf>
    <xf numFmtId="0" fontId="6" fillId="4" borderId="5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176" fontId="5" fillId="2" borderId="5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shrinkToFit="1"/>
    </xf>
    <xf numFmtId="178" fontId="1" fillId="2" borderId="52" xfId="0" applyNumberFormat="1" applyFont="1" applyFill="1" applyBorder="1" applyAlignment="1">
      <alignment horizontal="center" vertical="center" shrinkToFit="1"/>
    </xf>
    <xf numFmtId="178" fontId="5" fillId="2" borderId="52" xfId="0" applyNumberFormat="1" applyFont="1" applyFill="1" applyBorder="1" applyAlignment="1">
      <alignment horizontal="center" vertical="center"/>
    </xf>
    <xf numFmtId="178" fontId="1" fillId="4" borderId="52" xfId="0" applyNumberFormat="1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5" fillId="6" borderId="52" xfId="0" applyFont="1" applyFill="1" applyBorder="1" applyAlignment="1">
      <alignment horizontal="center" vertical="center" shrinkToFit="1"/>
    </xf>
    <xf numFmtId="0" fontId="5" fillId="7" borderId="52" xfId="0" applyFont="1" applyFill="1" applyBorder="1" applyAlignment="1">
      <alignment horizontal="center" vertical="center"/>
    </xf>
    <xf numFmtId="0" fontId="5" fillId="7" borderId="51" xfId="0" applyFont="1" applyFill="1" applyBorder="1" applyAlignment="1">
      <alignment horizontal="center" vertical="center"/>
    </xf>
    <xf numFmtId="176" fontId="5" fillId="7" borderId="52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8" fontId="8" fillId="2" borderId="52" xfId="0" applyNumberFormat="1" applyFont="1" applyFill="1" applyBorder="1" applyAlignment="1">
      <alignment horizontal="center" vertical="center"/>
    </xf>
    <xf numFmtId="178" fontId="6" fillId="7" borderId="52" xfId="0" applyNumberFormat="1" applyFont="1" applyFill="1" applyBorder="1" applyAlignment="1">
      <alignment vertical="center"/>
    </xf>
    <xf numFmtId="178" fontId="6" fillId="7" borderId="52" xfId="0" applyNumberFormat="1" applyFont="1" applyFill="1" applyBorder="1" applyAlignment="1">
      <alignment horizontal="center" vertical="center"/>
    </xf>
    <xf numFmtId="0" fontId="7" fillId="8" borderId="34" xfId="2" applyFont="1" applyFill="1" applyBorder="1" applyAlignment="1">
      <alignment horizontal="center" vertical="center"/>
    </xf>
    <xf numFmtId="0" fontId="7" fillId="8" borderId="35" xfId="2" applyFont="1" applyFill="1" applyBorder="1" applyAlignment="1">
      <alignment horizontal="center" vertical="center"/>
    </xf>
    <xf numFmtId="0" fontId="7" fillId="8" borderId="36" xfId="2" applyFont="1" applyFill="1" applyBorder="1" applyAlignment="1">
      <alignment horizontal="center" vertical="center"/>
    </xf>
    <xf numFmtId="0" fontId="4" fillId="8" borderId="40" xfId="2" applyFont="1" applyFill="1" applyBorder="1" applyAlignment="1">
      <alignment horizontal="center" vertical="center"/>
    </xf>
    <xf numFmtId="0" fontId="4" fillId="8" borderId="41" xfId="2" applyFont="1" applyFill="1" applyBorder="1" applyAlignment="1">
      <alignment horizontal="center" vertical="center"/>
    </xf>
    <xf numFmtId="0" fontId="7" fillId="8" borderId="31" xfId="2" applyFont="1" applyFill="1" applyBorder="1" applyAlignment="1">
      <alignment horizontal="center" vertical="center"/>
    </xf>
    <xf numFmtId="0" fontId="4" fillId="8" borderId="8" xfId="2" applyFont="1" applyFill="1" applyBorder="1" applyAlignment="1">
      <alignment horizontal="right" vertical="center"/>
    </xf>
    <xf numFmtId="0" fontId="4" fillId="8" borderId="9" xfId="2" applyFont="1" applyFill="1" applyBorder="1" applyAlignment="1">
      <alignment horizontal="center" vertical="center"/>
    </xf>
    <xf numFmtId="0" fontId="4" fillId="8" borderId="10" xfId="2" applyFont="1" applyFill="1" applyBorder="1" applyAlignment="1">
      <alignment horizontal="left" vertical="center"/>
    </xf>
    <xf numFmtId="0" fontId="3" fillId="8" borderId="31" xfId="2" applyFont="1" applyFill="1" applyBorder="1" applyAlignment="1">
      <alignment horizontal="center" vertical="center"/>
    </xf>
    <xf numFmtId="0" fontId="4" fillId="8" borderId="42" xfId="2" applyFont="1" applyFill="1" applyBorder="1" applyAlignment="1">
      <alignment horizontal="center" vertical="center"/>
    </xf>
    <xf numFmtId="0" fontId="4" fillId="8" borderId="43" xfId="2" applyFont="1" applyFill="1" applyBorder="1" applyAlignment="1">
      <alignment horizontal="center" vertical="center"/>
    </xf>
    <xf numFmtId="0" fontId="7" fillId="8" borderId="44" xfId="2" applyFont="1" applyFill="1" applyBorder="1" applyAlignment="1">
      <alignment horizontal="center" vertical="center"/>
    </xf>
    <xf numFmtId="176" fontId="4" fillId="8" borderId="45" xfId="2" applyNumberFormat="1" applyFont="1" applyFill="1" applyBorder="1" applyAlignment="1">
      <alignment horizontal="right" vertical="center"/>
    </xf>
    <xf numFmtId="0" fontId="4" fillId="8" borderId="46" xfId="2" applyFont="1" applyFill="1" applyBorder="1" applyAlignment="1">
      <alignment horizontal="center" vertical="center"/>
    </xf>
    <xf numFmtId="0" fontId="4" fillId="8" borderId="47" xfId="2" applyFont="1" applyFill="1" applyBorder="1" applyAlignment="1">
      <alignment horizontal="left" vertical="center"/>
    </xf>
    <xf numFmtId="0" fontId="3" fillId="8" borderId="44" xfId="2" applyFont="1" applyFill="1" applyBorder="1" applyAlignment="1">
      <alignment horizontal="center" vertical="center"/>
    </xf>
    <xf numFmtId="0" fontId="4" fillId="8" borderId="11" xfId="2" applyFont="1" applyFill="1" applyBorder="1" applyAlignment="1">
      <alignment horizontal="center" vertical="center"/>
    </xf>
    <xf numFmtId="0" fontId="4" fillId="8" borderId="12" xfId="2" applyFont="1" applyFill="1" applyBorder="1" applyAlignment="1">
      <alignment horizontal="center" vertical="center"/>
    </xf>
    <xf numFmtId="0" fontId="7" fillId="8" borderId="13" xfId="2" applyFont="1" applyFill="1" applyBorder="1" applyAlignment="1">
      <alignment horizontal="center" vertical="center"/>
    </xf>
    <xf numFmtId="0" fontId="4" fillId="8" borderId="14" xfId="2" applyFont="1" applyFill="1" applyBorder="1" applyAlignment="1">
      <alignment horizontal="right" vertical="center"/>
    </xf>
    <xf numFmtId="0" fontId="4" fillId="8" borderId="7" xfId="2" applyFont="1" applyFill="1" applyBorder="1" applyAlignment="1">
      <alignment horizontal="center" vertical="center"/>
    </xf>
    <xf numFmtId="0" fontId="4" fillId="8" borderId="4" xfId="2" applyFont="1" applyFill="1" applyBorder="1" applyAlignment="1">
      <alignment horizontal="left" vertical="center"/>
    </xf>
    <xf numFmtId="0" fontId="3" fillId="8" borderId="13" xfId="2" applyFont="1" applyFill="1" applyBorder="1" applyAlignment="1">
      <alignment horizontal="center" vertical="center"/>
    </xf>
    <xf numFmtId="0" fontId="4" fillId="8" borderId="45" xfId="2" applyFont="1" applyFill="1" applyBorder="1" applyAlignment="1">
      <alignment horizontal="right" vertical="center"/>
    </xf>
    <xf numFmtId="0" fontId="4" fillId="8" borderId="15" xfId="2" applyFont="1" applyFill="1" applyBorder="1" applyAlignment="1">
      <alignment horizontal="center" vertical="center"/>
    </xf>
    <xf numFmtId="176" fontId="4" fillId="8" borderId="12" xfId="2" applyNumberFormat="1" applyFont="1" applyFill="1" applyBorder="1" applyAlignment="1">
      <alignment horizontal="center" vertical="center"/>
    </xf>
    <xf numFmtId="176" fontId="4" fillId="8" borderId="14" xfId="2" applyNumberFormat="1" applyFont="1" applyFill="1" applyBorder="1" applyAlignment="1">
      <alignment horizontal="right" vertical="center"/>
    </xf>
    <xf numFmtId="176" fontId="4" fillId="8" borderId="4" xfId="2" applyNumberFormat="1" applyFont="1" applyFill="1" applyBorder="1" applyAlignment="1">
      <alignment horizontal="left" vertical="center"/>
    </xf>
    <xf numFmtId="0" fontId="4" fillId="8" borderId="32" xfId="2" applyFont="1" applyFill="1" applyBorder="1" applyAlignment="1">
      <alignment horizontal="right" vertical="center"/>
    </xf>
    <xf numFmtId="0" fontId="4" fillId="8" borderId="16" xfId="2" applyFont="1" applyFill="1" applyBorder="1" applyAlignment="1">
      <alignment horizontal="center" vertical="center"/>
    </xf>
    <xf numFmtId="0" fontId="4" fillId="8" borderId="3" xfId="2" applyFont="1" applyFill="1" applyBorder="1" applyAlignment="1">
      <alignment horizontal="left" vertical="center"/>
    </xf>
    <xf numFmtId="0" fontId="4" fillId="8" borderId="17" xfId="2" applyFont="1" applyFill="1" applyBorder="1" applyAlignment="1">
      <alignment horizontal="center" vertical="center"/>
    </xf>
    <xf numFmtId="0" fontId="7" fillId="8" borderId="18" xfId="2" applyFont="1" applyFill="1" applyBorder="1" applyAlignment="1">
      <alignment horizontal="center" vertical="center"/>
    </xf>
    <xf numFmtId="1" fontId="4" fillId="8" borderId="32" xfId="2" applyNumberFormat="1" applyFont="1" applyFill="1" applyBorder="1" applyAlignment="1">
      <alignment horizontal="right" vertical="center"/>
    </xf>
    <xf numFmtId="1" fontId="4" fillId="8" borderId="3" xfId="2" applyNumberFormat="1" applyFont="1" applyFill="1" applyBorder="1" applyAlignment="1">
      <alignment horizontal="left" vertical="center"/>
    </xf>
    <xf numFmtId="0" fontId="3" fillId="8" borderId="18" xfId="2" applyFont="1" applyFill="1" applyBorder="1" applyAlignment="1">
      <alignment horizontal="center" vertical="center"/>
    </xf>
    <xf numFmtId="0" fontId="4" fillId="8" borderId="19" xfId="2" applyFont="1" applyFill="1" applyBorder="1" applyAlignment="1">
      <alignment horizontal="center" vertical="center"/>
    </xf>
    <xf numFmtId="0" fontId="4" fillId="8" borderId="20" xfId="2" applyFont="1" applyFill="1" applyBorder="1" applyAlignment="1">
      <alignment horizontal="center" vertical="center"/>
    </xf>
    <xf numFmtId="0" fontId="7" fillId="8" borderId="6" xfId="2" applyFont="1" applyFill="1" applyBorder="1" applyAlignment="1">
      <alignment horizontal="center" vertical="center"/>
    </xf>
    <xf numFmtId="1" fontId="4" fillId="8" borderId="21" xfId="2" applyNumberFormat="1" applyFont="1" applyFill="1" applyBorder="1" applyAlignment="1">
      <alignment horizontal="right" vertical="center"/>
    </xf>
    <xf numFmtId="0" fontId="4" fillId="8" borderId="22" xfId="2" applyFont="1" applyFill="1" applyBorder="1" applyAlignment="1">
      <alignment horizontal="center" vertical="center"/>
    </xf>
    <xf numFmtId="1" fontId="4" fillId="8" borderId="5" xfId="2" applyNumberFormat="1" applyFont="1" applyFill="1" applyBorder="1" applyAlignment="1">
      <alignment horizontal="left" vertical="center"/>
    </xf>
    <xf numFmtId="0" fontId="3" fillId="8" borderId="6" xfId="2" applyFont="1" applyFill="1" applyBorder="1" applyAlignment="1">
      <alignment horizontal="center" vertical="center"/>
    </xf>
    <xf numFmtId="0" fontId="21" fillId="8" borderId="23" xfId="2" applyFont="1" applyFill="1" applyBorder="1" applyAlignment="1">
      <alignment horizontal="center" vertical="center"/>
    </xf>
    <xf numFmtId="0" fontId="4" fillId="8" borderId="24" xfId="2" applyFont="1" applyFill="1" applyBorder="1" applyAlignment="1">
      <alignment horizontal="center" vertical="center"/>
    </xf>
    <xf numFmtId="0" fontId="7" fillId="8" borderId="25" xfId="2" applyFont="1" applyFill="1" applyBorder="1" applyAlignment="1">
      <alignment horizontal="center" vertical="center"/>
    </xf>
    <xf numFmtId="0" fontId="4" fillId="8" borderId="26" xfId="2" applyFont="1" applyFill="1" applyBorder="1" applyAlignment="1">
      <alignment horizontal="right" vertical="center"/>
    </xf>
    <xf numFmtId="0" fontId="4" fillId="8" borderId="27" xfId="2" applyFont="1" applyFill="1" applyBorder="1" applyAlignment="1">
      <alignment horizontal="center" vertical="center"/>
    </xf>
    <xf numFmtId="0" fontId="4" fillId="8" borderId="28" xfId="2" applyFont="1" applyFill="1" applyBorder="1" applyAlignment="1">
      <alignment horizontal="left" vertical="center"/>
    </xf>
    <xf numFmtId="0" fontId="3" fillId="8" borderId="25" xfId="2" applyFont="1" applyFill="1" applyBorder="1" applyAlignment="1">
      <alignment horizontal="center" vertical="center"/>
    </xf>
    <xf numFmtId="0" fontId="21" fillId="8" borderId="42" xfId="2" applyFont="1" applyFill="1" applyBorder="1" applyAlignment="1">
      <alignment horizontal="center" vertical="center"/>
    </xf>
    <xf numFmtId="0" fontId="21" fillId="8" borderId="15" xfId="2" applyFont="1" applyFill="1" applyBorder="1" applyAlignment="1">
      <alignment horizontal="center" vertical="center" wrapText="1"/>
    </xf>
    <xf numFmtId="1" fontId="4" fillId="8" borderId="45" xfId="2" applyNumberFormat="1" applyFont="1" applyFill="1" applyBorder="1" applyAlignment="1">
      <alignment horizontal="right" vertical="center"/>
    </xf>
    <xf numFmtId="1" fontId="4" fillId="8" borderId="47" xfId="2" applyNumberFormat="1" applyFont="1" applyFill="1" applyBorder="1" applyAlignment="1">
      <alignment horizontal="left" vertical="center"/>
    </xf>
    <xf numFmtId="0" fontId="4" fillId="8" borderId="29" xfId="2" applyFont="1" applyFill="1" applyBorder="1" applyAlignment="1">
      <alignment horizontal="right" vertical="center"/>
    </xf>
    <xf numFmtId="0" fontId="4" fillId="8" borderId="0" xfId="2" applyFont="1" applyFill="1" applyAlignment="1">
      <alignment horizontal="center" vertical="center"/>
    </xf>
    <xf numFmtId="176" fontId="4" fillId="8" borderId="30" xfId="2" applyNumberFormat="1" applyFont="1" applyFill="1" applyBorder="1" applyAlignment="1">
      <alignment horizontal="left" vertical="center"/>
    </xf>
    <xf numFmtId="176" fontId="4" fillId="8" borderId="41" xfId="2" applyNumberFormat="1" applyFont="1" applyFill="1" applyBorder="1" applyAlignment="1">
      <alignment horizontal="center" vertical="center"/>
    </xf>
    <xf numFmtId="176" fontId="4" fillId="8" borderId="32" xfId="2" applyNumberFormat="1" applyFont="1" applyFill="1" applyBorder="1" applyAlignment="1">
      <alignment horizontal="right" vertical="center"/>
    </xf>
    <xf numFmtId="176" fontId="4" fillId="8" borderId="3" xfId="2" applyNumberFormat="1" applyFont="1" applyFill="1" applyBorder="1" applyAlignment="1">
      <alignment horizontal="left" vertical="center"/>
    </xf>
    <xf numFmtId="0" fontId="4" fillId="8" borderId="15" xfId="2" applyFont="1" applyFill="1" applyBorder="1" applyAlignment="1">
      <alignment horizontal="center" vertical="center" wrapText="1"/>
    </xf>
    <xf numFmtId="2" fontId="4" fillId="8" borderId="12" xfId="2" applyNumberFormat="1" applyFont="1" applyFill="1" applyBorder="1" applyAlignment="1">
      <alignment horizontal="center" vertical="center"/>
    </xf>
    <xf numFmtId="2" fontId="4" fillId="8" borderId="14" xfId="2" applyNumberFormat="1" applyFont="1" applyFill="1" applyBorder="1" applyAlignment="1">
      <alignment horizontal="right" vertical="center"/>
    </xf>
    <xf numFmtId="2" fontId="4" fillId="8" borderId="4" xfId="2" applyNumberFormat="1" applyFont="1" applyFill="1" applyBorder="1" applyAlignment="1">
      <alignment horizontal="left" vertical="center"/>
    </xf>
    <xf numFmtId="2" fontId="4" fillId="8" borderId="41" xfId="2" applyNumberFormat="1" applyFont="1" applyFill="1" applyBorder="1" applyAlignment="1">
      <alignment horizontal="center" vertical="center"/>
    </xf>
    <xf numFmtId="2" fontId="4" fillId="8" borderId="32" xfId="2" applyNumberFormat="1" applyFont="1" applyFill="1" applyBorder="1" applyAlignment="1">
      <alignment horizontal="right" vertical="center"/>
    </xf>
    <xf numFmtId="2" fontId="4" fillId="8" borderId="3" xfId="2" applyNumberFormat="1" applyFont="1" applyFill="1" applyBorder="1" applyAlignment="1">
      <alignment horizontal="left" vertical="center"/>
    </xf>
    <xf numFmtId="1" fontId="4" fillId="8" borderId="41" xfId="2" applyNumberFormat="1" applyFont="1" applyFill="1" applyBorder="1" applyAlignment="1">
      <alignment horizontal="center" vertical="center"/>
    </xf>
    <xf numFmtId="178" fontId="9" fillId="3" borderId="48" xfId="0" applyNumberFormat="1" applyFont="1" applyFill="1" applyBorder="1" applyAlignment="1">
      <alignment horizontal="center"/>
    </xf>
    <xf numFmtId="0" fontId="7" fillId="0" borderId="52" xfId="0" applyFont="1" applyBorder="1" applyAlignment="1">
      <alignment horizontal="center" vertical="center"/>
    </xf>
    <xf numFmtId="181" fontId="7" fillId="0" borderId="52" xfId="0" applyNumberFormat="1" applyFont="1" applyBorder="1" applyAlignment="1">
      <alignment horizontal="center" vertical="center"/>
    </xf>
    <xf numFmtId="176" fontId="7" fillId="6" borderId="52" xfId="0" applyNumberFormat="1" applyFont="1" applyFill="1" applyBorder="1" applyAlignment="1">
      <alignment horizontal="center" vertical="center"/>
    </xf>
    <xf numFmtId="0" fontId="31" fillId="4" borderId="0" xfId="2" applyFill="1"/>
    <xf numFmtId="176" fontId="7" fillId="0" borderId="53" xfId="0" applyNumberFormat="1" applyFont="1" applyBorder="1" applyAlignment="1">
      <alignment horizontal="center" vertical="center"/>
    </xf>
    <xf numFmtId="2" fontId="7" fillId="0" borderId="53" xfId="0" applyNumberFormat="1" applyFont="1" applyBorder="1" applyAlignment="1">
      <alignment horizontal="center" vertical="center"/>
    </xf>
    <xf numFmtId="178" fontId="7" fillId="0" borderId="53" xfId="0" applyNumberFormat="1" applyFont="1" applyBorder="1" applyAlignment="1">
      <alignment horizontal="center" vertical="center"/>
    </xf>
    <xf numFmtId="176" fontId="37" fillId="0" borderId="52" xfId="0" applyNumberFormat="1" applyFont="1" applyBorder="1" applyAlignment="1">
      <alignment horizontal="center" vertical="center"/>
    </xf>
    <xf numFmtId="2" fontId="37" fillId="0" borderId="52" xfId="0" applyNumberFormat="1" applyFont="1" applyBorder="1" applyAlignment="1">
      <alignment horizontal="center" vertical="center"/>
    </xf>
    <xf numFmtId="178" fontId="37" fillId="0" borderId="52" xfId="0" applyNumberFormat="1" applyFont="1" applyBorder="1" applyAlignment="1">
      <alignment horizontal="center" vertical="center"/>
    </xf>
    <xf numFmtId="177" fontId="37" fillId="0" borderId="52" xfId="0" applyNumberFormat="1" applyFont="1" applyBorder="1" applyAlignment="1">
      <alignment horizontal="center" vertical="center"/>
    </xf>
    <xf numFmtId="176" fontId="7" fillId="6" borderId="31" xfId="2" applyNumberFormat="1" applyFont="1" applyFill="1" applyBorder="1" applyAlignment="1">
      <alignment horizontal="center" vertical="center"/>
    </xf>
    <xf numFmtId="0" fontId="7" fillId="8" borderId="7" xfId="2" applyFont="1" applyFill="1" applyBorder="1" applyAlignment="1">
      <alignment horizontal="center" vertical="center" shrinkToFit="1"/>
    </xf>
    <xf numFmtId="0" fontId="5" fillId="8" borderId="7" xfId="2" applyFont="1" applyFill="1" applyBorder="1" applyAlignment="1">
      <alignment horizontal="center" vertical="center" shrinkToFit="1"/>
    </xf>
    <xf numFmtId="0" fontId="7" fillId="8" borderId="37" xfId="2" applyFont="1" applyFill="1" applyBorder="1" applyAlignment="1">
      <alignment horizontal="center" vertical="center" wrapText="1"/>
    </xf>
    <xf numFmtId="0" fontId="7" fillId="8" borderId="38" xfId="2" applyFont="1" applyFill="1" applyBorder="1" applyAlignment="1">
      <alignment horizontal="center" vertical="center" wrapText="1"/>
    </xf>
    <xf numFmtId="0" fontId="7" fillId="8" borderId="39" xfId="2" applyFont="1" applyFill="1" applyBorder="1" applyAlignment="1">
      <alignment horizontal="center" vertical="center" wrapText="1"/>
    </xf>
  </cellXfs>
  <cellStyles count="5">
    <cellStyle name="標準" xfId="0" builtinId="0"/>
    <cellStyle name="標準 2" xfId="2" xr:uid="{00000000-0005-0000-0000-000032000000}"/>
    <cellStyle name="標準 3" xfId="3" xr:uid="{00000000-0005-0000-0000-000033000000}"/>
    <cellStyle name="標準 4" xfId="1" xr:uid="{00000000-0005-0000-0000-00000D000000}"/>
    <cellStyle name="標準 6" xfId="4" xr:uid="{00000000-0005-0000-0000-00003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FF33CC"/>
      <color rgb="FF00FFFF"/>
      <color rgb="FF0000FF"/>
      <color rgb="FF0000CC"/>
      <color rgb="FF800080"/>
      <color rgb="FF00FF00"/>
      <color rgb="FF000099"/>
      <color rgb="FF66330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94257797184693E-2"/>
          <c:y val="8.5397452587317693E-2"/>
          <c:w val="0.69929279282536605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Na!$B$3:$B$20</c:f>
              <c:numCache>
                <c:formatCode>0.0</c:formatCode>
                <c:ptCount val="18"/>
                <c:pt idx="1">
                  <c:v>140.98499999999996</c:v>
                </c:pt>
                <c:pt idx="2">
                  <c:v>140.97999999999999</c:v>
                </c:pt>
                <c:pt idx="3">
                  <c:v>140.97222222222223</c:v>
                </c:pt>
                <c:pt idx="4">
                  <c:v>140.8944444444445</c:v>
                </c:pt>
                <c:pt idx="5">
                  <c:v>140.85454545454547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9-4704-BD8D-6325B1C28B6D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Na!$C$3:$C$20</c:f>
              <c:numCache>
                <c:formatCode>0.0</c:formatCode>
                <c:ptCount val="18"/>
                <c:pt idx="0">
                  <c:v>141.74920634920633</c:v>
                </c:pt>
                <c:pt idx="1">
                  <c:v>141.70000000000007</c:v>
                </c:pt>
                <c:pt idx="2">
                  <c:v>141.70370370370372</c:v>
                </c:pt>
                <c:pt idx="3">
                  <c:v>141.80357142857142</c:v>
                </c:pt>
                <c:pt idx="4">
                  <c:v>141.87378640776706</c:v>
                </c:pt>
                <c:pt idx="5">
                  <c:v>141.82077922077917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9-4704-BD8D-6325B1C28B6D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Na!$D$3:$D$20</c:f>
              <c:numCache>
                <c:formatCode>0.0</c:formatCode>
                <c:ptCount val="18"/>
                <c:pt idx="0">
                  <c:v>141.29166666666666</c:v>
                </c:pt>
                <c:pt idx="1">
                  <c:v>141.65714285714287</c:v>
                </c:pt>
                <c:pt idx="2">
                  <c:v>141.41176470588238</c:v>
                </c:pt>
                <c:pt idx="3">
                  <c:v>141.25625000000002</c:v>
                </c:pt>
                <c:pt idx="4">
                  <c:v>141.06666666666669</c:v>
                </c:pt>
                <c:pt idx="5">
                  <c:v>141.76000000000002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9-4704-BD8D-6325B1C28B6D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Na!$E$3:$E$20</c:f>
              <c:numCache>
                <c:formatCode>0.0</c:formatCode>
                <c:ptCount val="18"/>
                <c:pt idx="1">
                  <c:v>142.30000000000001</c:v>
                </c:pt>
                <c:pt idx="2">
                  <c:v>142.25399999999999</c:v>
                </c:pt>
                <c:pt idx="3">
                  <c:v>142.62</c:v>
                </c:pt>
                <c:pt idx="4">
                  <c:v>141.88499999999999</c:v>
                </c:pt>
                <c:pt idx="5">
                  <c:v>141.59800000000001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69-4704-BD8D-6325B1C28B6D}"/>
            </c:ext>
          </c:extLst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Na!$F$3:$F$20</c:f>
              <c:numCache>
                <c:formatCode>0.0</c:formatCode>
                <c:ptCount val="18"/>
                <c:pt idx="2">
                  <c:v>143</c:v>
                </c:pt>
                <c:pt idx="3">
                  <c:v>143.63636363636363</c:v>
                </c:pt>
                <c:pt idx="4">
                  <c:v>141.83333333333334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69-4704-BD8D-6325B1C28B6D}"/>
            </c:ext>
          </c:extLst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Na!$G$3:$G$20</c:f>
              <c:numCache>
                <c:formatCode>0.0</c:formatCode>
                <c:ptCount val="18"/>
                <c:pt idx="1">
                  <c:v>141.29058823529408</c:v>
                </c:pt>
                <c:pt idx="2">
                  <c:v>140.80761904761903</c:v>
                </c:pt>
                <c:pt idx="3">
                  <c:v>140.77294117647057</c:v>
                </c:pt>
                <c:pt idx="4">
                  <c:v>140.86285714285717</c:v>
                </c:pt>
                <c:pt idx="5">
                  <c:v>141.56954545454545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69-4704-BD8D-6325B1C28B6D}"/>
            </c:ext>
          </c:extLst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Na!$H$3:$H$20</c:f>
              <c:numCache>
                <c:formatCode>0.0</c:formatCode>
                <c:ptCount val="18"/>
                <c:pt idx="1">
                  <c:v>141.69999999999999</c:v>
                </c:pt>
                <c:pt idx="2">
                  <c:v>141.83799999999999</c:v>
                </c:pt>
                <c:pt idx="3">
                  <c:v>141.965</c:v>
                </c:pt>
                <c:pt idx="4">
                  <c:v>141.661</c:v>
                </c:pt>
                <c:pt idx="5">
                  <c:v>141.75299999999999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769-4704-BD8D-6325B1C28B6D}"/>
            </c:ext>
          </c:extLst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Na!$I$3:$I$20</c:f>
              <c:numCache>
                <c:formatCode>0.0</c:formatCode>
                <c:ptCount val="18"/>
                <c:pt idx="2">
                  <c:v>141.27000000000001</c:v>
                </c:pt>
                <c:pt idx="3">
                  <c:v>141.27000000000001</c:v>
                </c:pt>
                <c:pt idx="4">
                  <c:v>141.33000000000001</c:v>
                </c:pt>
                <c:pt idx="5">
                  <c:v>141.33000000000001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69-4704-BD8D-6325B1C28B6D}"/>
            </c:ext>
          </c:extLst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Na!$J$3:$J$20</c:f>
              <c:numCache>
                <c:formatCode>0.0</c:formatCode>
                <c:ptCount val="18"/>
                <c:pt idx="1">
                  <c:v>141.62</c:v>
                </c:pt>
                <c:pt idx="2">
                  <c:v>141.47</c:v>
                </c:pt>
                <c:pt idx="3">
                  <c:v>141.72</c:v>
                </c:pt>
                <c:pt idx="4">
                  <c:v>141.18</c:v>
                </c:pt>
                <c:pt idx="5">
                  <c:v>140.82</c:v>
                </c:pt>
                <c:pt idx="6">
                  <c:v>141.24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69-4704-BD8D-6325B1C28B6D}"/>
            </c:ext>
          </c:extLst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Na!$K$3:$K$20</c:f>
              <c:numCache>
                <c:formatCode>0.0</c:formatCode>
                <c:ptCount val="18"/>
                <c:pt idx="2">
                  <c:v>140.85714285714286</c:v>
                </c:pt>
                <c:pt idx="3">
                  <c:v>141.15384615384616</c:v>
                </c:pt>
                <c:pt idx="4">
                  <c:v>141.07142857142858</c:v>
                </c:pt>
                <c:pt idx="5">
                  <c:v>141</c:v>
                </c:pt>
                <c:pt idx="6">
                  <c:v>140.625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769-4704-BD8D-6325B1C28B6D}"/>
            </c:ext>
          </c:extLst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Na!$L$3:$L$20</c:f>
              <c:numCache>
                <c:formatCode>0</c:formatCode>
                <c:ptCount val="18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69-4704-BD8D-6325B1C28B6D}"/>
            </c:ext>
          </c:extLst>
        </c:ser>
        <c:ser>
          <c:idx val="10"/>
          <c:order val="11"/>
          <c:tx>
            <c:strRef>
              <c:f>Na!$M$2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Na!$M$3:$M$20</c:f>
              <c:numCache>
                <c:formatCode>0.0</c:formatCode>
                <c:ptCount val="18"/>
                <c:pt idx="0">
                  <c:v>141.52043650793649</c:v>
                </c:pt>
                <c:pt idx="1">
                  <c:v>141.60753301320531</c:v>
                </c:pt>
                <c:pt idx="2">
                  <c:v>141.55922303143478</c:v>
                </c:pt>
                <c:pt idx="3">
                  <c:v>141.71701946174741</c:v>
                </c:pt>
                <c:pt idx="4">
                  <c:v>141.36585165664974</c:v>
                </c:pt>
                <c:pt idx="5">
                  <c:v>141.38954112554111</c:v>
                </c:pt>
                <c:pt idx="6">
                  <c:v>140.9325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769-4704-BD8D-6325B1C28B6D}"/>
            </c:ext>
          </c:extLst>
        </c:ser>
        <c:ser>
          <c:idx val="11"/>
          <c:order val="12"/>
          <c:tx>
            <c:strRef>
              <c:f>Na!$N$2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Na!$N$3:$N$20</c:f>
              <c:numCache>
                <c:formatCode>0.0</c:formatCode>
                <c:ptCount val="18"/>
                <c:pt idx="0">
                  <c:v>0.45753968253967514</c:v>
                </c:pt>
                <c:pt idx="1">
                  <c:v>1.3150000000000546</c:v>
                </c:pt>
                <c:pt idx="2">
                  <c:v>2.1923809523809723</c:v>
                </c:pt>
                <c:pt idx="3">
                  <c:v>2.8634224598930587</c:v>
                </c:pt>
                <c:pt idx="4">
                  <c:v>1.0221428571428248</c:v>
                </c:pt>
                <c:pt idx="5">
                  <c:v>1.0007792207791795</c:v>
                </c:pt>
                <c:pt idx="6">
                  <c:v>0.61500000000000909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769-4704-BD8D-6325B1C28B6D}"/>
            </c:ext>
          </c:extLst>
        </c:ser>
        <c:ser>
          <c:idx val="12"/>
          <c:order val="13"/>
          <c:tx>
            <c:strRef>
              <c:f>Na!$O$2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Na!$O$3:$O$20</c:f>
              <c:numCache>
                <c:formatCode>General</c:formatCode>
                <c:ptCount val="18"/>
                <c:pt idx="0">
                  <c:v>139</c:v>
                </c:pt>
                <c:pt idx="1">
                  <c:v>139</c:v>
                </c:pt>
                <c:pt idx="2">
                  <c:v>139</c:v>
                </c:pt>
                <c:pt idx="3">
                  <c:v>139</c:v>
                </c:pt>
                <c:pt idx="4">
                  <c:v>139</c:v>
                </c:pt>
                <c:pt idx="5">
                  <c:v>139</c:v>
                </c:pt>
                <c:pt idx="6">
                  <c:v>139</c:v>
                </c:pt>
                <c:pt idx="7">
                  <c:v>139</c:v>
                </c:pt>
                <c:pt idx="8">
                  <c:v>139</c:v>
                </c:pt>
                <c:pt idx="9">
                  <c:v>139</c:v>
                </c:pt>
                <c:pt idx="10">
                  <c:v>139</c:v>
                </c:pt>
                <c:pt idx="11">
                  <c:v>139</c:v>
                </c:pt>
                <c:pt idx="12">
                  <c:v>139</c:v>
                </c:pt>
                <c:pt idx="13">
                  <c:v>139</c:v>
                </c:pt>
                <c:pt idx="14">
                  <c:v>139</c:v>
                </c:pt>
                <c:pt idx="15">
                  <c:v>139</c:v>
                </c:pt>
                <c:pt idx="16">
                  <c:v>139</c:v>
                </c:pt>
                <c:pt idx="17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769-4704-BD8D-6325B1C28B6D}"/>
            </c:ext>
          </c:extLst>
        </c:ser>
        <c:ser>
          <c:idx val="13"/>
          <c:order val="14"/>
          <c:tx>
            <c:strRef>
              <c:f>Na!$P$2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Na!$P$3:$P$20</c:f>
              <c:numCache>
                <c:formatCode>General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769-4704-BD8D-6325B1C28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26560"/>
        <c:axId val="193428096"/>
      </c:lineChart>
      <c:catAx>
        <c:axId val="19342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8096"/>
        <c:crosses val="autoZero"/>
        <c:auto val="0"/>
        <c:lblAlgn val="ctr"/>
        <c:lblOffset val="100"/>
        <c:tickLblSkip val="1"/>
        <c:noMultiLvlLbl val="0"/>
      </c:catAx>
      <c:valAx>
        <c:axId val="193428096"/>
        <c:scaling>
          <c:orientation val="minMax"/>
          <c:max val="145"/>
          <c:min val="13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6560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87627935397001"/>
          <c:y val="0.115426638620795"/>
          <c:w val="0.15850518685164899"/>
          <c:h val="0.864641435461558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05387293758301E-2"/>
          <c:y val="8.0247155451736898E-2"/>
          <c:w val="0.64572535879785498"/>
          <c:h val="0.77778012207069702"/>
        </c:manualLayout>
      </c:layout>
      <c:lineChart>
        <c:grouping val="standard"/>
        <c:varyColors val="0"/>
        <c:ser>
          <c:idx val="0"/>
          <c:order val="0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CE-4A29-913F-F249A3999578}"/>
            </c:ext>
          </c:extLst>
        </c:ser>
        <c:ser>
          <c:idx val="3"/>
          <c:order val="1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HDL!$G$3:$G$20</c:f>
              <c:numCache>
                <c:formatCode>0.0</c:formatCode>
                <c:ptCount val="18"/>
                <c:pt idx="1">
                  <c:v>51.008823529411778</c:v>
                </c:pt>
                <c:pt idx="2">
                  <c:v>51.043809523809529</c:v>
                </c:pt>
                <c:pt idx="3">
                  <c:v>50.908749999999991</c:v>
                </c:pt>
                <c:pt idx="4">
                  <c:v>50.614166666666655</c:v>
                </c:pt>
                <c:pt idx="5">
                  <c:v>50.542916666666656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E-4A29-913F-F249A3999578}"/>
            </c:ext>
          </c:extLst>
        </c:ser>
        <c:ser>
          <c:idx val="1"/>
          <c:order val="2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HDL!$H$3:$H$20</c:f>
              <c:numCache>
                <c:formatCode>0.0</c:formatCode>
                <c:ptCount val="18"/>
                <c:pt idx="1">
                  <c:v>51.423999999999999</c:v>
                </c:pt>
                <c:pt idx="2">
                  <c:v>51.326000000000001</c:v>
                </c:pt>
                <c:pt idx="3">
                  <c:v>51.442999999999998</c:v>
                </c:pt>
                <c:pt idx="4">
                  <c:v>51.514000000000003</c:v>
                </c:pt>
                <c:pt idx="5">
                  <c:v>51.534999999999997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E-4A29-913F-F249A3999578}"/>
            </c:ext>
          </c:extLst>
        </c:ser>
        <c:ser>
          <c:idx val="9"/>
          <c:order val="3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HDL!$J$3:$J$20</c:f>
              <c:numCache>
                <c:formatCode>0.0</c:formatCode>
                <c:ptCount val="18"/>
                <c:pt idx="1">
                  <c:v>49.75</c:v>
                </c:pt>
                <c:pt idx="2">
                  <c:v>49.79</c:v>
                </c:pt>
                <c:pt idx="3">
                  <c:v>50.01</c:v>
                </c:pt>
                <c:pt idx="4">
                  <c:v>49.48</c:v>
                </c:pt>
                <c:pt idx="5">
                  <c:v>49.49</c:v>
                </c:pt>
                <c:pt idx="6">
                  <c:v>49.63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CE-4A29-913F-F249A3999578}"/>
            </c:ext>
          </c:extLst>
        </c:ser>
        <c:ser>
          <c:idx val="11"/>
          <c:order val="4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HDL!$K$3:$K$20</c:f>
              <c:numCache>
                <c:formatCode>0.0</c:formatCode>
                <c:ptCount val="18"/>
                <c:pt idx="2">
                  <c:v>49.92307692307692</c:v>
                </c:pt>
                <c:pt idx="3">
                  <c:v>49.692307692307693</c:v>
                </c:pt>
                <c:pt idx="4">
                  <c:v>50</c:v>
                </c:pt>
                <c:pt idx="5">
                  <c:v>49.714285714285715</c:v>
                </c:pt>
                <c:pt idx="6">
                  <c:v>49.545454545454547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CE-4A29-913F-F249A3999578}"/>
            </c:ext>
          </c:extLst>
        </c:ser>
        <c:ser>
          <c:idx val="5"/>
          <c:order val="5"/>
          <c:tx>
            <c:strRef>
              <c:f>HDL!$O$2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HDL!$O$3:$O$20</c:f>
              <c:numCache>
                <c:formatCode>0</c:formatCode>
                <c:ptCount val="18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51</c:v>
                </c:pt>
                <c:pt idx="15">
                  <c:v>51</c:v>
                </c:pt>
                <c:pt idx="16">
                  <c:v>51</c:v>
                </c:pt>
                <c:pt idx="1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CE-4A29-913F-F249A3999578}"/>
            </c:ext>
          </c:extLst>
        </c:ser>
        <c:ser>
          <c:idx val="6"/>
          <c:order val="6"/>
          <c:tx>
            <c:strRef>
              <c:f>HDL!$P$2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HDL!$P$3:$P$17</c:f>
              <c:numCache>
                <c:formatCode>0.0</c:formatCode>
                <c:ptCount val="15"/>
                <c:pt idx="1">
                  <c:v>50.727607843137264</c:v>
                </c:pt>
                <c:pt idx="2">
                  <c:v>50.416577289377287</c:v>
                </c:pt>
                <c:pt idx="3">
                  <c:v>50.192629720279719</c:v>
                </c:pt>
                <c:pt idx="4">
                  <c:v>50.321633333333331</c:v>
                </c:pt>
                <c:pt idx="5">
                  <c:v>50.320550595238096</c:v>
                </c:pt>
                <c:pt idx="6">
                  <c:v>49.587727272727278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CCE-4A29-913F-F249A3999578}"/>
            </c:ext>
          </c:extLst>
        </c:ser>
        <c:ser>
          <c:idx val="7"/>
          <c:order val="7"/>
          <c:tx>
            <c:strRef>
              <c:f>HDL!$T$2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HDL!$T$3:$T$20</c:f>
              <c:numCache>
                <c:formatCode>General</c:formatCode>
                <c:ptCount val="18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  <c:pt idx="10">
                  <c:v>48</c:v>
                </c:pt>
                <c:pt idx="11">
                  <c:v>48</c:v>
                </c:pt>
                <c:pt idx="12">
                  <c:v>48</c:v>
                </c:pt>
                <c:pt idx="13">
                  <c:v>48</c:v>
                </c:pt>
                <c:pt idx="14">
                  <c:v>48</c:v>
                </c:pt>
                <c:pt idx="15">
                  <c:v>48</c:v>
                </c:pt>
                <c:pt idx="16">
                  <c:v>48</c:v>
                </c:pt>
                <c:pt idx="1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CE-4A29-913F-F249A3999578}"/>
            </c:ext>
          </c:extLst>
        </c:ser>
        <c:ser>
          <c:idx val="8"/>
          <c:order val="8"/>
          <c:tx>
            <c:strRef>
              <c:f>HDL!$U$2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HDL!$U$3:$U$20</c:f>
              <c:numCache>
                <c:formatCode>General</c:formatCode>
                <c:ptCount val="18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CCE-4A29-913F-F249A3999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14048"/>
        <c:axId val="208532608"/>
      </c:lineChart>
      <c:catAx>
        <c:axId val="20851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1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32608"/>
        <c:crosses val="autoZero"/>
        <c:auto val="0"/>
        <c:lblAlgn val="ctr"/>
        <c:lblOffset val="100"/>
        <c:tickLblSkip val="1"/>
        <c:noMultiLvlLbl val="0"/>
      </c:catAx>
      <c:valAx>
        <c:axId val="208532608"/>
        <c:scaling>
          <c:orientation val="minMax"/>
          <c:max val="57"/>
          <c:min val="4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140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64490478260905"/>
          <c:y val="0.18209916141941401"/>
          <c:w val="0.225131256498697"/>
          <c:h val="0.76852084978739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596"/>
        </c:manualLayout>
      </c:layout>
      <c:lineChart>
        <c:grouping val="standard"/>
        <c:varyColors val="0"/>
        <c:ser>
          <c:idx val="0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TBIL!$B$3:$B$20</c:f>
              <c:numCache>
                <c:formatCode>0.00</c:formatCode>
                <c:ptCount val="18"/>
                <c:pt idx="1">
                  <c:v>2.2030000000000003</c:v>
                </c:pt>
                <c:pt idx="2">
                  <c:v>2.2010000000000005</c:v>
                </c:pt>
                <c:pt idx="3">
                  <c:v>2.1988888888888889</c:v>
                </c:pt>
                <c:pt idx="4">
                  <c:v>2.1944444444444446</c:v>
                </c:pt>
                <c:pt idx="5">
                  <c:v>2.1963636363636363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D-4989-A2ED-6E111E4FA92B}"/>
            </c:ext>
          </c:extLst>
        </c:ser>
        <c:ser>
          <c:idx val="1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TBIL!$C$3:$C$20</c:f>
              <c:numCache>
                <c:formatCode>0.00</c:formatCode>
                <c:ptCount val="18"/>
                <c:pt idx="0">
                  <c:v>2.2360377358490569</c:v>
                </c:pt>
                <c:pt idx="1">
                  <c:v>2.2346575342465753</c:v>
                </c:pt>
                <c:pt idx="2">
                  <c:v>2.2328000000000001</c:v>
                </c:pt>
                <c:pt idx="3">
                  <c:v>2.2259999999999995</c:v>
                </c:pt>
                <c:pt idx="4">
                  <c:v>2.2276404494382018</c:v>
                </c:pt>
                <c:pt idx="5">
                  <c:v>2.2215584415584417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D-4989-A2ED-6E111E4FA92B}"/>
            </c:ext>
          </c:extLst>
        </c:ser>
        <c:ser>
          <c:idx val="2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TBIL!$D$3:$D$20</c:f>
              <c:numCache>
                <c:formatCode>0.00</c:formatCode>
                <c:ptCount val="18"/>
                <c:pt idx="0">
                  <c:v>2.1915384615384612</c:v>
                </c:pt>
                <c:pt idx="1">
                  <c:v>2.17875</c:v>
                </c:pt>
                <c:pt idx="2">
                  <c:v>2.2016666666666662</c:v>
                </c:pt>
                <c:pt idx="3">
                  <c:v>2.2236842105263159</c:v>
                </c:pt>
                <c:pt idx="4">
                  <c:v>2.2256250000000004</c:v>
                </c:pt>
                <c:pt idx="5">
                  <c:v>2.2178947368421054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D-4989-A2ED-6E111E4FA92B}"/>
            </c:ext>
          </c:extLst>
        </c:ser>
        <c:ser>
          <c:idx val="4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TBIL!$E$3:$E$20</c:f>
              <c:numCache>
                <c:formatCode>0.00</c:formatCode>
                <c:ptCount val="18"/>
                <c:pt idx="1">
                  <c:v>2.1</c:v>
                </c:pt>
                <c:pt idx="2">
                  <c:v>2.1070000000000002</c:v>
                </c:pt>
                <c:pt idx="3">
                  <c:v>2.1030000000000002</c:v>
                </c:pt>
                <c:pt idx="4">
                  <c:v>2.11</c:v>
                </c:pt>
                <c:pt idx="5" formatCode="0.00_ ">
                  <c:v>2.1390000000000002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D-4989-A2ED-6E111E4FA92B}"/>
            </c:ext>
          </c:extLst>
        </c:ser>
        <c:ser>
          <c:idx val="5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TBIL!$F$3:$F$20</c:f>
              <c:numCache>
                <c:formatCode>0.00</c:formatCode>
                <c:ptCount val="18"/>
                <c:pt idx="2">
                  <c:v>2.21</c:v>
                </c:pt>
                <c:pt idx="3">
                  <c:v>2.1572727272727272</c:v>
                </c:pt>
                <c:pt idx="4">
                  <c:v>2.1392307692307693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7D-4989-A2ED-6E111E4FA92B}"/>
            </c:ext>
          </c:extLst>
        </c:ser>
        <c:ser>
          <c:idx val="6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TBIL!$G$3:$G$20</c:f>
              <c:numCache>
                <c:formatCode>0.00</c:formatCode>
                <c:ptCount val="18"/>
                <c:pt idx="1">
                  <c:v>2.0033529411764706</c:v>
                </c:pt>
                <c:pt idx="2">
                  <c:v>1.9999523809523807</c:v>
                </c:pt>
                <c:pt idx="3">
                  <c:v>1.9958333333333329</c:v>
                </c:pt>
                <c:pt idx="4">
                  <c:v>2.0095833333333331</c:v>
                </c:pt>
                <c:pt idx="5">
                  <c:v>2.0282916666666666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7D-4989-A2ED-6E111E4FA92B}"/>
            </c:ext>
          </c:extLst>
        </c:ser>
        <c:ser>
          <c:idx val="7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TBIL!$H$3:$H$20</c:f>
              <c:numCache>
                <c:formatCode>0.00</c:formatCode>
                <c:ptCount val="18"/>
                <c:pt idx="1">
                  <c:v>2.2370000000000001</c:v>
                </c:pt>
                <c:pt idx="2">
                  <c:v>2.254</c:v>
                </c:pt>
                <c:pt idx="3">
                  <c:v>2.2549999999999999</c:v>
                </c:pt>
                <c:pt idx="4">
                  <c:v>2.2610000000000001</c:v>
                </c:pt>
                <c:pt idx="5">
                  <c:v>2.2480000000000002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57D-4989-A2ED-6E111E4FA92B}"/>
            </c:ext>
          </c:extLst>
        </c:ser>
        <c:ser>
          <c:idx val="8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TBIL!$I$3:$I$20</c:f>
              <c:numCache>
                <c:formatCode>0.00</c:formatCode>
                <c:ptCount val="18"/>
                <c:pt idx="2">
                  <c:v>2.14</c:v>
                </c:pt>
                <c:pt idx="3">
                  <c:v>2.15</c:v>
                </c:pt>
                <c:pt idx="4">
                  <c:v>2.11</c:v>
                </c:pt>
                <c:pt idx="5">
                  <c:v>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7D-4989-A2ED-6E111E4FA92B}"/>
            </c:ext>
          </c:extLst>
        </c:ser>
        <c:ser>
          <c:idx val="3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TBIL!$J$3:$J$20</c:f>
              <c:numCache>
                <c:formatCode>0.00</c:formatCode>
                <c:ptCount val="18"/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57D-4989-A2ED-6E111E4FA92B}"/>
            </c:ext>
          </c:extLst>
        </c:ser>
        <c:ser>
          <c:idx val="14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TBIL!$K$3:$K$20</c:f>
              <c:numCache>
                <c:formatCode>0.00</c:formatCode>
                <c:ptCount val="18"/>
                <c:pt idx="2">
                  <c:v>2.1428571428571437</c:v>
                </c:pt>
                <c:pt idx="3">
                  <c:v>2.0923076923076924</c:v>
                </c:pt>
                <c:pt idx="4">
                  <c:v>2.1142857142857148</c:v>
                </c:pt>
                <c:pt idx="5">
                  <c:v>2.1</c:v>
                </c:pt>
                <c:pt idx="6">
                  <c:v>2.1437500000000007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7D-4989-A2ED-6E111E4FA92B}"/>
            </c:ext>
          </c:extLst>
        </c:ser>
        <c:ser>
          <c:idx val="9"/>
          <c:order val="10"/>
          <c:tx>
            <c:strRef>
              <c:f>TBIL!$L$2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TBIL!$L$3:$L$20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57D-4989-A2ED-6E111E4FA92B}"/>
            </c:ext>
          </c:extLst>
        </c:ser>
        <c:ser>
          <c:idx val="10"/>
          <c:order val="11"/>
          <c:tx>
            <c:strRef>
              <c:f>TBIL!$M$2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TBIL!$M$3:$M$20</c:f>
              <c:numCache>
                <c:formatCode>0.00</c:formatCode>
                <c:ptCount val="18"/>
                <c:pt idx="0">
                  <c:v>2.213788098693759</c:v>
                </c:pt>
                <c:pt idx="1">
                  <c:v>2.1795372107747211</c:v>
                </c:pt>
                <c:pt idx="2">
                  <c:v>2.1789276190476192</c:v>
                </c:pt>
                <c:pt idx="3">
                  <c:v>2.1701986852328958</c:v>
                </c:pt>
                <c:pt idx="4">
                  <c:v>2.1691809710732466</c:v>
                </c:pt>
                <c:pt idx="5">
                  <c:v>2.1823453868256499</c:v>
                </c:pt>
                <c:pt idx="6">
                  <c:v>2.2218750000000003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57D-4989-A2ED-6E111E4FA92B}"/>
            </c:ext>
          </c:extLst>
        </c:ser>
        <c:ser>
          <c:idx val="11"/>
          <c:order val="12"/>
          <c:tx>
            <c:strRef>
              <c:f>TBIL!$N$2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TBIL!$N$3:$N$20</c:f>
              <c:numCache>
                <c:formatCode>0.00</c:formatCode>
                <c:ptCount val="18"/>
                <c:pt idx="0">
                  <c:v>4.4499274310595638E-2</c:v>
                </c:pt>
                <c:pt idx="1">
                  <c:v>0.29664705882352926</c:v>
                </c:pt>
                <c:pt idx="2">
                  <c:v>0.30004761904761912</c:v>
                </c:pt>
                <c:pt idx="3">
                  <c:v>0.30416666666666692</c:v>
                </c:pt>
                <c:pt idx="4">
                  <c:v>0.29041666666666677</c:v>
                </c:pt>
                <c:pt idx="5">
                  <c:v>0.27170833333333322</c:v>
                </c:pt>
                <c:pt idx="6">
                  <c:v>0.15624999999999911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57D-4989-A2ED-6E111E4FA92B}"/>
            </c:ext>
          </c:extLst>
        </c:ser>
        <c:ser>
          <c:idx val="12"/>
          <c:order val="13"/>
          <c:tx>
            <c:strRef>
              <c:f>TBIL!$O$2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TBIL!$O$3:$O$20</c:f>
              <c:numCache>
                <c:formatCode>0.0</c:formatCode>
                <c:ptCount val="1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57D-4989-A2ED-6E111E4FA92B}"/>
            </c:ext>
          </c:extLst>
        </c:ser>
        <c:ser>
          <c:idx val="13"/>
          <c:order val="14"/>
          <c:tx>
            <c:strRef>
              <c:f>TBIL!$P$2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TBIL!$P$3:$P$20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57D-4989-A2ED-6E111E4FA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45856"/>
        <c:axId val="209147776"/>
      </c:lineChart>
      <c:catAx>
        <c:axId val="20914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7776"/>
        <c:crosses val="autoZero"/>
        <c:auto val="0"/>
        <c:lblAlgn val="ctr"/>
        <c:lblOffset val="100"/>
        <c:tickLblSkip val="1"/>
        <c:noMultiLvlLbl val="0"/>
      </c:catAx>
      <c:valAx>
        <c:axId val="209147776"/>
        <c:scaling>
          <c:orientation val="minMax"/>
          <c:max val="2.8"/>
          <c:min val="1.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5856"/>
        <c:crosses val="autoZero"/>
        <c:crossBetween val="between"/>
        <c:majorUnit val="0.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396580297099"/>
          <c:y val="0.117841824533528"/>
          <c:w val="0.15932661283581501"/>
          <c:h val="0.871068011577975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TP!$B$3:$B$20</c:f>
              <c:numCache>
                <c:formatCode>0.00</c:formatCode>
                <c:ptCount val="18"/>
                <c:pt idx="1">
                  <c:v>6.4824999999999999</c:v>
                </c:pt>
                <c:pt idx="2">
                  <c:v>6.4969999999999999</c:v>
                </c:pt>
                <c:pt idx="3">
                  <c:v>6.4849999999999994</c:v>
                </c:pt>
                <c:pt idx="4">
                  <c:v>6.4722222222222223</c:v>
                </c:pt>
                <c:pt idx="5">
                  <c:v>6.4822727272727265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A-4F8D-90B8-B3341115074A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TP!$C$3:$C$20</c:f>
              <c:numCache>
                <c:formatCode>0.00</c:formatCode>
                <c:ptCount val="18"/>
                <c:pt idx="0">
                  <c:v>6.5019672131147539</c:v>
                </c:pt>
                <c:pt idx="1">
                  <c:v>6.5</c:v>
                </c:pt>
                <c:pt idx="2">
                  <c:v>6.4888607594936722</c:v>
                </c:pt>
                <c:pt idx="3">
                  <c:v>6.4479746835443033</c:v>
                </c:pt>
                <c:pt idx="4">
                  <c:v>6.4510989010989039</c:v>
                </c:pt>
                <c:pt idx="5">
                  <c:v>6.4330487804878036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A-4F8D-90B8-B3341115074A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TP!$D$3:$D$20</c:f>
              <c:numCache>
                <c:formatCode>0.00</c:formatCode>
                <c:ptCount val="18"/>
                <c:pt idx="0">
                  <c:v>6.4238461538461546</c:v>
                </c:pt>
                <c:pt idx="1">
                  <c:v>6.4064285714285711</c:v>
                </c:pt>
                <c:pt idx="2">
                  <c:v>6.4943749999999998</c:v>
                </c:pt>
                <c:pt idx="3">
                  <c:v>6.4716666666666676</c:v>
                </c:pt>
                <c:pt idx="4">
                  <c:v>6.4575000000000005</c:v>
                </c:pt>
                <c:pt idx="5">
                  <c:v>6.4544999999999986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CA-4F8D-90B8-B3341115074A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TP!$E$3:$E$20</c:f>
              <c:numCache>
                <c:formatCode>0.00</c:formatCode>
                <c:ptCount val="18"/>
                <c:pt idx="1">
                  <c:v>6.4</c:v>
                </c:pt>
                <c:pt idx="2">
                  <c:v>6.431</c:v>
                </c:pt>
                <c:pt idx="3">
                  <c:v>6.4219999999999997</c:v>
                </c:pt>
                <c:pt idx="4">
                  <c:v>6.4349999999999996</c:v>
                </c:pt>
                <c:pt idx="5" formatCode="0.00_ ">
                  <c:v>6.444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CA-4F8D-90B8-B3341115074A}"/>
            </c:ext>
          </c:extLst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TP!$F$3:$F$20</c:f>
              <c:numCache>
                <c:formatCode>0.00</c:formatCode>
                <c:ptCount val="18"/>
                <c:pt idx="2">
                  <c:v>6.5</c:v>
                </c:pt>
                <c:pt idx="3">
                  <c:v>6.5545454545454538</c:v>
                </c:pt>
                <c:pt idx="4">
                  <c:v>6.5076923076923077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CA-4F8D-90B8-B3341115074A}"/>
            </c:ext>
          </c:extLst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TP!$G$3:$G$20</c:f>
              <c:numCache>
                <c:formatCode>0.00</c:formatCode>
                <c:ptCount val="18"/>
                <c:pt idx="1">
                  <c:v>6.4484117647058818</c:v>
                </c:pt>
                <c:pt idx="2">
                  <c:v>6.44595238095238</c:v>
                </c:pt>
                <c:pt idx="3">
                  <c:v>6.4569166666666655</c:v>
                </c:pt>
                <c:pt idx="4">
                  <c:v>6.4451739130434786</c:v>
                </c:pt>
                <c:pt idx="5">
                  <c:v>6.4447083333333337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CA-4F8D-90B8-B3341115074A}"/>
            </c:ext>
          </c:extLst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TP!$H$3:$H$20</c:f>
              <c:numCache>
                <c:formatCode>0.00</c:formatCode>
                <c:ptCount val="18"/>
                <c:pt idx="1">
                  <c:v>6.5140000000000002</c:v>
                </c:pt>
                <c:pt idx="2">
                  <c:v>6.5129999999999999</c:v>
                </c:pt>
                <c:pt idx="3">
                  <c:v>6.5149999999999997</c:v>
                </c:pt>
                <c:pt idx="4">
                  <c:v>6.5069999999999997</c:v>
                </c:pt>
                <c:pt idx="5">
                  <c:v>6.5030000000000001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CA-4F8D-90B8-B3341115074A}"/>
            </c:ext>
          </c:extLst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TP!$I$3:$I$20</c:f>
              <c:numCache>
                <c:formatCode>0.00</c:formatCode>
                <c:ptCount val="18"/>
                <c:pt idx="2">
                  <c:v>6.57</c:v>
                </c:pt>
                <c:pt idx="3">
                  <c:v>6.58</c:v>
                </c:pt>
                <c:pt idx="4">
                  <c:v>6.57</c:v>
                </c:pt>
                <c:pt idx="5">
                  <c:v>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CA-4F8D-90B8-B3341115074A}"/>
            </c:ext>
          </c:extLst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TP!$J$3:$J$20</c:f>
              <c:numCache>
                <c:formatCode>0.00</c:formatCode>
                <c:ptCount val="18"/>
                <c:pt idx="1">
                  <c:v>6.55</c:v>
                </c:pt>
                <c:pt idx="2">
                  <c:v>6.54</c:v>
                </c:pt>
                <c:pt idx="3">
                  <c:v>6.55</c:v>
                </c:pt>
                <c:pt idx="4">
                  <c:v>6.55</c:v>
                </c:pt>
                <c:pt idx="5">
                  <c:v>6.56</c:v>
                </c:pt>
                <c:pt idx="6">
                  <c:v>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CA-4F8D-90B8-B3341115074A}"/>
            </c:ext>
          </c:extLst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TP!$K$3:$K$20</c:f>
              <c:numCache>
                <c:formatCode>0.00</c:formatCode>
                <c:ptCount val="18"/>
                <c:pt idx="2">
                  <c:v>6.5857142857142845</c:v>
                </c:pt>
                <c:pt idx="3">
                  <c:v>6.6692307692307695</c:v>
                </c:pt>
                <c:pt idx="4">
                  <c:v>6.5642857142857141</c:v>
                </c:pt>
                <c:pt idx="5">
                  <c:v>6.507142857142858</c:v>
                </c:pt>
                <c:pt idx="6">
                  <c:v>6.5222222222222221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CA-4F8D-90B8-B3341115074A}"/>
            </c:ext>
          </c:extLst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TP!$L$3:$L$20</c:f>
              <c:numCache>
                <c:formatCode>0.0</c:formatCode>
                <c:ptCount val="18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CA-4F8D-90B8-B3341115074A}"/>
            </c:ext>
          </c:extLst>
        </c:ser>
        <c:ser>
          <c:idx val="10"/>
          <c:order val="11"/>
          <c:tx>
            <c:strRef>
              <c:f>TP!$M$2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TP!$M$3:$M$20</c:f>
              <c:numCache>
                <c:formatCode>0.00</c:formatCode>
                <c:ptCount val="18"/>
                <c:pt idx="0">
                  <c:v>6.4629066834804547</c:v>
                </c:pt>
                <c:pt idx="1">
                  <c:v>6.471620048019207</c:v>
                </c:pt>
                <c:pt idx="2">
                  <c:v>6.5065902426160331</c:v>
                </c:pt>
                <c:pt idx="3">
                  <c:v>6.5152334240653857</c:v>
                </c:pt>
                <c:pt idx="4">
                  <c:v>6.495997305834261</c:v>
                </c:pt>
                <c:pt idx="5">
                  <c:v>6.4887414109151917</c:v>
                </c:pt>
                <c:pt idx="6">
                  <c:v>6.5411111111111104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CA-4F8D-90B8-B3341115074A}"/>
            </c:ext>
          </c:extLst>
        </c:ser>
        <c:ser>
          <c:idx val="11"/>
          <c:order val="12"/>
          <c:tx>
            <c:strRef>
              <c:f>TP!$N$2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TP!$N$3:$N$20</c:f>
              <c:numCache>
                <c:formatCode>0.00</c:formatCode>
                <c:ptCount val="18"/>
                <c:pt idx="0">
                  <c:v>7.8121059268599247E-2</c:v>
                </c:pt>
                <c:pt idx="1">
                  <c:v>0.14999999999999947</c:v>
                </c:pt>
                <c:pt idx="2">
                  <c:v>0.15471428571428447</c:v>
                </c:pt>
                <c:pt idx="3">
                  <c:v>0.24723076923076981</c:v>
                </c:pt>
                <c:pt idx="4">
                  <c:v>0.13500000000000068</c:v>
                </c:pt>
                <c:pt idx="5">
                  <c:v>0.13695121951219669</c:v>
                </c:pt>
                <c:pt idx="6">
                  <c:v>3.7777777777777466E-2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CA-4F8D-90B8-B3341115074A}"/>
            </c:ext>
          </c:extLst>
        </c:ser>
        <c:ser>
          <c:idx val="12"/>
          <c:order val="13"/>
          <c:tx>
            <c:strRef>
              <c:f>TP!$O$2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TP!$O$3:$O$20</c:f>
              <c:numCache>
                <c:formatCode>0.0</c:formatCode>
                <c:ptCount val="18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6.3</c:v>
                </c:pt>
                <c:pt idx="4">
                  <c:v>6.3</c:v>
                </c:pt>
                <c:pt idx="5">
                  <c:v>6.3</c:v>
                </c:pt>
                <c:pt idx="6">
                  <c:v>6.3</c:v>
                </c:pt>
                <c:pt idx="7">
                  <c:v>6.3</c:v>
                </c:pt>
                <c:pt idx="8">
                  <c:v>6.3</c:v>
                </c:pt>
                <c:pt idx="9">
                  <c:v>6.3</c:v>
                </c:pt>
                <c:pt idx="10">
                  <c:v>6.3</c:v>
                </c:pt>
                <c:pt idx="11">
                  <c:v>6.3</c:v>
                </c:pt>
                <c:pt idx="12">
                  <c:v>6.3</c:v>
                </c:pt>
                <c:pt idx="13">
                  <c:v>6.3</c:v>
                </c:pt>
                <c:pt idx="14">
                  <c:v>6.3</c:v>
                </c:pt>
                <c:pt idx="15">
                  <c:v>6.3</c:v>
                </c:pt>
                <c:pt idx="16">
                  <c:v>6.3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3CA-4F8D-90B8-B3341115074A}"/>
            </c:ext>
          </c:extLst>
        </c:ser>
        <c:ser>
          <c:idx val="13"/>
          <c:order val="14"/>
          <c:tx>
            <c:strRef>
              <c:f>TP!$P$2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TP!$P$3:$P$20</c:f>
              <c:numCache>
                <c:formatCode>0.0</c:formatCode>
                <c:ptCount val="1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3CA-4F8D-90B8-B33411150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09792"/>
        <c:axId val="208228352"/>
      </c:lineChart>
      <c:catAx>
        <c:axId val="208209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28352"/>
        <c:crosses val="autoZero"/>
        <c:auto val="0"/>
        <c:lblAlgn val="ctr"/>
        <c:lblOffset val="100"/>
        <c:tickLblSkip val="1"/>
        <c:noMultiLvlLbl val="0"/>
      </c:catAx>
      <c:valAx>
        <c:axId val="208228352"/>
        <c:scaling>
          <c:orientation val="minMax"/>
          <c:max val="6.9"/>
          <c:min val="6.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097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ALB!$B$3:$B$20</c:f>
              <c:numCache>
                <c:formatCode>0.00</c:formatCode>
                <c:ptCount val="18"/>
                <c:pt idx="1">
                  <c:v>4.0089999999999995</c:v>
                </c:pt>
                <c:pt idx="2">
                  <c:v>4.0205000000000002</c:v>
                </c:pt>
                <c:pt idx="3">
                  <c:v>4.0083333333333329</c:v>
                </c:pt>
                <c:pt idx="4">
                  <c:v>4.0061111111111103</c:v>
                </c:pt>
                <c:pt idx="5">
                  <c:v>4.0127272727272736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0-4791-AD72-3063FCEB9925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ALB!$C$3:$C$20</c:f>
              <c:numCache>
                <c:formatCode>0.00</c:formatCode>
                <c:ptCount val="18"/>
                <c:pt idx="0">
                  <c:v>4.0066666666666677</c:v>
                </c:pt>
                <c:pt idx="1">
                  <c:v>4.0066233766233763</c:v>
                </c:pt>
                <c:pt idx="2">
                  <c:v>3.9964102564102562</c:v>
                </c:pt>
                <c:pt idx="3">
                  <c:v>3.9759493670886079</c:v>
                </c:pt>
                <c:pt idx="4">
                  <c:v>3.9771739130434787</c:v>
                </c:pt>
                <c:pt idx="5">
                  <c:v>3.9771052631578945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0-4791-AD72-3063FCEB9925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ALB!$D$3:$D$20</c:f>
              <c:numCache>
                <c:formatCode>0.00</c:formatCode>
                <c:ptCount val="18"/>
                <c:pt idx="0">
                  <c:v>3.9607142857142859</c:v>
                </c:pt>
                <c:pt idx="1">
                  <c:v>3.9317647058823533</c:v>
                </c:pt>
                <c:pt idx="2">
                  <c:v>3.9221052631578943</c:v>
                </c:pt>
                <c:pt idx="3">
                  <c:v>3.9261111111111102</c:v>
                </c:pt>
                <c:pt idx="4">
                  <c:v>3.9581249999999994</c:v>
                </c:pt>
                <c:pt idx="5">
                  <c:v>3.9888888888888889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0-4791-AD72-3063FCEB9925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ALB!$E$3:$E$20</c:f>
              <c:numCache>
                <c:formatCode>0.00</c:formatCode>
                <c:ptCount val="18"/>
                <c:pt idx="1">
                  <c:v>3.9820000000000002</c:v>
                </c:pt>
                <c:pt idx="2">
                  <c:v>3.9729999999999999</c:v>
                </c:pt>
                <c:pt idx="3">
                  <c:v>3.9859999999999998</c:v>
                </c:pt>
                <c:pt idx="4">
                  <c:v>4.008</c:v>
                </c:pt>
                <c:pt idx="5" formatCode="0.00_ ">
                  <c:v>3.9929999999999999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C0-4791-AD72-3063FCEB9925}"/>
            </c:ext>
          </c:extLst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ALB!$F$3:$F$20</c:f>
              <c:numCache>
                <c:formatCode>0.00</c:formatCode>
                <c:ptCount val="18"/>
                <c:pt idx="2">
                  <c:v>3.9</c:v>
                </c:pt>
                <c:pt idx="3">
                  <c:v>3.9545454545454546</c:v>
                </c:pt>
                <c:pt idx="4">
                  <c:v>3.9692307692307689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C0-4791-AD72-3063FCEB9925}"/>
            </c:ext>
          </c:extLst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ALB!$G$3:$G$20</c:f>
              <c:numCache>
                <c:formatCode>0.00</c:formatCode>
                <c:ptCount val="18"/>
                <c:pt idx="1">
                  <c:v>3.9173529411764707</c:v>
                </c:pt>
                <c:pt idx="2">
                  <c:v>3.9014761904761905</c:v>
                </c:pt>
                <c:pt idx="3">
                  <c:v>3.907</c:v>
                </c:pt>
                <c:pt idx="4">
                  <c:v>3.905125</c:v>
                </c:pt>
                <c:pt idx="5">
                  <c:v>3.9360416666666667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C0-4791-AD72-3063FCEB9925}"/>
            </c:ext>
          </c:extLst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ALB!$H$3:$H$20</c:f>
              <c:numCache>
                <c:formatCode>0.00</c:formatCode>
                <c:ptCount val="18"/>
                <c:pt idx="1">
                  <c:v>4.0250000000000004</c:v>
                </c:pt>
                <c:pt idx="2">
                  <c:v>4.0229999999999997</c:v>
                </c:pt>
                <c:pt idx="3">
                  <c:v>4.01</c:v>
                </c:pt>
                <c:pt idx="4">
                  <c:v>3.99</c:v>
                </c:pt>
                <c:pt idx="5">
                  <c:v>3.9910000000000001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C0-4791-AD72-3063FCEB9925}"/>
            </c:ext>
          </c:extLst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ALB!$I$3:$I$20</c:f>
              <c:numCache>
                <c:formatCode>0.00</c:formatCode>
                <c:ptCount val="18"/>
                <c:pt idx="2">
                  <c:v>4</c:v>
                </c:pt>
                <c:pt idx="3">
                  <c:v>4.05</c:v>
                </c:pt>
                <c:pt idx="4">
                  <c:v>4.05</c:v>
                </c:pt>
                <c:pt idx="5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9C0-4791-AD72-3063FCEB9925}"/>
            </c:ext>
          </c:extLst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ALB!$J$3:$J$20</c:f>
              <c:numCache>
                <c:formatCode>0.00</c:formatCode>
                <c:ptCount val="18"/>
                <c:pt idx="1">
                  <c:v>4</c:v>
                </c:pt>
                <c:pt idx="2">
                  <c:v>3.98</c:v>
                </c:pt>
                <c:pt idx="3">
                  <c:v>3.96</c:v>
                </c:pt>
                <c:pt idx="4">
                  <c:v>3.95</c:v>
                </c:pt>
                <c:pt idx="5">
                  <c:v>3.95</c:v>
                </c:pt>
                <c:pt idx="6">
                  <c:v>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9C0-4791-AD72-3063FCEB9925}"/>
            </c:ext>
          </c:extLst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ALB!$K$3:$K$20</c:f>
              <c:numCache>
                <c:formatCode>0.00</c:formatCode>
                <c:ptCount val="18"/>
                <c:pt idx="2">
                  <c:v>4.0357142857142865</c:v>
                </c:pt>
                <c:pt idx="3">
                  <c:v>4.0538461538461537</c:v>
                </c:pt>
                <c:pt idx="4">
                  <c:v>4.0571428571428578</c:v>
                </c:pt>
                <c:pt idx="5">
                  <c:v>4</c:v>
                </c:pt>
                <c:pt idx="6">
                  <c:v>3.931249999999999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9C0-4791-AD72-3063FCEB9925}"/>
            </c:ext>
          </c:extLst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ALB!$L$3:$L$20</c:f>
              <c:numCache>
                <c:formatCode>0.0</c:formatCode>
                <c:ptCount val="1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9C0-4791-AD72-3063FCEB9925}"/>
            </c:ext>
          </c:extLst>
        </c:ser>
        <c:ser>
          <c:idx val="10"/>
          <c:order val="11"/>
          <c:tx>
            <c:strRef>
              <c:f>ALB!$M$2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ALB!$M$3:$M$20</c:f>
              <c:numCache>
                <c:formatCode>0.00</c:formatCode>
                <c:ptCount val="18"/>
                <c:pt idx="0">
                  <c:v>3.9836904761904766</c:v>
                </c:pt>
                <c:pt idx="1">
                  <c:v>3.981677289097457</c:v>
                </c:pt>
                <c:pt idx="2">
                  <c:v>3.975220599575862</c:v>
                </c:pt>
                <c:pt idx="3">
                  <c:v>3.9831785419924657</c:v>
                </c:pt>
                <c:pt idx="4">
                  <c:v>3.9870908650528216</c:v>
                </c:pt>
                <c:pt idx="5">
                  <c:v>3.9887514546045253</c:v>
                </c:pt>
                <c:pt idx="6">
                  <c:v>3.9456249999999997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C0-4791-AD72-3063FCEB9925}"/>
            </c:ext>
          </c:extLst>
        </c:ser>
        <c:ser>
          <c:idx val="11"/>
          <c:order val="12"/>
          <c:tx>
            <c:strRef>
              <c:f>ALB!$N$2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ALB!$N$3:$N$20</c:f>
              <c:numCache>
                <c:formatCode>0.00</c:formatCode>
                <c:ptCount val="18"/>
                <c:pt idx="0">
                  <c:v>4.5952380952381855E-2</c:v>
                </c:pt>
                <c:pt idx="1">
                  <c:v>0.10764705882352965</c:v>
                </c:pt>
                <c:pt idx="2">
                  <c:v>0.13571428571428656</c:v>
                </c:pt>
                <c:pt idx="3">
                  <c:v>0.14684615384615363</c:v>
                </c:pt>
                <c:pt idx="4">
                  <c:v>0.15201785714285787</c:v>
                </c:pt>
                <c:pt idx="5">
                  <c:v>0.11395833333333316</c:v>
                </c:pt>
                <c:pt idx="6">
                  <c:v>2.8750000000000941E-2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9C0-4791-AD72-3063FCEB9925}"/>
            </c:ext>
          </c:extLst>
        </c:ser>
        <c:ser>
          <c:idx val="12"/>
          <c:order val="13"/>
          <c:tx>
            <c:strRef>
              <c:f>ALB!$O$2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ALB!$O$3:$O$20</c:f>
              <c:numCache>
                <c:formatCode>0.0</c:formatCode>
                <c:ptCount val="18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3.8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9C0-4791-AD72-3063FCEB9925}"/>
            </c:ext>
          </c:extLst>
        </c:ser>
        <c:ser>
          <c:idx val="13"/>
          <c:order val="14"/>
          <c:tx>
            <c:strRef>
              <c:f>ALB!$P$2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ALB!$P$3:$P$20</c:f>
              <c:numCache>
                <c:formatCode>0.0</c:formatCode>
                <c:ptCount val="18"/>
                <c:pt idx="0">
                  <c:v>4.2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4.2</c:v>
                </c:pt>
                <c:pt idx="10">
                  <c:v>4.2</c:v>
                </c:pt>
                <c:pt idx="11">
                  <c:v>4.2</c:v>
                </c:pt>
                <c:pt idx="12">
                  <c:v>4.2</c:v>
                </c:pt>
                <c:pt idx="13">
                  <c:v>4.2</c:v>
                </c:pt>
                <c:pt idx="14">
                  <c:v>4.2</c:v>
                </c:pt>
                <c:pt idx="15">
                  <c:v>4.2</c:v>
                </c:pt>
                <c:pt idx="16">
                  <c:v>4.2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9C0-4791-AD72-3063FCEB9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22720"/>
        <c:axId val="208624640"/>
      </c:lineChart>
      <c:catAx>
        <c:axId val="20862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4640"/>
        <c:crosses val="autoZero"/>
        <c:auto val="0"/>
        <c:lblAlgn val="ctr"/>
        <c:lblOffset val="100"/>
        <c:tickLblSkip val="1"/>
        <c:noMultiLvlLbl val="0"/>
      </c:catAx>
      <c:valAx>
        <c:axId val="208624640"/>
        <c:scaling>
          <c:orientation val="minMax"/>
          <c:max val="4.4000000000000004"/>
          <c:min val="3.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2720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2913992297804E-2"/>
          <c:y val="7.6158940397350994E-2"/>
          <c:w val="0.69833119383825404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CRP!$B$3:$B$20</c:f>
              <c:numCache>
                <c:formatCode>0.000</c:formatCode>
                <c:ptCount val="18"/>
                <c:pt idx="1">
                  <c:v>2.1110000000000002</c:v>
                </c:pt>
                <c:pt idx="2">
                  <c:v>2.1219999999999994</c:v>
                </c:pt>
                <c:pt idx="3">
                  <c:v>2.099444444444444</c:v>
                </c:pt>
                <c:pt idx="4">
                  <c:v>2.1066666666666665</c:v>
                </c:pt>
                <c:pt idx="5">
                  <c:v>2.0945454545454543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5-498F-AD3F-7C3DE65FFF03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CRP!$C$3:$C$20</c:f>
              <c:numCache>
                <c:formatCode>0.000</c:formatCode>
                <c:ptCount val="18"/>
                <c:pt idx="0">
                  <c:v>2.0299999999999998</c:v>
                </c:pt>
                <c:pt idx="1">
                  <c:v>2.0797368421052638</c:v>
                </c:pt>
                <c:pt idx="2">
                  <c:v>2.076265060240964</c:v>
                </c:pt>
                <c:pt idx="3">
                  <c:v>2.0351282051282058</c:v>
                </c:pt>
                <c:pt idx="4">
                  <c:v>2.0040178571428564</c:v>
                </c:pt>
                <c:pt idx="5">
                  <c:v>2.0387179487179492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5-498F-AD3F-7C3DE65FFF03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CRP!$D$3:$D$20</c:f>
              <c:numCache>
                <c:formatCode>0.000</c:formatCode>
                <c:ptCount val="18"/>
                <c:pt idx="0">
                  <c:v>2.1077857142857144</c:v>
                </c:pt>
                <c:pt idx="1">
                  <c:v>2.1112500000000005</c:v>
                </c:pt>
                <c:pt idx="2">
                  <c:v>2.128714285714286</c:v>
                </c:pt>
                <c:pt idx="3">
                  <c:v>2.1068750000000001</c:v>
                </c:pt>
                <c:pt idx="4">
                  <c:v>2.097</c:v>
                </c:pt>
                <c:pt idx="5">
                  <c:v>2.0877777777777773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5-498F-AD3F-7C3DE65FFF03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CRP!$E$3:$E$20</c:f>
              <c:numCache>
                <c:formatCode>0.000</c:formatCode>
                <c:ptCount val="18"/>
                <c:pt idx="1">
                  <c:v>2.0030000000000001</c:v>
                </c:pt>
                <c:pt idx="2">
                  <c:v>2.0409999999999999</c:v>
                </c:pt>
                <c:pt idx="3">
                  <c:v>2.0249999999999999</c:v>
                </c:pt>
                <c:pt idx="4" formatCode="General">
                  <c:v>2.0230000000000001</c:v>
                </c:pt>
                <c:pt idx="5">
                  <c:v>2.044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55-498F-AD3F-7C3DE65FFF03}"/>
            </c:ext>
          </c:extLst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CRP!$F$3:$F$20</c:f>
              <c:numCache>
                <c:formatCode>0.000</c:formatCode>
                <c:ptCount val="18"/>
                <c:pt idx="2">
                  <c:v>2.13</c:v>
                </c:pt>
                <c:pt idx="3">
                  <c:v>2.0745454545454547</c:v>
                </c:pt>
                <c:pt idx="4">
                  <c:v>1.9892307692307691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55-498F-AD3F-7C3DE65FFF03}"/>
            </c:ext>
          </c:extLst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CRP!$G$3:$G$20</c:f>
              <c:numCache>
                <c:formatCode>0.000</c:formatCode>
                <c:ptCount val="18"/>
                <c:pt idx="1">
                  <c:v>2.129941176470588</c:v>
                </c:pt>
                <c:pt idx="2">
                  <c:v>2.1253333333333333</c:v>
                </c:pt>
                <c:pt idx="3">
                  <c:v>2.1039583333333334</c:v>
                </c:pt>
                <c:pt idx="4">
                  <c:v>2.1063749999999999</c:v>
                </c:pt>
                <c:pt idx="5">
                  <c:v>2.1102499999999997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55-498F-AD3F-7C3DE65FFF03}"/>
            </c:ext>
          </c:extLst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CRP!$H$3:$H$20</c:f>
              <c:numCache>
                <c:formatCode>0.000</c:formatCode>
                <c:ptCount val="18"/>
                <c:pt idx="1">
                  <c:v>2.141</c:v>
                </c:pt>
                <c:pt idx="2">
                  <c:v>2.129</c:v>
                </c:pt>
                <c:pt idx="3">
                  <c:v>2.181</c:v>
                </c:pt>
                <c:pt idx="4">
                  <c:v>2.1669999999999998</c:v>
                </c:pt>
                <c:pt idx="5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55-498F-AD3F-7C3DE65FFF03}"/>
            </c:ext>
          </c:extLst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CRP!$I$3:$I$20</c:f>
              <c:numCache>
                <c:formatCode>0.000</c:formatCode>
                <c:ptCount val="18"/>
                <c:pt idx="2">
                  <c:v>2.06</c:v>
                </c:pt>
                <c:pt idx="3">
                  <c:v>2.06</c:v>
                </c:pt>
                <c:pt idx="4">
                  <c:v>2.0699999999999998</c:v>
                </c:pt>
                <c:pt idx="5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55-498F-AD3F-7C3DE65FFF03}"/>
            </c:ext>
          </c:extLst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CRP!$J$3:$J$20</c:f>
              <c:numCache>
                <c:formatCode>0.000</c:formatCode>
                <c:ptCount val="18"/>
                <c:pt idx="1">
                  <c:v>2.1</c:v>
                </c:pt>
                <c:pt idx="2">
                  <c:v>2.13</c:v>
                </c:pt>
                <c:pt idx="3">
                  <c:v>2.04</c:v>
                </c:pt>
                <c:pt idx="4">
                  <c:v>2.0499999999999998</c:v>
                </c:pt>
                <c:pt idx="5">
                  <c:v>2.0699999999999998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55-498F-AD3F-7C3DE65FFF03}"/>
            </c:ext>
          </c:extLst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CRP!$K$3:$K$20</c:f>
              <c:numCache>
                <c:formatCode>0.000</c:formatCode>
                <c:ptCount val="18"/>
                <c:pt idx="2">
                  <c:v>2.0645714285714285</c:v>
                </c:pt>
                <c:pt idx="3">
                  <c:v>2.0760769230769229</c:v>
                </c:pt>
                <c:pt idx="4">
                  <c:v>2.1384285714285718</c:v>
                </c:pt>
                <c:pt idx="5">
                  <c:v>2.0603571428571432</c:v>
                </c:pt>
                <c:pt idx="6">
                  <c:v>2.0607500000000001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55-498F-AD3F-7C3DE65FFF03}"/>
            </c:ext>
          </c:extLst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CRP!$L$3:$L$20</c:f>
              <c:numCache>
                <c:formatCode>0.00</c:formatCode>
                <c:ptCount val="18"/>
                <c:pt idx="0">
                  <c:v>2.09</c:v>
                </c:pt>
                <c:pt idx="1">
                  <c:v>2.09</c:v>
                </c:pt>
                <c:pt idx="2">
                  <c:v>2.09</c:v>
                </c:pt>
                <c:pt idx="3">
                  <c:v>2.09</c:v>
                </c:pt>
                <c:pt idx="4">
                  <c:v>2.09</c:v>
                </c:pt>
                <c:pt idx="5">
                  <c:v>2.09</c:v>
                </c:pt>
                <c:pt idx="6">
                  <c:v>2.09</c:v>
                </c:pt>
                <c:pt idx="7">
                  <c:v>2.09</c:v>
                </c:pt>
                <c:pt idx="8">
                  <c:v>2.09</c:v>
                </c:pt>
                <c:pt idx="9">
                  <c:v>2.09</c:v>
                </c:pt>
                <c:pt idx="10">
                  <c:v>2.09</c:v>
                </c:pt>
                <c:pt idx="11">
                  <c:v>2.09</c:v>
                </c:pt>
                <c:pt idx="12">
                  <c:v>2.09</c:v>
                </c:pt>
                <c:pt idx="13">
                  <c:v>2.09</c:v>
                </c:pt>
                <c:pt idx="14">
                  <c:v>2.09</c:v>
                </c:pt>
                <c:pt idx="15">
                  <c:v>2.09</c:v>
                </c:pt>
                <c:pt idx="16">
                  <c:v>2.09</c:v>
                </c:pt>
                <c:pt idx="17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55-498F-AD3F-7C3DE65FFF03}"/>
            </c:ext>
          </c:extLst>
        </c:ser>
        <c:ser>
          <c:idx val="10"/>
          <c:order val="11"/>
          <c:tx>
            <c:strRef>
              <c:f>CRP!$M$2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CRP!$M$3:$M$20</c:f>
              <c:numCache>
                <c:formatCode>0.000</c:formatCode>
                <c:ptCount val="18"/>
                <c:pt idx="0">
                  <c:v>2.0688928571428571</c:v>
                </c:pt>
                <c:pt idx="1">
                  <c:v>2.0965611455108362</c:v>
                </c:pt>
                <c:pt idx="2">
                  <c:v>2.1006884107860015</c:v>
                </c:pt>
                <c:pt idx="3">
                  <c:v>2.0802028360528357</c:v>
                </c:pt>
                <c:pt idx="4">
                  <c:v>2.0751718864468862</c:v>
                </c:pt>
                <c:pt idx="5">
                  <c:v>2.0772942582109248</c:v>
                </c:pt>
                <c:pt idx="6">
                  <c:v>2.065375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F55-498F-AD3F-7C3DE65FFF03}"/>
            </c:ext>
          </c:extLst>
        </c:ser>
        <c:ser>
          <c:idx val="11"/>
          <c:order val="12"/>
          <c:tx>
            <c:strRef>
              <c:f>CRP!$N$2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CRP!$N$3:$N$20</c:f>
              <c:numCache>
                <c:formatCode>0.000</c:formatCode>
                <c:ptCount val="18"/>
                <c:pt idx="0">
                  <c:v>7.7785714285714569E-2</c:v>
                </c:pt>
                <c:pt idx="1">
                  <c:v>0.1379999999999999</c:v>
                </c:pt>
                <c:pt idx="2">
                  <c:v>8.8999999999999968E-2</c:v>
                </c:pt>
                <c:pt idx="3">
                  <c:v>0.15600000000000014</c:v>
                </c:pt>
                <c:pt idx="4">
                  <c:v>0.17776923076923068</c:v>
                </c:pt>
                <c:pt idx="5">
                  <c:v>8.1282051282050904E-2</c:v>
                </c:pt>
                <c:pt idx="6">
                  <c:v>9.2499999999997584E-3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F55-498F-AD3F-7C3DE65FFF03}"/>
            </c:ext>
          </c:extLst>
        </c:ser>
        <c:ser>
          <c:idx val="12"/>
          <c:order val="13"/>
          <c:tx>
            <c:strRef>
              <c:f>CRP!$O$2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CRP!$O$3:$O$20</c:f>
              <c:numCache>
                <c:formatCode>General</c:formatCode>
                <c:ptCount val="18"/>
                <c:pt idx="0">
                  <c:v>1.89</c:v>
                </c:pt>
                <c:pt idx="1">
                  <c:v>1.89</c:v>
                </c:pt>
                <c:pt idx="2">
                  <c:v>1.89</c:v>
                </c:pt>
                <c:pt idx="3">
                  <c:v>1.89</c:v>
                </c:pt>
                <c:pt idx="4">
                  <c:v>1.89</c:v>
                </c:pt>
                <c:pt idx="5">
                  <c:v>1.89</c:v>
                </c:pt>
                <c:pt idx="6">
                  <c:v>1.89</c:v>
                </c:pt>
                <c:pt idx="7">
                  <c:v>1.89</c:v>
                </c:pt>
                <c:pt idx="8">
                  <c:v>1.89</c:v>
                </c:pt>
                <c:pt idx="9">
                  <c:v>1.89</c:v>
                </c:pt>
                <c:pt idx="10">
                  <c:v>1.89</c:v>
                </c:pt>
                <c:pt idx="11">
                  <c:v>1.89</c:v>
                </c:pt>
                <c:pt idx="12">
                  <c:v>1.89</c:v>
                </c:pt>
                <c:pt idx="13">
                  <c:v>1.89</c:v>
                </c:pt>
                <c:pt idx="14">
                  <c:v>1.89</c:v>
                </c:pt>
                <c:pt idx="15">
                  <c:v>1.89</c:v>
                </c:pt>
                <c:pt idx="16">
                  <c:v>1.89</c:v>
                </c:pt>
                <c:pt idx="17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F55-498F-AD3F-7C3DE65FFF03}"/>
            </c:ext>
          </c:extLst>
        </c:ser>
        <c:ser>
          <c:idx val="13"/>
          <c:order val="14"/>
          <c:tx>
            <c:strRef>
              <c:f>CRP!$P$2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CRP!$P$3:$P$20</c:f>
              <c:numCache>
                <c:formatCode>General</c:formatCode>
                <c:ptCount val="18"/>
                <c:pt idx="0">
                  <c:v>2.29</c:v>
                </c:pt>
                <c:pt idx="1">
                  <c:v>2.29</c:v>
                </c:pt>
                <c:pt idx="2">
                  <c:v>2.29</c:v>
                </c:pt>
                <c:pt idx="3">
                  <c:v>2.29</c:v>
                </c:pt>
                <c:pt idx="4">
                  <c:v>2.29</c:v>
                </c:pt>
                <c:pt idx="5">
                  <c:v>2.29</c:v>
                </c:pt>
                <c:pt idx="6">
                  <c:v>2.29</c:v>
                </c:pt>
                <c:pt idx="7">
                  <c:v>2.29</c:v>
                </c:pt>
                <c:pt idx="8">
                  <c:v>2.29</c:v>
                </c:pt>
                <c:pt idx="9">
                  <c:v>2.29</c:v>
                </c:pt>
                <c:pt idx="10">
                  <c:v>2.29</c:v>
                </c:pt>
                <c:pt idx="11">
                  <c:v>2.29</c:v>
                </c:pt>
                <c:pt idx="12">
                  <c:v>2.29</c:v>
                </c:pt>
                <c:pt idx="13">
                  <c:v>2.29</c:v>
                </c:pt>
                <c:pt idx="14">
                  <c:v>2.29</c:v>
                </c:pt>
                <c:pt idx="15">
                  <c:v>2.29</c:v>
                </c:pt>
                <c:pt idx="16">
                  <c:v>2.29</c:v>
                </c:pt>
                <c:pt idx="17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F55-498F-AD3F-7C3DE65FF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71424"/>
        <c:axId val="209281792"/>
      </c:lineChart>
      <c:catAx>
        <c:axId val="20927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81792"/>
        <c:crosses val="autoZero"/>
        <c:auto val="0"/>
        <c:lblAlgn val="ctr"/>
        <c:lblOffset val="100"/>
        <c:tickLblSkip val="1"/>
        <c:noMultiLvlLbl val="0"/>
      </c:catAx>
      <c:valAx>
        <c:axId val="209281792"/>
        <c:scaling>
          <c:orientation val="minMax"/>
          <c:max val="2.4900000000000002"/>
          <c:min val="1.6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71424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284982252869598"/>
          <c:y val="0.13576191685717201"/>
          <c:w val="0.15789471393795901"/>
          <c:h val="0.847682330031326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19547136314401E-2"/>
          <c:y val="8.2781456953642502E-2"/>
          <c:w val="0.70481189095764796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UA!$B$3:$B$20</c:f>
              <c:numCache>
                <c:formatCode>0.00</c:formatCode>
                <c:ptCount val="18"/>
                <c:pt idx="1">
                  <c:v>6.3750000000000018</c:v>
                </c:pt>
                <c:pt idx="2">
                  <c:v>6.3850000000000025</c:v>
                </c:pt>
                <c:pt idx="3">
                  <c:v>6.3722222222222227</c:v>
                </c:pt>
                <c:pt idx="4">
                  <c:v>6.3833333333333346</c:v>
                </c:pt>
                <c:pt idx="5">
                  <c:v>6.3818181818181836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8-4135-9801-B7B64E6A9A17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UA!$C$3:$C$20</c:f>
              <c:numCache>
                <c:formatCode>0.00</c:formatCode>
                <c:ptCount val="18"/>
                <c:pt idx="0">
                  <c:v>6.4584210526315786</c:v>
                </c:pt>
                <c:pt idx="1">
                  <c:v>6.4374358974358978</c:v>
                </c:pt>
                <c:pt idx="2">
                  <c:v>6.3533766233766231</c:v>
                </c:pt>
                <c:pt idx="3">
                  <c:v>6.3698750000000013</c:v>
                </c:pt>
                <c:pt idx="4">
                  <c:v>6.3573958333333351</c:v>
                </c:pt>
                <c:pt idx="5">
                  <c:v>6.4187341772151916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8-4135-9801-B7B64E6A9A17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UA!$D$3:$D$20</c:f>
              <c:numCache>
                <c:formatCode>0.00</c:formatCode>
                <c:ptCount val="18"/>
                <c:pt idx="0">
                  <c:v>6.384615384615385</c:v>
                </c:pt>
                <c:pt idx="1">
                  <c:v>6.3476190476190499</c:v>
                </c:pt>
                <c:pt idx="2">
                  <c:v>6.3705882352941172</c:v>
                </c:pt>
                <c:pt idx="3">
                  <c:v>6.389473684210528</c:v>
                </c:pt>
                <c:pt idx="4">
                  <c:v>6.3904761904761926</c:v>
                </c:pt>
                <c:pt idx="5">
                  <c:v>6.4526315789473694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78-4135-9801-B7B64E6A9A17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UA!$E$3:$E$20</c:f>
              <c:numCache>
                <c:formatCode>0.00</c:formatCode>
                <c:ptCount val="18"/>
                <c:pt idx="1">
                  <c:v>6.3289999999999997</c:v>
                </c:pt>
                <c:pt idx="2">
                  <c:v>6.3330000000000002</c:v>
                </c:pt>
                <c:pt idx="3">
                  <c:v>6.3120000000000003</c:v>
                </c:pt>
                <c:pt idx="4">
                  <c:v>6.306</c:v>
                </c:pt>
                <c:pt idx="5" formatCode="0.00_ ">
                  <c:v>6.2990000000000004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78-4135-9801-B7B64E6A9A17}"/>
            </c:ext>
          </c:extLst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UA!$F$3:$F$20</c:f>
              <c:numCache>
                <c:formatCode>0.00</c:formatCode>
                <c:ptCount val="18"/>
                <c:pt idx="2">
                  <c:v>6.4</c:v>
                </c:pt>
                <c:pt idx="3">
                  <c:v>6.3727272727272721</c:v>
                </c:pt>
                <c:pt idx="4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78-4135-9801-B7B64E6A9A17}"/>
            </c:ext>
          </c:extLst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UA!$G$3:$G$20</c:f>
              <c:numCache>
                <c:formatCode>0.00</c:formatCode>
                <c:ptCount val="18"/>
                <c:pt idx="1">
                  <c:v>6.49</c:v>
                </c:pt>
                <c:pt idx="2">
                  <c:v>6.4852380952380955</c:v>
                </c:pt>
                <c:pt idx="3">
                  <c:v>6.4250000000000016</c:v>
                </c:pt>
                <c:pt idx="4">
                  <c:v>6.4475000000000007</c:v>
                </c:pt>
                <c:pt idx="5">
                  <c:v>6.4770833333333329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78-4135-9801-B7B64E6A9A17}"/>
            </c:ext>
          </c:extLst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UA!$H$3:$H$20</c:f>
              <c:numCache>
                <c:formatCode>0.00</c:formatCode>
                <c:ptCount val="18"/>
                <c:pt idx="1">
                  <c:v>6.4560000000000004</c:v>
                </c:pt>
                <c:pt idx="2">
                  <c:v>6.391</c:v>
                </c:pt>
                <c:pt idx="3">
                  <c:v>6.3230000000000004</c:v>
                </c:pt>
                <c:pt idx="4">
                  <c:v>6.3049999999999997</c:v>
                </c:pt>
                <c:pt idx="5">
                  <c:v>6.2839999999999998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B78-4135-9801-B7B64E6A9A17}"/>
            </c:ext>
          </c:extLst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UA!$I$3:$I$20</c:f>
              <c:numCache>
                <c:formatCode>0.00</c:formatCode>
                <c:ptCount val="18"/>
                <c:pt idx="2">
                  <c:v>6.43</c:v>
                </c:pt>
                <c:pt idx="3">
                  <c:v>6.37</c:v>
                </c:pt>
                <c:pt idx="4">
                  <c:v>6.37</c:v>
                </c:pt>
                <c:pt idx="5">
                  <c:v>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B78-4135-9801-B7B64E6A9A17}"/>
            </c:ext>
          </c:extLst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UA!$J$3:$J$20</c:f>
              <c:numCache>
                <c:formatCode>0.00</c:formatCode>
                <c:ptCount val="18"/>
                <c:pt idx="1">
                  <c:v>6.52</c:v>
                </c:pt>
                <c:pt idx="2">
                  <c:v>6.52</c:v>
                </c:pt>
                <c:pt idx="3">
                  <c:v>6.54</c:v>
                </c:pt>
                <c:pt idx="4">
                  <c:v>6.55</c:v>
                </c:pt>
                <c:pt idx="5">
                  <c:v>6.57</c:v>
                </c:pt>
                <c:pt idx="6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B78-4135-9801-B7B64E6A9A17}"/>
            </c:ext>
          </c:extLst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UA!$K$3:$K$20</c:f>
              <c:numCache>
                <c:formatCode>0.00</c:formatCode>
                <c:ptCount val="18"/>
                <c:pt idx="2">
                  <c:v>6.4928571428571429</c:v>
                </c:pt>
                <c:pt idx="3">
                  <c:v>6.5230769230769221</c:v>
                </c:pt>
                <c:pt idx="4">
                  <c:v>6.5428571428571418</c:v>
                </c:pt>
                <c:pt idx="5">
                  <c:v>6.6</c:v>
                </c:pt>
                <c:pt idx="6">
                  <c:v>6.5937499999999991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B78-4135-9801-B7B64E6A9A17}"/>
            </c:ext>
          </c:extLst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UA!$L$3:$L$20</c:f>
              <c:numCache>
                <c:formatCode>0.0</c:formatCode>
                <c:ptCount val="18"/>
                <c:pt idx="0">
                  <c:v>6.4</c:v>
                </c:pt>
                <c:pt idx="1">
                  <c:v>6.4</c:v>
                </c:pt>
                <c:pt idx="2">
                  <c:v>6.4</c:v>
                </c:pt>
                <c:pt idx="3">
                  <c:v>6.4</c:v>
                </c:pt>
                <c:pt idx="4">
                  <c:v>6.4</c:v>
                </c:pt>
                <c:pt idx="5">
                  <c:v>6.4</c:v>
                </c:pt>
                <c:pt idx="6">
                  <c:v>6.4</c:v>
                </c:pt>
                <c:pt idx="7">
                  <c:v>6.4</c:v>
                </c:pt>
                <c:pt idx="8">
                  <c:v>6.4</c:v>
                </c:pt>
                <c:pt idx="9">
                  <c:v>6.4</c:v>
                </c:pt>
                <c:pt idx="10">
                  <c:v>6.4</c:v>
                </c:pt>
                <c:pt idx="11">
                  <c:v>6.4</c:v>
                </c:pt>
                <c:pt idx="12">
                  <c:v>6.4</c:v>
                </c:pt>
                <c:pt idx="13">
                  <c:v>6.4</c:v>
                </c:pt>
                <c:pt idx="14">
                  <c:v>6.4</c:v>
                </c:pt>
                <c:pt idx="15">
                  <c:v>6.4</c:v>
                </c:pt>
                <c:pt idx="16">
                  <c:v>6.4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B78-4135-9801-B7B64E6A9A17}"/>
            </c:ext>
          </c:extLst>
        </c:ser>
        <c:ser>
          <c:idx val="10"/>
          <c:order val="11"/>
          <c:tx>
            <c:strRef>
              <c:f>UA!$M$2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UA!$M$3:$M$20</c:f>
              <c:numCache>
                <c:formatCode>0.00</c:formatCode>
                <c:ptCount val="18"/>
                <c:pt idx="0">
                  <c:v>6.4215182186234818</c:v>
                </c:pt>
                <c:pt idx="1">
                  <c:v>6.4221507064364216</c:v>
                </c:pt>
                <c:pt idx="2">
                  <c:v>6.4161060096765983</c:v>
                </c:pt>
                <c:pt idx="3">
                  <c:v>6.3997375102236944</c:v>
                </c:pt>
                <c:pt idx="4">
                  <c:v>6.405256249999999</c:v>
                </c:pt>
                <c:pt idx="5">
                  <c:v>6.4236963634793414</c:v>
                </c:pt>
                <c:pt idx="6">
                  <c:v>6.5868749999999991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B78-4135-9801-B7B64E6A9A17}"/>
            </c:ext>
          </c:extLst>
        </c:ser>
        <c:ser>
          <c:idx val="11"/>
          <c:order val="12"/>
          <c:tx>
            <c:strRef>
              <c:f>UA!$N$2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UA!$N$3:$N$20</c:f>
              <c:numCache>
                <c:formatCode>0.00</c:formatCode>
                <c:ptCount val="18"/>
                <c:pt idx="0">
                  <c:v>7.3805668016193593E-2</c:v>
                </c:pt>
                <c:pt idx="1">
                  <c:v>0.19099999999999984</c:v>
                </c:pt>
                <c:pt idx="2">
                  <c:v>0.18699999999999939</c:v>
                </c:pt>
                <c:pt idx="3">
                  <c:v>0.22799999999999976</c:v>
                </c:pt>
                <c:pt idx="4">
                  <c:v>0.24500000000000011</c:v>
                </c:pt>
                <c:pt idx="5">
                  <c:v>0.31599999999999984</c:v>
                </c:pt>
                <c:pt idx="6">
                  <c:v>1.3749999999999041E-2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B78-4135-9801-B7B64E6A9A17}"/>
            </c:ext>
          </c:extLst>
        </c:ser>
        <c:ser>
          <c:idx val="12"/>
          <c:order val="13"/>
          <c:tx>
            <c:strRef>
              <c:f>UA!$O$2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UA!$O$3:$O$20</c:f>
              <c:numCache>
                <c:formatCode>0.0</c:formatCode>
                <c:ptCount val="18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  <c:pt idx="3">
                  <c:v>6.1</c:v>
                </c:pt>
                <c:pt idx="4">
                  <c:v>6.1</c:v>
                </c:pt>
                <c:pt idx="5">
                  <c:v>6.1</c:v>
                </c:pt>
                <c:pt idx="6">
                  <c:v>6.1</c:v>
                </c:pt>
                <c:pt idx="7">
                  <c:v>6.1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6.1</c:v>
                </c:pt>
                <c:pt idx="13">
                  <c:v>6.1</c:v>
                </c:pt>
                <c:pt idx="14">
                  <c:v>6.1</c:v>
                </c:pt>
                <c:pt idx="15">
                  <c:v>6.1</c:v>
                </c:pt>
                <c:pt idx="16">
                  <c:v>6.1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B78-4135-9801-B7B64E6A9A17}"/>
            </c:ext>
          </c:extLst>
        </c:ser>
        <c:ser>
          <c:idx val="13"/>
          <c:order val="14"/>
          <c:tx>
            <c:strRef>
              <c:f>UA!$P$2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UA!$P$3:$P$20</c:f>
              <c:numCache>
                <c:formatCode>General</c:formatCode>
                <c:ptCount val="1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B78-4135-9801-B7B64E6A9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52896"/>
        <c:axId val="209554816"/>
      </c:lineChart>
      <c:catAx>
        <c:axId val="20955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4816"/>
        <c:crosses val="autoZero"/>
        <c:auto val="0"/>
        <c:lblAlgn val="ctr"/>
        <c:lblOffset val="100"/>
        <c:tickLblSkip val="1"/>
        <c:noMultiLvlLbl val="0"/>
      </c:catAx>
      <c:valAx>
        <c:axId val="209554816"/>
        <c:scaling>
          <c:orientation val="minMax"/>
          <c:max val="7"/>
          <c:min val="5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2896"/>
        <c:crosses val="autoZero"/>
        <c:crossBetween val="between"/>
        <c:majorUnit val="0.3"/>
        <c:minorUnit val="6.0000000000000102E-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924626088405605"/>
          <c:y val="0.13907306747946799"/>
          <c:w val="0.159948117596421"/>
          <c:h val="0.860927033274123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36256504250602E-2"/>
          <c:y val="8.5397452587317693E-2"/>
          <c:w val="0.70580617193722806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BUN!$B$3:$B$20</c:f>
              <c:numCache>
                <c:formatCode>0.0</c:formatCode>
                <c:ptCount val="18"/>
                <c:pt idx="1">
                  <c:v>32.590000000000003</c:v>
                </c:pt>
                <c:pt idx="2">
                  <c:v>32.74</c:v>
                </c:pt>
                <c:pt idx="3">
                  <c:v>32.616666666666667</c:v>
                </c:pt>
                <c:pt idx="4">
                  <c:v>32.644444444444439</c:v>
                </c:pt>
                <c:pt idx="5">
                  <c:v>32.659090909090907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1-4EE2-8A84-8FA8BFB1AC50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BUN!$C$3:$C$20</c:f>
              <c:numCache>
                <c:formatCode>0.0</c:formatCode>
                <c:ptCount val="18"/>
                <c:pt idx="0">
                  <c:v>32.883508771929833</c:v>
                </c:pt>
                <c:pt idx="1">
                  <c:v>32.712799999999994</c:v>
                </c:pt>
                <c:pt idx="2">
                  <c:v>32.790963855421666</c:v>
                </c:pt>
                <c:pt idx="3">
                  <c:v>32.863624999999992</c:v>
                </c:pt>
                <c:pt idx="4">
                  <c:v>32.773478260869581</c:v>
                </c:pt>
                <c:pt idx="5">
                  <c:v>32.62922077922078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1-4EE2-8A84-8FA8BFB1AC50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BUN!$D$3:$D$20</c:f>
              <c:numCache>
                <c:formatCode>0.0</c:formatCode>
                <c:ptCount val="18"/>
                <c:pt idx="0">
                  <c:v>32.576923076923073</c:v>
                </c:pt>
                <c:pt idx="1">
                  <c:v>32.927777777777777</c:v>
                </c:pt>
                <c:pt idx="2">
                  <c:v>33.04</c:v>
                </c:pt>
                <c:pt idx="3">
                  <c:v>33.1235294117647</c:v>
                </c:pt>
                <c:pt idx="4">
                  <c:v>32.643749999999997</c:v>
                </c:pt>
                <c:pt idx="5">
                  <c:v>32.289473684210527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1-4EE2-8A84-8FA8BFB1AC50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BUN!$E$3:$E$20</c:f>
              <c:numCache>
                <c:formatCode>0.0</c:formatCode>
                <c:ptCount val="18"/>
                <c:pt idx="1">
                  <c:v>32.85</c:v>
                </c:pt>
                <c:pt idx="2">
                  <c:v>32.707999999999998</c:v>
                </c:pt>
                <c:pt idx="3">
                  <c:v>32.673000000000002</c:v>
                </c:pt>
                <c:pt idx="4">
                  <c:v>32.723999999999997</c:v>
                </c:pt>
                <c:pt idx="5">
                  <c:v>32.704000000000001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91-4EE2-8A84-8FA8BFB1AC50}"/>
            </c:ext>
          </c:extLst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BUN!$F$3:$F$20</c:f>
              <c:numCache>
                <c:formatCode>0.0</c:formatCode>
                <c:ptCount val="18"/>
                <c:pt idx="2">
                  <c:v>33</c:v>
                </c:pt>
                <c:pt idx="3">
                  <c:v>32.909090909090907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91-4EE2-8A84-8FA8BFB1AC50}"/>
            </c:ext>
          </c:extLst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BUN!$G$3:$G$20</c:f>
              <c:numCache>
                <c:formatCode>0.0</c:formatCode>
                <c:ptCount val="18"/>
                <c:pt idx="1">
                  <c:v>32.702352941176471</c:v>
                </c:pt>
                <c:pt idx="2">
                  <c:v>32.639523809523808</c:v>
                </c:pt>
                <c:pt idx="3">
                  <c:v>32.42208333333334</c:v>
                </c:pt>
                <c:pt idx="4">
                  <c:v>32.337083333333332</c:v>
                </c:pt>
                <c:pt idx="5">
                  <c:v>32.832083333333337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91-4EE2-8A84-8FA8BFB1AC50}"/>
            </c:ext>
          </c:extLst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BUN!$H$3:$H$20</c:f>
              <c:numCache>
                <c:formatCode>0.0</c:formatCode>
                <c:ptCount val="18"/>
                <c:pt idx="1">
                  <c:v>32.587000000000003</c:v>
                </c:pt>
                <c:pt idx="2">
                  <c:v>32.384999999999998</c:v>
                </c:pt>
                <c:pt idx="3">
                  <c:v>32.466999999999999</c:v>
                </c:pt>
                <c:pt idx="4">
                  <c:v>32.337000000000003</c:v>
                </c:pt>
                <c:pt idx="5">
                  <c:v>32.670999999999999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491-4EE2-8A84-8FA8BFB1AC50}"/>
            </c:ext>
          </c:extLst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BUN!$I$3:$I$20</c:f>
              <c:numCache>
                <c:formatCode>0.0</c:formatCode>
                <c:ptCount val="18"/>
                <c:pt idx="2">
                  <c:v>32.69</c:v>
                </c:pt>
                <c:pt idx="3">
                  <c:v>32.799999999999997</c:v>
                </c:pt>
                <c:pt idx="4">
                  <c:v>32.880000000000003</c:v>
                </c:pt>
                <c:pt idx="5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91-4EE2-8A84-8FA8BFB1AC50}"/>
            </c:ext>
          </c:extLst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BUN!$J$3:$J$20</c:f>
              <c:numCache>
                <c:formatCode>0.0</c:formatCode>
                <c:ptCount val="18"/>
                <c:pt idx="1">
                  <c:v>33.270000000000003</c:v>
                </c:pt>
                <c:pt idx="2">
                  <c:v>33.479999999999997</c:v>
                </c:pt>
                <c:pt idx="3">
                  <c:v>33.61</c:v>
                </c:pt>
                <c:pt idx="4">
                  <c:v>34.130000000000003</c:v>
                </c:pt>
                <c:pt idx="5">
                  <c:v>34.19</c:v>
                </c:pt>
                <c:pt idx="6">
                  <c:v>33.49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491-4EE2-8A84-8FA8BFB1AC50}"/>
            </c:ext>
          </c:extLst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BUN!$K$3:$K$20</c:f>
              <c:numCache>
                <c:formatCode>0.0</c:formatCode>
                <c:ptCount val="18"/>
                <c:pt idx="2">
                  <c:v>33.578571428571429</c:v>
                </c:pt>
                <c:pt idx="3">
                  <c:v>33.346153846153847</c:v>
                </c:pt>
                <c:pt idx="4">
                  <c:v>33.478571428571428</c:v>
                </c:pt>
                <c:pt idx="5">
                  <c:v>33.692857142857143</c:v>
                </c:pt>
                <c:pt idx="6">
                  <c:v>33.587500000000006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491-4EE2-8A84-8FA8BFB1AC50}"/>
            </c:ext>
          </c:extLst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BUN!$L$3:$L$20</c:f>
              <c:numCache>
                <c:formatCode>0.0</c:formatCode>
                <c:ptCount val="18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32.799999999999997</c:v>
                </c:pt>
                <c:pt idx="4">
                  <c:v>32.799999999999997</c:v>
                </c:pt>
                <c:pt idx="5">
                  <c:v>32.799999999999997</c:v>
                </c:pt>
                <c:pt idx="6">
                  <c:v>32.799999999999997</c:v>
                </c:pt>
                <c:pt idx="7">
                  <c:v>32.799999999999997</c:v>
                </c:pt>
                <c:pt idx="8">
                  <c:v>32.799999999999997</c:v>
                </c:pt>
                <c:pt idx="9">
                  <c:v>32.799999999999997</c:v>
                </c:pt>
                <c:pt idx="10">
                  <c:v>32.799999999999997</c:v>
                </c:pt>
                <c:pt idx="11">
                  <c:v>32.799999999999997</c:v>
                </c:pt>
                <c:pt idx="12">
                  <c:v>32.799999999999997</c:v>
                </c:pt>
                <c:pt idx="13">
                  <c:v>32.799999999999997</c:v>
                </c:pt>
                <c:pt idx="14">
                  <c:v>32.799999999999997</c:v>
                </c:pt>
                <c:pt idx="15">
                  <c:v>32.799999999999997</c:v>
                </c:pt>
                <c:pt idx="16">
                  <c:v>32.799999999999997</c:v>
                </c:pt>
                <c:pt idx="17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91-4EE2-8A84-8FA8BFB1AC50}"/>
            </c:ext>
          </c:extLst>
        </c:ser>
        <c:ser>
          <c:idx val="10"/>
          <c:order val="11"/>
          <c:tx>
            <c:strRef>
              <c:f>BUN!$M$2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BUN!$M$3:$M$20</c:f>
              <c:numCache>
                <c:formatCode>0.0</c:formatCode>
                <c:ptCount val="18"/>
                <c:pt idx="0">
                  <c:v>32.730215924426453</c:v>
                </c:pt>
                <c:pt idx="1">
                  <c:v>32.805704388422029</c:v>
                </c:pt>
                <c:pt idx="2">
                  <c:v>32.905205909351693</c:v>
                </c:pt>
                <c:pt idx="3">
                  <c:v>32.883114916700954</c:v>
                </c:pt>
                <c:pt idx="4">
                  <c:v>32.894832746721875</c:v>
                </c:pt>
                <c:pt idx="5">
                  <c:v>32.940858427634744</c:v>
                </c:pt>
                <c:pt idx="6">
                  <c:v>33.538750000000007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491-4EE2-8A84-8FA8BFB1AC50}"/>
            </c:ext>
          </c:extLst>
        </c:ser>
        <c:ser>
          <c:idx val="11"/>
          <c:order val="12"/>
          <c:tx>
            <c:strRef>
              <c:f>BUN!$N$2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BUN!$N$3:$N$20</c:f>
              <c:numCache>
                <c:formatCode>0.0</c:formatCode>
                <c:ptCount val="18"/>
                <c:pt idx="0">
                  <c:v>0.30658569500675981</c:v>
                </c:pt>
                <c:pt idx="1">
                  <c:v>0.68299999999999983</c:v>
                </c:pt>
                <c:pt idx="2">
                  <c:v>1.1935714285714312</c:v>
                </c:pt>
                <c:pt idx="3">
                  <c:v>1.1879166666666592</c:v>
                </c:pt>
                <c:pt idx="4">
                  <c:v>1.7929999999999993</c:v>
                </c:pt>
                <c:pt idx="5">
                  <c:v>1.9005263157894703</c:v>
                </c:pt>
                <c:pt idx="6">
                  <c:v>9.7500000000003695E-2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491-4EE2-8A84-8FA8BFB1AC50}"/>
            </c:ext>
          </c:extLst>
        </c:ser>
        <c:ser>
          <c:idx val="12"/>
          <c:order val="13"/>
          <c:tx>
            <c:strRef>
              <c:f>BUN!$O$2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BUN!$O$3:$O$20</c:f>
              <c:numCache>
                <c:formatCode>General</c:formatCode>
                <c:ptCount val="18"/>
                <c:pt idx="0">
                  <c:v>30.8</c:v>
                </c:pt>
                <c:pt idx="1">
                  <c:v>30.8</c:v>
                </c:pt>
                <c:pt idx="2">
                  <c:v>30.8</c:v>
                </c:pt>
                <c:pt idx="3">
                  <c:v>30.8</c:v>
                </c:pt>
                <c:pt idx="4">
                  <c:v>30.8</c:v>
                </c:pt>
                <c:pt idx="5">
                  <c:v>30.8</c:v>
                </c:pt>
                <c:pt idx="6">
                  <c:v>30.8</c:v>
                </c:pt>
                <c:pt idx="7">
                  <c:v>30.8</c:v>
                </c:pt>
                <c:pt idx="8">
                  <c:v>30.8</c:v>
                </c:pt>
                <c:pt idx="9">
                  <c:v>30.8</c:v>
                </c:pt>
                <c:pt idx="10">
                  <c:v>30.8</c:v>
                </c:pt>
                <c:pt idx="11">
                  <c:v>30.8</c:v>
                </c:pt>
                <c:pt idx="12">
                  <c:v>30.8</c:v>
                </c:pt>
                <c:pt idx="13">
                  <c:v>30.8</c:v>
                </c:pt>
                <c:pt idx="14">
                  <c:v>30.8</c:v>
                </c:pt>
                <c:pt idx="15">
                  <c:v>30.8</c:v>
                </c:pt>
                <c:pt idx="16">
                  <c:v>30.8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491-4EE2-8A84-8FA8BFB1AC50}"/>
            </c:ext>
          </c:extLst>
        </c:ser>
        <c:ser>
          <c:idx val="13"/>
          <c:order val="14"/>
          <c:tx>
            <c:strRef>
              <c:f>BUN!$P$2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BUN!$P$3:$P$20</c:f>
              <c:numCache>
                <c:formatCode>General</c:formatCode>
                <c:ptCount val="18"/>
                <c:pt idx="0">
                  <c:v>34.799999999999997</c:v>
                </c:pt>
                <c:pt idx="1">
                  <c:v>34.799999999999997</c:v>
                </c:pt>
                <c:pt idx="2">
                  <c:v>34.799999999999997</c:v>
                </c:pt>
                <c:pt idx="3">
                  <c:v>34.799999999999997</c:v>
                </c:pt>
                <c:pt idx="4">
                  <c:v>34.799999999999997</c:v>
                </c:pt>
                <c:pt idx="5">
                  <c:v>34.799999999999997</c:v>
                </c:pt>
                <c:pt idx="6">
                  <c:v>34.799999999999997</c:v>
                </c:pt>
                <c:pt idx="7">
                  <c:v>34.799999999999997</c:v>
                </c:pt>
                <c:pt idx="8">
                  <c:v>34.799999999999997</c:v>
                </c:pt>
                <c:pt idx="9">
                  <c:v>34.799999999999997</c:v>
                </c:pt>
                <c:pt idx="10">
                  <c:v>34.799999999999997</c:v>
                </c:pt>
                <c:pt idx="11">
                  <c:v>34.799999999999997</c:v>
                </c:pt>
                <c:pt idx="12">
                  <c:v>34.799999999999997</c:v>
                </c:pt>
                <c:pt idx="13">
                  <c:v>34.799999999999997</c:v>
                </c:pt>
                <c:pt idx="14">
                  <c:v>34.799999999999997</c:v>
                </c:pt>
                <c:pt idx="15">
                  <c:v>34.799999999999997</c:v>
                </c:pt>
                <c:pt idx="16">
                  <c:v>34.799999999999997</c:v>
                </c:pt>
                <c:pt idx="17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491-4EE2-8A84-8FA8BFB1A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46976"/>
        <c:axId val="126048896"/>
      </c:lineChart>
      <c:catAx>
        <c:axId val="126046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8896"/>
        <c:crosses val="autoZero"/>
        <c:auto val="0"/>
        <c:lblAlgn val="ctr"/>
        <c:lblOffset val="100"/>
        <c:tickLblSkip val="1"/>
        <c:noMultiLvlLbl val="0"/>
      </c:catAx>
      <c:valAx>
        <c:axId val="126048896"/>
        <c:scaling>
          <c:orientation val="minMax"/>
          <c:max val="36.799999999999997"/>
          <c:min val="28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697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79895620113866905"/>
          <c:y val="0.139535058117739"/>
          <c:w val="0.17885143907333201"/>
          <c:h val="0.840532808398949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79479622404002E-2"/>
          <c:y val="7.3089819562752303E-2"/>
          <c:w val="0.69794388276723796"/>
          <c:h val="0.730898195627537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CRE!$B$3:$B$20</c:f>
              <c:numCache>
                <c:formatCode>0.000</c:formatCode>
                <c:ptCount val="18"/>
                <c:pt idx="1">
                  <c:v>2.8294999999999995</c:v>
                </c:pt>
                <c:pt idx="2">
                  <c:v>2.8369999999999997</c:v>
                </c:pt>
                <c:pt idx="3">
                  <c:v>2.8433333333333337</c:v>
                </c:pt>
                <c:pt idx="4">
                  <c:v>2.8377777777777773</c:v>
                </c:pt>
                <c:pt idx="5">
                  <c:v>2.8354545454545459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6-4E8E-B0F2-1EE0EAC998D3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CRE!$C$3:$C$20</c:f>
              <c:numCache>
                <c:formatCode>0.000</c:formatCode>
                <c:ptCount val="18"/>
                <c:pt idx="0">
                  <c:v>2.8668518518518518</c:v>
                </c:pt>
                <c:pt idx="1">
                  <c:v>2.8608333333333356</c:v>
                </c:pt>
                <c:pt idx="2">
                  <c:v>2.871052631578948</c:v>
                </c:pt>
                <c:pt idx="3">
                  <c:v>2.8631168831168852</c:v>
                </c:pt>
                <c:pt idx="4">
                  <c:v>2.8500000000000014</c:v>
                </c:pt>
                <c:pt idx="5">
                  <c:v>2.9039999999999999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6-4E8E-B0F2-1EE0EAC998D3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CRE!$D$3:$D$20</c:f>
              <c:numCache>
                <c:formatCode>0.000</c:formatCode>
                <c:ptCount val="18"/>
                <c:pt idx="0">
                  <c:v>2.9036363636363633</c:v>
                </c:pt>
                <c:pt idx="1">
                  <c:v>2.8811111111111107</c:v>
                </c:pt>
                <c:pt idx="2">
                  <c:v>2.8794117647058819</c:v>
                </c:pt>
                <c:pt idx="3">
                  <c:v>2.8705555555555557</c:v>
                </c:pt>
                <c:pt idx="4">
                  <c:v>2.8711111111111114</c:v>
                </c:pt>
                <c:pt idx="5">
                  <c:v>2.8780000000000001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F6-4E8E-B0F2-1EE0EAC998D3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CRE!$E$3:$E$20</c:f>
              <c:numCache>
                <c:formatCode>0.000</c:formatCode>
                <c:ptCount val="18"/>
                <c:pt idx="1">
                  <c:v>2.867</c:v>
                </c:pt>
                <c:pt idx="2">
                  <c:v>2.8540000000000001</c:v>
                </c:pt>
                <c:pt idx="3">
                  <c:v>2.8490000000000002</c:v>
                </c:pt>
                <c:pt idx="4" formatCode="General">
                  <c:v>2.8540000000000001</c:v>
                </c:pt>
                <c:pt idx="5">
                  <c:v>2.843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F6-4E8E-B0F2-1EE0EAC998D3}"/>
            </c:ext>
          </c:extLst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CRE!$F$3:$F$20</c:f>
              <c:numCache>
                <c:formatCode>0.000</c:formatCode>
                <c:ptCount val="18"/>
                <c:pt idx="2">
                  <c:v>2.85</c:v>
                </c:pt>
                <c:pt idx="3">
                  <c:v>2.8145454545454545</c:v>
                </c:pt>
                <c:pt idx="4">
                  <c:v>2.7930769230769235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F6-4E8E-B0F2-1EE0EAC998D3}"/>
            </c:ext>
          </c:extLst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CRE!$G$3:$G$20</c:f>
              <c:numCache>
                <c:formatCode>0.000</c:formatCode>
                <c:ptCount val="18"/>
                <c:pt idx="1">
                  <c:v>2.8108235294117647</c:v>
                </c:pt>
                <c:pt idx="2">
                  <c:v>2.81347619047619</c:v>
                </c:pt>
                <c:pt idx="3">
                  <c:v>2.8151304347826085</c:v>
                </c:pt>
                <c:pt idx="4">
                  <c:v>2.8409090909090904</c:v>
                </c:pt>
                <c:pt idx="5">
                  <c:v>2.8149333333333342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F6-4E8E-B0F2-1EE0EAC998D3}"/>
            </c:ext>
          </c:extLst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CRE!$H$3:$H$20</c:f>
              <c:numCache>
                <c:formatCode>0.000</c:formatCode>
                <c:ptCount val="18"/>
                <c:pt idx="1">
                  <c:v>2.9060000000000001</c:v>
                </c:pt>
                <c:pt idx="2">
                  <c:v>2.8759999999999999</c:v>
                </c:pt>
                <c:pt idx="3">
                  <c:v>2.8220000000000001</c:v>
                </c:pt>
                <c:pt idx="4">
                  <c:v>2.7949999999999999</c:v>
                </c:pt>
                <c:pt idx="5">
                  <c:v>2.7669999999999999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F6-4E8E-B0F2-1EE0EAC998D3}"/>
            </c:ext>
          </c:extLst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CRE!$I$3:$I$20</c:f>
              <c:numCache>
                <c:formatCode>0.000</c:formatCode>
                <c:ptCount val="18"/>
                <c:pt idx="2">
                  <c:v>2.85</c:v>
                </c:pt>
                <c:pt idx="3">
                  <c:v>2.84</c:v>
                </c:pt>
                <c:pt idx="4">
                  <c:v>2.85</c:v>
                </c:pt>
                <c:pt idx="5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F6-4E8E-B0F2-1EE0EAC998D3}"/>
            </c:ext>
          </c:extLst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CRE!$J$3:$J$20</c:f>
              <c:numCache>
                <c:formatCode>0.000</c:formatCode>
                <c:ptCount val="18"/>
                <c:pt idx="1">
                  <c:v>2.87</c:v>
                </c:pt>
                <c:pt idx="2">
                  <c:v>2.86</c:v>
                </c:pt>
                <c:pt idx="3">
                  <c:v>2.86</c:v>
                </c:pt>
                <c:pt idx="4">
                  <c:v>2.84</c:v>
                </c:pt>
                <c:pt idx="5">
                  <c:v>2.84</c:v>
                </c:pt>
                <c:pt idx="6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F6-4E8E-B0F2-1EE0EAC998D3}"/>
            </c:ext>
          </c:extLst>
        </c:ser>
        <c:ser>
          <c:idx val="9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CRE!$K$3:$K$20</c:f>
              <c:numCache>
                <c:formatCode>0.000</c:formatCode>
                <c:ptCount val="18"/>
                <c:pt idx="2">
                  <c:v>2.8764285714285713</c:v>
                </c:pt>
                <c:pt idx="3">
                  <c:v>2.8730769230769231</c:v>
                </c:pt>
                <c:pt idx="4">
                  <c:v>2.8746153846153848</c:v>
                </c:pt>
                <c:pt idx="5">
                  <c:v>2.8542857142857145</c:v>
                </c:pt>
                <c:pt idx="6">
                  <c:v>2.8381249999999998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F6-4E8E-B0F2-1EE0EAC998D3}"/>
            </c:ext>
          </c:extLst>
        </c:ser>
        <c:ser>
          <c:idx val="10"/>
          <c:order val="10"/>
          <c:tx>
            <c:strRef>
              <c:f>CRE!$L$2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CRE!$L$3:$L$20</c:f>
              <c:numCache>
                <c:formatCode>0.00</c:formatCode>
                <c:ptCount val="18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2.84</c:v>
                </c:pt>
                <c:pt idx="7">
                  <c:v>2.84</c:v>
                </c:pt>
                <c:pt idx="8">
                  <c:v>2.84</c:v>
                </c:pt>
                <c:pt idx="9">
                  <c:v>2.84</c:v>
                </c:pt>
                <c:pt idx="10">
                  <c:v>2.84</c:v>
                </c:pt>
                <c:pt idx="11">
                  <c:v>2.84</c:v>
                </c:pt>
                <c:pt idx="12">
                  <c:v>2.84</c:v>
                </c:pt>
                <c:pt idx="13">
                  <c:v>2.84</c:v>
                </c:pt>
                <c:pt idx="14">
                  <c:v>2.84</c:v>
                </c:pt>
                <c:pt idx="15">
                  <c:v>2.84</c:v>
                </c:pt>
                <c:pt idx="16">
                  <c:v>2.84</c:v>
                </c:pt>
                <c:pt idx="17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F6-4E8E-B0F2-1EE0EAC998D3}"/>
            </c:ext>
          </c:extLst>
        </c:ser>
        <c:ser>
          <c:idx val="11"/>
          <c:order val="11"/>
          <c:tx>
            <c:strRef>
              <c:f>CRE!$M$2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ysDash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CRE!$M$3:$M$20</c:f>
              <c:numCache>
                <c:formatCode>0.000</c:formatCode>
                <c:ptCount val="18"/>
                <c:pt idx="0">
                  <c:v>2.8852441077441076</c:v>
                </c:pt>
                <c:pt idx="1">
                  <c:v>2.8607525676937446</c:v>
                </c:pt>
                <c:pt idx="2">
                  <c:v>2.8567369158189591</c:v>
                </c:pt>
                <c:pt idx="3">
                  <c:v>2.845075858441076</c:v>
                </c:pt>
                <c:pt idx="4">
                  <c:v>2.8406490287490294</c:v>
                </c:pt>
                <c:pt idx="5">
                  <c:v>2.8429637325637334</c:v>
                </c:pt>
                <c:pt idx="6">
                  <c:v>2.8390624999999998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F6-4E8E-B0F2-1EE0EAC998D3}"/>
            </c:ext>
          </c:extLst>
        </c:ser>
        <c:ser>
          <c:idx val="12"/>
          <c:order val="12"/>
          <c:tx>
            <c:strRef>
              <c:f>CRE!$N$2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CRE!$N$3:$N$20</c:f>
              <c:numCache>
                <c:formatCode>0.000</c:formatCode>
                <c:ptCount val="18"/>
                <c:pt idx="0">
                  <c:v>3.6784511784511587E-2</c:v>
                </c:pt>
                <c:pt idx="1">
                  <c:v>9.5176470588235418E-2</c:v>
                </c:pt>
                <c:pt idx="2">
                  <c:v>6.5935574229691873E-2</c:v>
                </c:pt>
                <c:pt idx="3">
                  <c:v>5.8531468531468622E-2</c:v>
                </c:pt>
                <c:pt idx="4">
                  <c:v>8.1538461538461338E-2</c:v>
                </c:pt>
                <c:pt idx="5">
                  <c:v>0.13700000000000001</c:v>
                </c:pt>
                <c:pt idx="6">
                  <c:v>1.8750000000000711E-3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7F6-4E8E-B0F2-1EE0EAC998D3}"/>
            </c:ext>
          </c:extLst>
        </c:ser>
        <c:ser>
          <c:idx val="13"/>
          <c:order val="13"/>
          <c:tx>
            <c:strRef>
              <c:f>CRE!$O$2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CRE!$O$3:$O$20</c:f>
              <c:numCache>
                <c:formatCode>General</c:formatCode>
                <c:ptCount val="18"/>
                <c:pt idx="0">
                  <c:v>2.64</c:v>
                </c:pt>
                <c:pt idx="1">
                  <c:v>2.64</c:v>
                </c:pt>
                <c:pt idx="2">
                  <c:v>2.64</c:v>
                </c:pt>
                <c:pt idx="3">
                  <c:v>2.64</c:v>
                </c:pt>
                <c:pt idx="4">
                  <c:v>2.64</c:v>
                </c:pt>
                <c:pt idx="5">
                  <c:v>2.64</c:v>
                </c:pt>
                <c:pt idx="6">
                  <c:v>2.64</c:v>
                </c:pt>
                <c:pt idx="7">
                  <c:v>2.64</c:v>
                </c:pt>
                <c:pt idx="8">
                  <c:v>2.64</c:v>
                </c:pt>
                <c:pt idx="9">
                  <c:v>2.64</c:v>
                </c:pt>
                <c:pt idx="10">
                  <c:v>2.64</c:v>
                </c:pt>
                <c:pt idx="11">
                  <c:v>2.64</c:v>
                </c:pt>
                <c:pt idx="12">
                  <c:v>2.64</c:v>
                </c:pt>
                <c:pt idx="13">
                  <c:v>2.64</c:v>
                </c:pt>
                <c:pt idx="14">
                  <c:v>2.64</c:v>
                </c:pt>
                <c:pt idx="15">
                  <c:v>2.64</c:v>
                </c:pt>
                <c:pt idx="16">
                  <c:v>2.64</c:v>
                </c:pt>
                <c:pt idx="17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7F6-4E8E-B0F2-1EE0EAC998D3}"/>
            </c:ext>
          </c:extLst>
        </c:ser>
        <c:ser>
          <c:idx val="14"/>
          <c:order val="14"/>
          <c:tx>
            <c:strRef>
              <c:f>CRE!$P$2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CRE!$P$3:$P$20</c:f>
              <c:numCache>
                <c:formatCode>General</c:formatCode>
                <c:ptCount val="18"/>
                <c:pt idx="0">
                  <c:v>3.04</c:v>
                </c:pt>
                <c:pt idx="1">
                  <c:v>3.04</c:v>
                </c:pt>
                <c:pt idx="2">
                  <c:v>3.04</c:v>
                </c:pt>
                <c:pt idx="3">
                  <c:v>3.04</c:v>
                </c:pt>
                <c:pt idx="4">
                  <c:v>3.04</c:v>
                </c:pt>
                <c:pt idx="5">
                  <c:v>3.04</c:v>
                </c:pt>
                <c:pt idx="6">
                  <c:v>3.04</c:v>
                </c:pt>
                <c:pt idx="7">
                  <c:v>3.04</c:v>
                </c:pt>
                <c:pt idx="8">
                  <c:v>3.04</c:v>
                </c:pt>
                <c:pt idx="9">
                  <c:v>3.04</c:v>
                </c:pt>
                <c:pt idx="10">
                  <c:v>3.04</c:v>
                </c:pt>
                <c:pt idx="11">
                  <c:v>3.04</c:v>
                </c:pt>
                <c:pt idx="12">
                  <c:v>3.04</c:v>
                </c:pt>
                <c:pt idx="13">
                  <c:v>3.04</c:v>
                </c:pt>
                <c:pt idx="14">
                  <c:v>3.04</c:v>
                </c:pt>
                <c:pt idx="15">
                  <c:v>3.04</c:v>
                </c:pt>
                <c:pt idx="16">
                  <c:v>3.04</c:v>
                </c:pt>
                <c:pt idx="17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7F6-4E8E-B0F2-1EE0EAC99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9312"/>
        <c:axId val="126779776"/>
      </c:lineChart>
      <c:catAx>
        <c:axId val="126749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79776"/>
        <c:crosses val="autoZero"/>
        <c:auto val="0"/>
        <c:lblAlgn val="ctr"/>
        <c:lblOffset val="100"/>
        <c:tickLblSkip val="1"/>
        <c:noMultiLvlLbl val="0"/>
      </c:catAx>
      <c:valAx>
        <c:axId val="126779776"/>
        <c:scaling>
          <c:orientation val="minMax"/>
          <c:max val="3.24"/>
          <c:min val="2.4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4931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0776303205281896"/>
          <c:y val="0.11998059695598499"/>
          <c:w val="0.16966595084705399"/>
          <c:h val="0.837210506029403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AST!$B$3:$B$20</c:f>
              <c:numCache>
                <c:formatCode>0.0</c:formatCode>
                <c:ptCount val="18"/>
                <c:pt idx="1">
                  <c:v>89.85</c:v>
                </c:pt>
                <c:pt idx="2">
                  <c:v>90.25</c:v>
                </c:pt>
                <c:pt idx="3">
                  <c:v>89.888888888888886</c:v>
                </c:pt>
                <c:pt idx="4">
                  <c:v>90</c:v>
                </c:pt>
                <c:pt idx="5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5-4767-8BCA-5905D9EC544C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AST!$C$3:$C$20</c:f>
              <c:numCache>
                <c:formatCode>0.0</c:formatCode>
                <c:ptCount val="18"/>
                <c:pt idx="0">
                  <c:v>91.531034482758656</c:v>
                </c:pt>
                <c:pt idx="1">
                  <c:v>90.988461538461564</c:v>
                </c:pt>
                <c:pt idx="2">
                  <c:v>91.170731707317088</c:v>
                </c:pt>
                <c:pt idx="3">
                  <c:v>91.041772151898755</c:v>
                </c:pt>
                <c:pt idx="4">
                  <c:v>90.996938775510188</c:v>
                </c:pt>
                <c:pt idx="5">
                  <c:v>90.547560975609784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5-4767-8BCA-5905D9EC544C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AST!$D$3:$D$20</c:f>
              <c:numCache>
                <c:formatCode>0.0</c:formatCode>
                <c:ptCount val="18"/>
                <c:pt idx="0">
                  <c:v>87.92307692307692</c:v>
                </c:pt>
                <c:pt idx="1">
                  <c:v>89.583333333333329</c:v>
                </c:pt>
                <c:pt idx="2">
                  <c:v>88.642857142857139</c:v>
                </c:pt>
                <c:pt idx="3">
                  <c:v>90.2</c:v>
                </c:pt>
                <c:pt idx="4">
                  <c:v>90.428571428571431</c:v>
                </c:pt>
                <c:pt idx="5">
                  <c:v>90.61904761904762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E5-4767-8BCA-5905D9EC544C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AST!$E$3:$E$20</c:f>
              <c:numCache>
                <c:formatCode>0.0</c:formatCode>
                <c:ptCount val="18"/>
                <c:pt idx="1">
                  <c:v>87.582999999999998</c:v>
                </c:pt>
                <c:pt idx="2">
                  <c:v>87.424999999999997</c:v>
                </c:pt>
                <c:pt idx="3">
                  <c:v>87.869</c:v>
                </c:pt>
                <c:pt idx="4">
                  <c:v>87.71</c:v>
                </c:pt>
                <c:pt idx="5">
                  <c:v>87.661000000000001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E5-4767-8BCA-5905D9EC544C}"/>
            </c:ext>
          </c:extLst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AST!$F$3:$F$20</c:f>
              <c:numCache>
                <c:formatCode>0.0</c:formatCode>
                <c:ptCount val="18"/>
                <c:pt idx="2">
                  <c:v>90</c:v>
                </c:pt>
                <c:pt idx="3">
                  <c:v>88.545454545454547</c:v>
                </c:pt>
                <c:pt idx="4">
                  <c:v>88.230769230769226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E5-4767-8BCA-5905D9EC544C}"/>
            </c:ext>
          </c:extLst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AST!$G$3:$G$20</c:f>
              <c:numCache>
                <c:formatCode>0.0</c:formatCode>
                <c:ptCount val="18"/>
                <c:pt idx="1">
                  <c:v>90.388235294117635</c:v>
                </c:pt>
                <c:pt idx="2">
                  <c:v>89.285714285714292</c:v>
                </c:pt>
                <c:pt idx="3">
                  <c:v>88.239130434782609</c:v>
                </c:pt>
                <c:pt idx="4">
                  <c:v>90.033333333333346</c:v>
                </c:pt>
                <c:pt idx="5">
                  <c:v>89.280952380952371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E5-4767-8BCA-5905D9EC544C}"/>
            </c:ext>
          </c:extLst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AST!$H$3:$H$20</c:f>
              <c:numCache>
                <c:formatCode>0.0</c:formatCode>
                <c:ptCount val="18"/>
                <c:pt idx="1">
                  <c:v>88.911000000000001</c:v>
                </c:pt>
                <c:pt idx="2">
                  <c:v>88.575999999999993</c:v>
                </c:pt>
                <c:pt idx="3">
                  <c:v>88.882000000000005</c:v>
                </c:pt>
                <c:pt idx="4">
                  <c:v>89.102000000000004</c:v>
                </c:pt>
                <c:pt idx="5">
                  <c:v>88.902000000000001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E5-4767-8BCA-5905D9EC544C}"/>
            </c:ext>
          </c:extLst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AST!$I$3:$I$20</c:f>
              <c:numCache>
                <c:formatCode>0.0</c:formatCode>
                <c:ptCount val="18"/>
                <c:pt idx="2">
                  <c:v>90.59</c:v>
                </c:pt>
                <c:pt idx="3">
                  <c:v>90.95</c:v>
                </c:pt>
                <c:pt idx="4">
                  <c:v>91.11</c:v>
                </c:pt>
                <c:pt idx="5">
                  <c:v>91.14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2E5-4767-8BCA-5905D9EC544C}"/>
            </c:ext>
          </c:extLst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AST!$J$3:$J$20</c:f>
              <c:numCache>
                <c:formatCode>0.0</c:formatCode>
                <c:ptCount val="18"/>
                <c:pt idx="1">
                  <c:v>89.96</c:v>
                </c:pt>
                <c:pt idx="2">
                  <c:v>90.02</c:v>
                </c:pt>
                <c:pt idx="3">
                  <c:v>90.02</c:v>
                </c:pt>
                <c:pt idx="4">
                  <c:v>90.67</c:v>
                </c:pt>
                <c:pt idx="5">
                  <c:v>90.48</c:v>
                </c:pt>
                <c:pt idx="6">
                  <c:v>90.23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E5-4767-8BCA-5905D9EC544C}"/>
            </c:ext>
          </c:extLst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AST!$K$3:$K$20</c:f>
              <c:numCache>
                <c:formatCode>0.0</c:formatCode>
                <c:ptCount val="18"/>
                <c:pt idx="2">
                  <c:v>89</c:v>
                </c:pt>
                <c:pt idx="3">
                  <c:v>89.461538461538467</c:v>
                </c:pt>
                <c:pt idx="4">
                  <c:v>89.5</c:v>
                </c:pt>
                <c:pt idx="5">
                  <c:v>91.15384615384616</c:v>
                </c:pt>
                <c:pt idx="6">
                  <c:v>91.0625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2E5-4767-8BCA-5905D9EC544C}"/>
            </c:ext>
          </c:extLst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AST!$L$3:$L$20</c:f>
              <c:numCache>
                <c:formatCode>General</c:formatCode>
                <c:ptCount val="18"/>
                <c:pt idx="0">
                  <c:v>91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E5-4767-8BCA-5905D9EC544C}"/>
            </c:ext>
          </c:extLst>
        </c:ser>
        <c:ser>
          <c:idx val="10"/>
          <c:order val="11"/>
          <c:tx>
            <c:strRef>
              <c:f>AST!$M$2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AST!$M$3:$M$20</c:f>
              <c:numCache>
                <c:formatCode>0.0</c:formatCode>
                <c:ptCount val="18"/>
                <c:pt idx="0">
                  <c:v>89.727055702917795</c:v>
                </c:pt>
                <c:pt idx="1">
                  <c:v>89.609147166558941</c:v>
                </c:pt>
                <c:pt idx="2">
                  <c:v>89.496030313588861</c:v>
                </c:pt>
                <c:pt idx="3">
                  <c:v>89.509778448256327</c:v>
                </c:pt>
                <c:pt idx="4">
                  <c:v>89.778161276818409</c:v>
                </c:pt>
                <c:pt idx="5">
                  <c:v>90.031600792161782</c:v>
                </c:pt>
                <c:pt idx="6">
                  <c:v>90.646250000000009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2E5-4767-8BCA-5905D9EC544C}"/>
            </c:ext>
          </c:extLst>
        </c:ser>
        <c:ser>
          <c:idx val="11"/>
          <c:order val="12"/>
          <c:tx>
            <c:strRef>
              <c:f>AST!$N$2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AST!$N$3:$N$20</c:f>
              <c:numCache>
                <c:formatCode>0.0</c:formatCode>
                <c:ptCount val="18"/>
                <c:pt idx="0">
                  <c:v>3.6079575596817364</c:v>
                </c:pt>
                <c:pt idx="1">
                  <c:v>3.4054615384615659</c:v>
                </c:pt>
                <c:pt idx="2">
                  <c:v>3.7457317073170913</c:v>
                </c:pt>
                <c:pt idx="3">
                  <c:v>3.1727721518987551</c:v>
                </c:pt>
                <c:pt idx="4">
                  <c:v>3.7457317073170913</c:v>
                </c:pt>
                <c:pt idx="5">
                  <c:v>3.492846153846159</c:v>
                </c:pt>
                <c:pt idx="6">
                  <c:v>0.83249999999999602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2E5-4767-8BCA-5905D9EC544C}"/>
            </c:ext>
          </c:extLst>
        </c:ser>
        <c:ser>
          <c:idx val="12"/>
          <c:order val="13"/>
          <c:tx>
            <c:strRef>
              <c:f>AST!$O$2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AST!$O$3:$O$20</c:f>
              <c:numCache>
                <c:formatCode>General</c:formatCode>
                <c:ptCount val="18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</c:v>
                </c:pt>
                <c:pt idx="12">
                  <c:v>86</c:v>
                </c:pt>
                <c:pt idx="13">
                  <c:v>86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2E5-4767-8BCA-5905D9EC544C}"/>
            </c:ext>
          </c:extLst>
        </c:ser>
        <c:ser>
          <c:idx val="13"/>
          <c:order val="14"/>
          <c:tx>
            <c:strRef>
              <c:f>AST!$P$2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AST!$P$3:$P$20</c:f>
              <c:numCache>
                <c:formatCode>General</c:formatCode>
                <c:ptCount val="18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2E5-4767-8BCA-5905D9EC5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23904"/>
        <c:axId val="126925824"/>
      </c:lineChart>
      <c:catAx>
        <c:axId val="126923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5824"/>
        <c:crosses val="autoZero"/>
        <c:auto val="0"/>
        <c:lblAlgn val="ctr"/>
        <c:lblOffset val="100"/>
        <c:tickLblSkip val="1"/>
        <c:noMultiLvlLbl val="0"/>
      </c:catAx>
      <c:valAx>
        <c:axId val="126925824"/>
        <c:scaling>
          <c:orientation val="minMax"/>
          <c:max val="101"/>
          <c:min val="8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3904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3327668991747295"/>
          <c:y val="0.11333391659375899"/>
          <c:w val="0.158792818272849"/>
          <c:h val="0.84000291630212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ALT!$B$3:$B$20</c:f>
              <c:numCache>
                <c:formatCode>0.0</c:formatCode>
                <c:ptCount val="18"/>
                <c:pt idx="1">
                  <c:v>82.2</c:v>
                </c:pt>
                <c:pt idx="2">
                  <c:v>82.15</c:v>
                </c:pt>
                <c:pt idx="3">
                  <c:v>82.055555555555557</c:v>
                </c:pt>
                <c:pt idx="4">
                  <c:v>82.166666666666671</c:v>
                </c:pt>
                <c:pt idx="5">
                  <c:v>82.272727272727266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4-4BB0-8E52-3F4780D50D55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ALT!$C$3:$C$20</c:f>
              <c:numCache>
                <c:formatCode>0.0</c:formatCode>
                <c:ptCount val="18"/>
                <c:pt idx="0">
                  <c:v>84.198245614035088</c:v>
                </c:pt>
                <c:pt idx="1">
                  <c:v>82.651190476190436</c:v>
                </c:pt>
                <c:pt idx="2">
                  <c:v>82.747777777777785</c:v>
                </c:pt>
                <c:pt idx="3">
                  <c:v>83.689610389610422</c:v>
                </c:pt>
                <c:pt idx="4">
                  <c:v>84.169387755102051</c:v>
                </c:pt>
                <c:pt idx="5">
                  <c:v>84.093827160493802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4-4BB0-8E52-3F4780D50D55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ALT!$D$3:$D$20</c:f>
              <c:numCache>
                <c:formatCode>0.0</c:formatCode>
                <c:ptCount val="18"/>
                <c:pt idx="0">
                  <c:v>83.714285714285708</c:v>
                </c:pt>
                <c:pt idx="1">
                  <c:v>83.904761904761898</c:v>
                </c:pt>
                <c:pt idx="2">
                  <c:v>84.2</c:v>
                </c:pt>
                <c:pt idx="3">
                  <c:v>83.888888888888886</c:v>
                </c:pt>
                <c:pt idx="4">
                  <c:v>84.333333333333329</c:v>
                </c:pt>
                <c:pt idx="5">
                  <c:v>84.25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4-4BB0-8E52-3F4780D50D55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ALT!$E$3:$E$20</c:f>
              <c:numCache>
                <c:formatCode>0.0</c:formatCode>
                <c:ptCount val="18"/>
                <c:pt idx="1">
                  <c:v>81.900000000000006</c:v>
                </c:pt>
                <c:pt idx="2">
                  <c:v>82.010999999999996</c:v>
                </c:pt>
                <c:pt idx="3">
                  <c:v>82.204999999999998</c:v>
                </c:pt>
                <c:pt idx="4">
                  <c:v>83.010999999999996</c:v>
                </c:pt>
                <c:pt idx="5">
                  <c:v>82.543999999999997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74-4BB0-8E52-3F4780D50D55}"/>
            </c:ext>
          </c:extLst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ALT!$F$3:$F$20</c:f>
              <c:numCache>
                <c:formatCode>0.0</c:formatCode>
                <c:ptCount val="18"/>
                <c:pt idx="2">
                  <c:v>80</c:v>
                </c:pt>
                <c:pt idx="3">
                  <c:v>79.63636363636364</c:v>
                </c:pt>
                <c:pt idx="4">
                  <c:v>79.692307692307693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74-4BB0-8E52-3F4780D50D55}"/>
            </c:ext>
          </c:extLst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ALT!$G$3:$G$20</c:f>
              <c:numCache>
                <c:formatCode>0.0</c:formatCode>
                <c:ptCount val="18"/>
                <c:pt idx="1">
                  <c:v>80.664705882352933</c:v>
                </c:pt>
                <c:pt idx="2">
                  <c:v>80.923809523809524</c:v>
                </c:pt>
                <c:pt idx="3">
                  <c:v>80.916666666666671</c:v>
                </c:pt>
                <c:pt idx="4">
                  <c:v>81.133333333333312</c:v>
                </c:pt>
                <c:pt idx="5">
                  <c:v>81.625000000000014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74-4BB0-8E52-3F4780D50D55}"/>
            </c:ext>
          </c:extLst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ALT!$H$3:$H$20</c:f>
              <c:numCache>
                <c:formatCode>0.0</c:formatCode>
                <c:ptCount val="18"/>
                <c:pt idx="1">
                  <c:v>83.096000000000004</c:v>
                </c:pt>
                <c:pt idx="2">
                  <c:v>83.085999999999999</c:v>
                </c:pt>
                <c:pt idx="3">
                  <c:v>83.177999999999997</c:v>
                </c:pt>
                <c:pt idx="4">
                  <c:v>83.21</c:v>
                </c:pt>
                <c:pt idx="5">
                  <c:v>83.534999999999997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74-4BB0-8E52-3F4780D50D55}"/>
            </c:ext>
          </c:extLst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ALT!$I$3:$I$20</c:f>
              <c:numCache>
                <c:formatCode>0.0</c:formatCode>
                <c:ptCount val="18"/>
                <c:pt idx="2">
                  <c:v>82.32</c:v>
                </c:pt>
                <c:pt idx="3">
                  <c:v>82.64</c:v>
                </c:pt>
                <c:pt idx="4">
                  <c:v>83.22</c:v>
                </c:pt>
                <c:pt idx="5">
                  <c:v>82.43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C74-4BB0-8E52-3F4780D50D55}"/>
            </c:ext>
          </c:extLst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ALT!$J$3:$J$20</c:f>
              <c:numCache>
                <c:formatCode>0.0</c:formatCode>
                <c:ptCount val="18"/>
                <c:pt idx="1">
                  <c:v>82.6</c:v>
                </c:pt>
                <c:pt idx="2">
                  <c:v>82.32</c:v>
                </c:pt>
                <c:pt idx="3">
                  <c:v>82.36</c:v>
                </c:pt>
                <c:pt idx="4">
                  <c:v>82.83</c:v>
                </c:pt>
                <c:pt idx="5">
                  <c:v>82.58</c:v>
                </c:pt>
                <c:pt idx="6">
                  <c:v>82.71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C74-4BB0-8E52-3F4780D50D55}"/>
            </c:ext>
          </c:extLst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ALT!$K$3:$K$20</c:f>
              <c:numCache>
                <c:formatCode>0.0</c:formatCode>
                <c:ptCount val="18"/>
                <c:pt idx="2">
                  <c:v>82.538461538461533</c:v>
                </c:pt>
                <c:pt idx="3">
                  <c:v>82.84615384615384</c:v>
                </c:pt>
                <c:pt idx="4">
                  <c:v>82.571428571428569</c:v>
                </c:pt>
                <c:pt idx="5">
                  <c:v>82.692307692307693</c:v>
                </c:pt>
                <c:pt idx="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C74-4BB0-8E52-3F4780D50D55}"/>
            </c:ext>
          </c:extLst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ALT!$L$3:$L$20</c:f>
              <c:numCache>
                <c:formatCode>0</c:formatCode>
                <c:ptCount val="18"/>
                <c:pt idx="0">
                  <c:v>82</c:v>
                </c:pt>
                <c:pt idx="1">
                  <c:v>82</c:v>
                </c:pt>
                <c:pt idx="2">
                  <c:v>82</c:v>
                </c:pt>
                <c:pt idx="3">
                  <c:v>82</c:v>
                </c:pt>
                <c:pt idx="4">
                  <c:v>82</c:v>
                </c:pt>
                <c:pt idx="5">
                  <c:v>82</c:v>
                </c:pt>
                <c:pt idx="6">
                  <c:v>82</c:v>
                </c:pt>
                <c:pt idx="7">
                  <c:v>82</c:v>
                </c:pt>
                <c:pt idx="8">
                  <c:v>82</c:v>
                </c:pt>
                <c:pt idx="9">
                  <c:v>82</c:v>
                </c:pt>
                <c:pt idx="10">
                  <c:v>82</c:v>
                </c:pt>
                <c:pt idx="11">
                  <c:v>82</c:v>
                </c:pt>
                <c:pt idx="12">
                  <c:v>82</c:v>
                </c:pt>
                <c:pt idx="13">
                  <c:v>82</c:v>
                </c:pt>
                <c:pt idx="14">
                  <c:v>82</c:v>
                </c:pt>
                <c:pt idx="15">
                  <c:v>82</c:v>
                </c:pt>
                <c:pt idx="16">
                  <c:v>82</c:v>
                </c:pt>
                <c:pt idx="1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C74-4BB0-8E52-3F4780D50D55}"/>
            </c:ext>
          </c:extLst>
        </c:ser>
        <c:ser>
          <c:idx val="10"/>
          <c:order val="11"/>
          <c:tx>
            <c:strRef>
              <c:f>ALT!$M$2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ALT!$M$3:$M$20</c:f>
              <c:numCache>
                <c:formatCode>0.0</c:formatCode>
                <c:ptCount val="18"/>
                <c:pt idx="0">
                  <c:v>83.956265664160398</c:v>
                </c:pt>
                <c:pt idx="1">
                  <c:v>82.430951180472192</c:v>
                </c:pt>
                <c:pt idx="2">
                  <c:v>82.22970488400486</c:v>
                </c:pt>
                <c:pt idx="3">
                  <c:v>82.341623898323903</c:v>
                </c:pt>
                <c:pt idx="4">
                  <c:v>82.633745735217161</c:v>
                </c:pt>
                <c:pt idx="5">
                  <c:v>82.891429125058778</c:v>
                </c:pt>
                <c:pt idx="6">
                  <c:v>82.60499999999999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C74-4BB0-8E52-3F4780D50D55}"/>
            </c:ext>
          </c:extLst>
        </c:ser>
        <c:ser>
          <c:idx val="11"/>
          <c:order val="12"/>
          <c:tx>
            <c:strRef>
              <c:f>ALT!$N$2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ALT!$N$3:$N$20</c:f>
              <c:numCache>
                <c:formatCode>0.0</c:formatCode>
                <c:ptCount val="18"/>
                <c:pt idx="0">
                  <c:v>0.48395989974937947</c:v>
                </c:pt>
                <c:pt idx="1">
                  <c:v>3.2400560224089645</c:v>
                </c:pt>
                <c:pt idx="2">
                  <c:v>4.2000000000000028</c:v>
                </c:pt>
                <c:pt idx="3">
                  <c:v>4.2525252525252455</c:v>
                </c:pt>
                <c:pt idx="4">
                  <c:v>4.6410256410256352</c:v>
                </c:pt>
                <c:pt idx="5">
                  <c:v>2.6249999999999858</c:v>
                </c:pt>
                <c:pt idx="6">
                  <c:v>0.20999999999999375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C74-4BB0-8E52-3F4780D50D55}"/>
            </c:ext>
          </c:extLst>
        </c:ser>
        <c:ser>
          <c:idx val="12"/>
          <c:order val="13"/>
          <c:tx>
            <c:strRef>
              <c:f>ALT!$O$2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ALT!$O$3:$O$20</c:f>
              <c:numCache>
                <c:formatCode>General</c:formatCode>
                <c:ptCount val="18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C74-4BB0-8E52-3F4780D50D55}"/>
            </c:ext>
          </c:extLst>
        </c:ser>
        <c:ser>
          <c:idx val="13"/>
          <c:order val="14"/>
          <c:tx>
            <c:strRef>
              <c:f>ALT!$P$2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ALT!$P$3:$P$20</c:f>
              <c:numCache>
                <c:formatCode>General</c:formatCode>
                <c:ptCount val="18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C74-4BB0-8E52-3F4780D5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25920"/>
        <c:axId val="127027456"/>
      </c:lineChart>
      <c:catAx>
        <c:axId val="12702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7456"/>
        <c:crosses val="autoZero"/>
        <c:auto val="0"/>
        <c:lblAlgn val="ctr"/>
        <c:lblOffset val="100"/>
        <c:tickLblSkip val="1"/>
        <c:noMultiLvlLbl val="0"/>
      </c:catAx>
      <c:valAx>
        <c:axId val="127027456"/>
        <c:scaling>
          <c:orientation val="minMax"/>
          <c:max val="92"/>
          <c:min val="7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592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43209566999"/>
          <c:y val="0.11333378979801401"/>
          <c:w val="0.15879276236967199"/>
          <c:h val="0.86782197101862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62796475858096E-2"/>
          <c:y val="8.5034190138611604E-2"/>
          <c:w val="0.69354365559549802"/>
          <c:h val="0.7346954027976030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K!$B$3:$B$20</c:f>
              <c:numCache>
                <c:formatCode>0.00</c:formatCode>
                <c:ptCount val="18"/>
                <c:pt idx="1">
                  <c:v>5.29</c:v>
                </c:pt>
                <c:pt idx="2">
                  <c:v>5.2845000000000004</c:v>
                </c:pt>
                <c:pt idx="3">
                  <c:v>5.2955555555555556</c:v>
                </c:pt>
                <c:pt idx="4">
                  <c:v>5.2877777777777792</c:v>
                </c:pt>
                <c:pt idx="5">
                  <c:v>5.2795454545454552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E-43AE-BB16-0C82D3460FFE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K!$C$3:$C$20</c:f>
              <c:numCache>
                <c:formatCode>0.00</c:formatCode>
                <c:ptCount val="18"/>
                <c:pt idx="0">
                  <c:v>5.2985714285714289</c:v>
                </c:pt>
                <c:pt idx="1">
                  <c:v>5.2957333333333327</c:v>
                </c:pt>
                <c:pt idx="2">
                  <c:v>5.2856790123456792</c:v>
                </c:pt>
                <c:pt idx="3">
                  <c:v>5.2951190476190479</c:v>
                </c:pt>
                <c:pt idx="4">
                  <c:v>5.2912621359223291</c:v>
                </c:pt>
                <c:pt idx="5">
                  <c:v>5.2942857142857163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E-43AE-BB16-0C82D3460FFE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K!$D$3:$D$20</c:f>
              <c:numCache>
                <c:formatCode>0.00</c:formatCode>
                <c:ptCount val="18"/>
                <c:pt idx="0">
                  <c:v>5.2945454545454549</c:v>
                </c:pt>
                <c:pt idx="1">
                  <c:v>5.3058823529411772</c:v>
                </c:pt>
                <c:pt idx="2">
                  <c:v>5.2973333333333326</c:v>
                </c:pt>
                <c:pt idx="3">
                  <c:v>5.2866666666666662</c:v>
                </c:pt>
                <c:pt idx="4">
                  <c:v>5.2833333333333341</c:v>
                </c:pt>
                <c:pt idx="5">
                  <c:v>5.3146153846153847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0E-43AE-BB16-0C82D3460FFE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K!$E$3:$E$20</c:f>
              <c:numCache>
                <c:formatCode>0.00</c:formatCode>
                <c:ptCount val="18"/>
                <c:pt idx="1">
                  <c:v>5.2750000000000004</c:v>
                </c:pt>
                <c:pt idx="2">
                  <c:v>5.2880000000000003</c:v>
                </c:pt>
                <c:pt idx="3">
                  <c:v>5.2949999999999999</c:v>
                </c:pt>
                <c:pt idx="4">
                  <c:v>5.2880000000000003</c:v>
                </c:pt>
                <c:pt idx="5" formatCode="0.00_ ">
                  <c:v>5.2850000000000001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0E-43AE-BB16-0C82D3460FFE}"/>
            </c:ext>
          </c:extLst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K!$F$3:$F$20</c:f>
              <c:numCache>
                <c:formatCode>0.00</c:formatCode>
                <c:ptCount val="18"/>
                <c:pt idx="2">
                  <c:v>5.4</c:v>
                </c:pt>
                <c:pt idx="3">
                  <c:v>5.3999999999999995</c:v>
                </c:pt>
                <c:pt idx="4">
                  <c:v>5.3076923076923066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0E-43AE-BB16-0C82D3460FFE}"/>
            </c:ext>
          </c:extLst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K!$G$3:$G$20</c:f>
              <c:numCache>
                <c:formatCode>0.00</c:formatCode>
                <c:ptCount val="18"/>
                <c:pt idx="1">
                  <c:v>5.2773529411764706</c:v>
                </c:pt>
                <c:pt idx="2">
                  <c:v>5.2696666666666676</c:v>
                </c:pt>
                <c:pt idx="3">
                  <c:v>5.2597619047619038</c:v>
                </c:pt>
                <c:pt idx="4">
                  <c:v>5.2705000000000002</c:v>
                </c:pt>
                <c:pt idx="5">
                  <c:v>5.2949999999999999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0E-43AE-BB16-0C82D3460FFE}"/>
            </c:ext>
          </c:extLst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K!$H$3:$H$20</c:f>
              <c:numCache>
                <c:formatCode>0.00</c:formatCode>
                <c:ptCount val="18"/>
                <c:pt idx="1">
                  <c:v>5.3230000000000004</c:v>
                </c:pt>
                <c:pt idx="2">
                  <c:v>5.3369999999999997</c:v>
                </c:pt>
                <c:pt idx="3">
                  <c:v>5.335</c:v>
                </c:pt>
                <c:pt idx="4">
                  <c:v>5.327</c:v>
                </c:pt>
                <c:pt idx="5">
                  <c:v>5.3330000000000002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C0E-43AE-BB16-0C82D3460FFE}"/>
            </c:ext>
          </c:extLst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K!$I$3:$I$20</c:f>
              <c:numCache>
                <c:formatCode>0.00</c:formatCode>
                <c:ptCount val="18"/>
                <c:pt idx="2">
                  <c:v>5.3</c:v>
                </c:pt>
                <c:pt idx="3">
                  <c:v>5.3</c:v>
                </c:pt>
                <c:pt idx="4">
                  <c:v>5.29</c:v>
                </c:pt>
                <c:pt idx="5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0E-43AE-BB16-0C82D3460FFE}"/>
            </c:ext>
          </c:extLst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K!$J$3:$J$20</c:f>
              <c:numCache>
                <c:formatCode>0.00</c:formatCode>
                <c:ptCount val="18"/>
                <c:pt idx="1">
                  <c:v>5.32</c:v>
                </c:pt>
                <c:pt idx="2">
                  <c:v>5.31</c:v>
                </c:pt>
                <c:pt idx="3">
                  <c:v>5.32</c:v>
                </c:pt>
                <c:pt idx="4">
                  <c:v>5.29</c:v>
                </c:pt>
                <c:pt idx="5">
                  <c:v>5.28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C0E-43AE-BB16-0C82D3460FFE}"/>
            </c:ext>
          </c:extLst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K!$K$3:$K$20</c:f>
              <c:numCache>
                <c:formatCode>0.00</c:formatCode>
                <c:ptCount val="18"/>
                <c:pt idx="2">
                  <c:v>5.2928571428571427</c:v>
                </c:pt>
                <c:pt idx="3">
                  <c:v>5.2999999999999989</c:v>
                </c:pt>
                <c:pt idx="4">
                  <c:v>5.2999999999999989</c:v>
                </c:pt>
                <c:pt idx="5">
                  <c:v>5.2999999999999989</c:v>
                </c:pt>
                <c:pt idx="6">
                  <c:v>5.2562500000000005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C0E-43AE-BB16-0C82D3460FFE}"/>
            </c:ext>
          </c:extLst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K!$L$3:$L$20</c:f>
              <c:numCache>
                <c:formatCode>0.0</c:formatCode>
                <c:ptCount val="18"/>
                <c:pt idx="0">
                  <c:v>5.3</c:v>
                </c:pt>
                <c:pt idx="1">
                  <c:v>5.3</c:v>
                </c:pt>
                <c:pt idx="2">
                  <c:v>5.3</c:v>
                </c:pt>
                <c:pt idx="3">
                  <c:v>5.3</c:v>
                </c:pt>
                <c:pt idx="4">
                  <c:v>5.3</c:v>
                </c:pt>
                <c:pt idx="5">
                  <c:v>5.3</c:v>
                </c:pt>
                <c:pt idx="6">
                  <c:v>5.3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5.3</c:v>
                </c:pt>
                <c:pt idx="13">
                  <c:v>5.3</c:v>
                </c:pt>
                <c:pt idx="14">
                  <c:v>5.3</c:v>
                </c:pt>
                <c:pt idx="15">
                  <c:v>5.3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C0E-43AE-BB16-0C82D3460FFE}"/>
            </c:ext>
          </c:extLst>
        </c:ser>
        <c:ser>
          <c:idx val="10"/>
          <c:order val="11"/>
          <c:tx>
            <c:strRef>
              <c:f>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K!$M$3:$M$20</c:f>
              <c:numCache>
                <c:formatCode>0.00</c:formatCode>
                <c:ptCount val="18"/>
                <c:pt idx="0">
                  <c:v>5.2965584415584424</c:v>
                </c:pt>
                <c:pt idx="1">
                  <c:v>5.298138375350141</c:v>
                </c:pt>
                <c:pt idx="2">
                  <c:v>5.306503615520282</c:v>
                </c:pt>
                <c:pt idx="3">
                  <c:v>5.3087103174603163</c:v>
                </c:pt>
                <c:pt idx="4">
                  <c:v>5.2935565554725743</c:v>
                </c:pt>
                <c:pt idx="5">
                  <c:v>5.2979385059385056</c:v>
                </c:pt>
                <c:pt idx="6">
                  <c:v>5.2781250000000002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C0E-43AE-BB16-0C82D3460FFE}"/>
            </c:ext>
          </c:extLst>
        </c:ser>
        <c:ser>
          <c:idx val="11"/>
          <c:order val="12"/>
          <c:tx>
            <c:strRef>
              <c:f>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K!$N$3:$N$20</c:f>
              <c:numCache>
                <c:formatCode>0.00</c:formatCode>
                <c:ptCount val="18"/>
                <c:pt idx="0">
                  <c:v>4.025974025974044E-3</c:v>
                </c:pt>
                <c:pt idx="1">
                  <c:v>4.8000000000000043E-2</c:v>
                </c:pt>
                <c:pt idx="2">
                  <c:v>0.13033333333333275</c:v>
                </c:pt>
                <c:pt idx="3">
                  <c:v>0.14023809523809572</c:v>
                </c:pt>
                <c:pt idx="4">
                  <c:v>5.6499999999999773E-2</c:v>
                </c:pt>
                <c:pt idx="5">
                  <c:v>5.3454545454544977E-2</c:v>
                </c:pt>
                <c:pt idx="6">
                  <c:v>4.3749999999999289E-2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C0E-43AE-BB16-0C82D3460FFE}"/>
            </c:ext>
          </c:extLst>
        </c:ser>
        <c:ser>
          <c:idx val="12"/>
          <c:order val="13"/>
          <c:tx>
            <c:strRef>
              <c:f>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K!$O$3:$O$20</c:f>
              <c:numCache>
                <c:formatCode>General</c:formatCode>
                <c:ptCount val="18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5.0999999999999996</c:v>
                </c:pt>
                <c:pt idx="8">
                  <c:v>5.0999999999999996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5.0999999999999996</c:v>
                </c:pt>
                <c:pt idx="13">
                  <c:v>5.0999999999999996</c:v>
                </c:pt>
                <c:pt idx="14">
                  <c:v>5.0999999999999996</c:v>
                </c:pt>
                <c:pt idx="15">
                  <c:v>5.0999999999999996</c:v>
                </c:pt>
                <c:pt idx="16">
                  <c:v>5.0999999999999996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C0E-43AE-BB16-0C82D3460FFE}"/>
            </c:ext>
          </c:extLst>
        </c:ser>
        <c:ser>
          <c:idx val="13"/>
          <c:order val="14"/>
          <c:tx>
            <c:strRef>
              <c:f>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K!$P$3:$P$20</c:f>
              <c:numCache>
                <c:formatCode>General</c:formatCode>
                <c:ptCount val="18"/>
                <c:pt idx="0">
                  <c:v>5.5</c:v>
                </c:pt>
                <c:pt idx="1">
                  <c:v>5.5</c:v>
                </c:pt>
                <c:pt idx="2">
                  <c:v>5.5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5.5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C0E-43AE-BB16-0C82D346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41216"/>
        <c:axId val="207243136"/>
      </c:lineChart>
      <c:catAx>
        <c:axId val="207241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3136"/>
        <c:crosses val="autoZero"/>
        <c:auto val="0"/>
        <c:lblAlgn val="ctr"/>
        <c:lblOffset val="100"/>
        <c:tickLblSkip val="1"/>
        <c:noMultiLvlLbl val="0"/>
      </c:catAx>
      <c:valAx>
        <c:axId val="207243136"/>
        <c:scaling>
          <c:orientation val="minMax"/>
          <c:max val="5.7"/>
          <c:min val="4.900000000000000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1216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5726089801"/>
          <c:y val="0.119795656463812"/>
          <c:w val="0.16141760057771001"/>
          <c:h val="0.860405627852375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703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rGT!$B$3:$B$20</c:f>
              <c:numCache>
                <c:formatCode>0.0</c:formatCode>
                <c:ptCount val="18"/>
                <c:pt idx="1">
                  <c:v>71.3</c:v>
                </c:pt>
                <c:pt idx="2">
                  <c:v>71.400000000000006</c:v>
                </c:pt>
                <c:pt idx="3">
                  <c:v>71.277777777777771</c:v>
                </c:pt>
                <c:pt idx="4">
                  <c:v>71.388888888888886</c:v>
                </c:pt>
                <c:pt idx="5">
                  <c:v>71.318181818181813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8-4DCA-9BB5-80027ECFEA18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rGT!$C$3:$C$20</c:f>
              <c:numCache>
                <c:formatCode>0.0</c:formatCode>
                <c:ptCount val="18"/>
                <c:pt idx="0">
                  <c:v>71.653703703703712</c:v>
                </c:pt>
                <c:pt idx="1">
                  <c:v>71.516438356164429</c:v>
                </c:pt>
                <c:pt idx="2">
                  <c:v>71.166666666666671</c:v>
                </c:pt>
                <c:pt idx="3">
                  <c:v>70.903614457831338</c:v>
                </c:pt>
                <c:pt idx="4">
                  <c:v>70.773333333333326</c:v>
                </c:pt>
                <c:pt idx="5">
                  <c:v>71.623376623376629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8-4DCA-9BB5-80027ECFEA18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rGT!$D$3:$D$20</c:f>
              <c:numCache>
                <c:formatCode>0.0</c:formatCode>
                <c:ptCount val="18"/>
                <c:pt idx="0">
                  <c:v>69.714285714285708</c:v>
                </c:pt>
                <c:pt idx="1">
                  <c:v>69.45</c:v>
                </c:pt>
                <c:pt idx="2">
                  <c:v>70.111111111111114</c:v>
                </c:pt>
                <c:pt idx="3">
                  <c:v>70.25</c:v>
                </c:pt>
                <c:pt idx="4">
                  <c:v>70.388888888888886</c:v>
                </c:pt>
                <c:pt idx="5">
                  <c:v>71.13333333333334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8-4DCA-9BB5-80027ECFEA18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rGT!$E$3:$E$20</c:f>
              <c:numCache>
                <c:formatCode>0.0</c:formatCode>
                <c:ptCount val="18"/>
                <c:pt idx="1">
                  <c:v>71.400000000000006</c:v>
                </c:pt>
                <c:pt idx="2">
                  <c:v>71.769000000000005</c:v>
                </c:pt>
                <c:pt idx="3">
                  <c:v>71.756</c:v>
                </c:pt>
                <c:pt idx="4">
                  <c:v>71.677000000000007</c:v>
                </c:pt>
                <c:pt idx="5">
                  <c:v>71.341999999999999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A8-4DCA-9BB5-80027ECFEA18}"/>
            </c:ext>
          </c:extLst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rGT!$F$3:$F$20</c:f>
              <c:numCache>
                <c:formatCode>0.0</c:formatCode>
                <c:ptCount val="18"/>
                <c:pt idx="2">
                  <c:v>70</c:v>
                </c:pt>
                <c:pt idx="3">
                  <c:v>70</c:v>
                </c:pt>
                <c:pt idx="4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A8-4DCA-9BB5-80027ECFEA18}"/>
            </c:ext>
          </c:extLst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rGT!$G$3:$G$20</c:f>
              <c:numCache>
                <c:formatCode>0.0</c:formatCode>
                <c:ptCount val="18"/>
                <c:pt idx="1">
                  <c:v>70.78235294117647</c:v>
                </c:pt>
                <c:pt idx="2">
                  <c:v>70.571428571428555</c:v>
                </c:pt>
                <c:pt idx="3">
                  <c:v>70.3</c:v>
                </c:pt>
                <c:pt idx="4">
                  <c:v>70.77500000000002</c:v>
                </c:pt>
                <c:pt idx="5">
                  <c:v>70.687499999999986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A8-4DCA-9BB5-80027ECFEA18}"/>
            </c:ext>
          </c:extLst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rGT!$H$3:$H$20</c:f>
              <c:numCache>
                <c:formatCode>0.0</c:formatCode>
                <c:ptCount val="18"/>
                <c:pt idx="1">
                  <c:v>71.477999999999994</c:v>
                </c:pt>
                <c:pt idx="2">
                  <c:v>70.933999999999997</c:v>
                </c:pt>
                <c:pt idx="3">
                  <c:v>71.364999999999995</c:v>
                </c:pt>
                <c:pt idx="4">
                  <c:v>71.819999999999993</c:v>
                </c:pt>
                <c:pt idx="5">
                  <c:v>71.596000000000004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A8-4DCA-9BB5-80027ECFEA18}"/>
            </c:ext>
          </c:extLst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rGT!$I$3:$I$20</c:f>
              <c:numCache>
                <c:formatCode>0.0</c:formatCode>
                <c:ptCount val="18"/>
                <c:pt idx="2">
                  <c:v>70.64</c:v>
                </c:pt>
                <c:pt idx="3">
                  <c:v>70.819999999999993</c:v>
                </c:pt>
                <c:pt idx="4">
                  <c:v>70.61</c:v>
                </c:pt>
                <c:pt idx="5">
                  <c:v>71.05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A8-4DCA-9BB5-80027ECFEA18}"/>
            </c:ext>
          </c:extLst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rGT!$J$3:$J$20</c:f>
              <c:numCache>
                <c:formatCode>0.0</c:formatCode>
                <c:ptCount val="18"/>
                <c:pt idx="1">
                  <c:v>71.040000000000006</c:v>
                </c:pt>
                <c:pt idx="2">
                  <c:v>71.34</c:v>
                </c:pt>
                <c:pt idx="3">
                  <c:v>70.91</c:v>
                </c:pt>
                <c:pt idx="4">
                  <c:v>70.319999999999993</c:v>
                </c:pt>
                <c:pt idx="5">
                  <c:v>70.56</c:v>
                </c:pt>
                <c:pt idx="6">
                  <c:v>70.38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A8-4DCA-9BB5-80027ECFEA18}"/>
            </c:ext>
          </c:extLst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rGT!$K$3:$K$20</c:f>
              <c:numCache>
                <c:formatCode>0.0</c:formatCode>
                <c:ptCount val="18"/>
                <c:pt idx="2">
                  <c:v>71.285714285714292</c:v>
                </c:pt>
                <c:pt idx="3">
                  <c:v>72.307692307692307</c:v>
                </c:pt>
                <c:pt idx="4">
                  <c:v>71.857142857142861</c:v>
                </c:pt>
                <c:pt idx="5">
                  <c:v>72.785714285714292</c:v>
                </c:pt>
                <c:pt idx="6">
                  <c:v>72.875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A8-4DCA-9BB5-80027ECFEA18}"/>
            </c:ext>
          </c:extLst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rGT!$L$3:$L$20</c:f>
              <c:numCache>
                <c:formatCode>0</c:formatCode>
                <c:ptCount val="18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A8-4DCA-9BB5-80027ECFEA18}"/>
            </c:ext>
          </c:extLst>
        </c:ser>
        <c:ser>
          <c:idx val="10"/>
          <c:order val="11"/>
          <c:tx>
            <c:strRef>
              <c:f>rGT!$M$2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rGT!$M$3:$M$20</c:f>
              <c:numCache>
                <c:formatCode>0.0</c:formatCode>
                <c:ptCount val="18"/>
                <c:pt idx="0">
                  <c:v>70.683994708994703</c:v>
                </c:pt>
                <c:pt idx="1">
                  <c:v>70.995255899620133</c:v>
                </c:pt>
                <c:pt idx="2">
                  <c:v>70.921792063492063</c:v>
                </c:pt>
                <c:pt idx="3">
                  <c:v>70.989008454330133</c:v>
                </c:pt>
                <c:pt idx="4">
                  <c:v>70.861025396825397</c:v>
                </c:pt>
                <c:pt idx="5">
                  <c:v>71.344011784511792</c:v>
                </c:pt>
                <c:pt idx="6">
                  <c:v>71.627499999999998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A8-4DCA-9BB5-80027ECFEA18}"/>
            </c:ext>
          </c:extLst>
        </c:ser>
        <c:ser>
          <c:idx val="11"/>
          <c:order val="12"/>
          <c:tx>
            <c:strRef>
              <c:f>rGT!$N$2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rGT!$N$3:$N$20</c:f>
              <c:numCache>
                <c:formatCode>0.0</c:formatCode>
                <c:ptCount val="18"/>
                <c:pt idx="0">
                  <c:v>1.9394179894180041</c:v>
                </c:pt>
                <c:pt idx="1">
                  <c:v>2.0664383561644257</c:v>
                </c:pt>
                <c:pt idx="2">
                  <c:v>1.7690000000000055</c:v>
                </c:pt>
                <c:pt idx="3">
                  <c:v>2.3076923076923066</c:v>
                </c:pt>
                <c:pt idx="4">
                  <c:v>2.8571428571428612</c:v>
                </c:pt>
                <c:pt idx="5">
                  <c:v>2.2257142857142895</c:v>
                </c:pt>
                <c:pt idx="6">
                  <c:v>2.4950000000000045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0A8-4DCA-9BB5-80027ECFEA18}"/>
            </c:ext>
          </c:extLst>
        </c:ser>
        <c:ser>
          <c:idx val="12"/>
          <c:order val="13"/>
          <c:tx>
            <c:strRef>
              <c:f>rGT!$O$2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rGT!$O$3:$O$20</c:f>
              <c:numCache>
                <c:formatCode>General</c:formatCode>
                <c:ptCount val="18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0A8-4DCA-9BB5-80027ECFEA18}"/>
            </c:ext>
          </c:extLst>
        </c:ser>
        <c:ser>
          <c:idx val="13"/>
          <c:order val="14"/>
          <c:tx>
            <c:strRef>
              <c:f>rGT!$P$2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rGT!$P$3:$P$20</c:f>
              <c:numCache>
                <c:formatCode>General</c:formatCode>
                <c:ptCount val="1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0A8-4DCA-9BB5-80027ECFE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48640"/>
        <c:axId val="127254912"/>
      </c:lineChart>
      <c:catAx>
        <c:axId val="127248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54912"/>
        <c:crosses val="autoZero"/>
        <c:auto val="0"/>
        <c:lblAlgn val="ctr"/>
        <c:lblOffset val="100"/>
        <c:tickLblSkip val="1"/>
        <c:noMultiLvlLbl val="0"/>
      </c:catAx>
      <c:valAx>
        <c:axId val="127254912"/>
        <c:scaling>
          <c:orientation val="minMax"/>
          <c:max val="79"/>
          <c:min val="6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4864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61544188"/>
          <c:y val="0.12712332923702499"/>
          <c:w val="0.16162942773179001"/>
          <c:h val="0.860911807989320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6982907583805E-2"/>
          <c:y val="8.9578138412254205E-2"/>
          <c:w val="0.73287505383343698"/>
          <c:h val="0.76485948952003202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ALP!$B$3:$B$20</c:f>
              <c:numCache>
                <c:formatCode>0.0</c:formatCode>
                <c:ptCount val="18"/>
                <c:pt idx="1">
                  <c:v>76</c:v>
                </c:pt>
                <c:pt idx="2">
                  <c:v>75.7</c:v>
                </c:pt>
                <c:pt idx="3">
                  <c:v>75.944444444444443</c:v>
                </c:pt>
                <c:pt idx="4">
                  <c:v>76.277777777777771</c:v>
                </c:pt>
                <c:pt idx="5">
                  <c:v>76.318181818181813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2-47A4-9F31-E399E75F66A8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ALP!$C$3:$C$20</c:f>
              <c:numCache>
                <c:formatCode>0.0</c:formatCode>
                <c:ptCount val="18"/>
                <c:pt idx="0">
                  <c:v>76.918518518518525</c:v>
                </c:pt>
                <c:pt idx="1">
                  <c:v>77.01216216216217</c:v>
                </c:pt>
                <c:pt idx="2">
                  <c:v>76.848051948051932</c:v>
                </c:pt>
                <c:pt idx="3">
                  <c:v>76.870886075949386</c:v>
                </c:pt>
                <c:pt idx="4">
                  <c:v>76.527173913043512</c:v>
                </c:pt>
                <c:pt idx="5">
                  <c:v>76.246067415730366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2-47A4-9F31-E399E75F66A8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ALP!$D$3:$D$20</c:f>
              <c:numCache>
                <c:formatCode>0.0</c:formatCode>
                <c:ptCount val="18"/>
                <c:pt idx="0">
                  <c:v>74.733333333333334</c:v>
                </c:pt>
                <c:pt idx="1">
                  <c:v>75.875</c:v>
                </c:pt>
                <c:pt idx="2">
                  <c:v>76.416666666666671</c:v>
                </c:pt>
                <c:pt idx="3">
                  <c:v>75.888888888888886</c:v>
                </c:pt>
                <c:pt idx="4">
                  <c:v>75.388888888888886</c:v>
                </c:pt>
                <c:pt idx="5">
                  <c:v>75.263157894736835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2-47A4-9F31-E399E75F66A8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ALP!$E$3:$E$20</c:f>
              <c:numCache>
                <c:formatCode>0.0</c:formatCode>
                <c:ptCount val="18"/>
                <c:pt idx="1">
                  <c:v>77.2</c:v>
                </c:pt>
                <c:pt idx="2">
                  <c:v>77.468000000000004</c:v>
                </c:pt>
                <c:pt idx="3">
                  <c:v>76.701999999999998</c:v>
                </c:pt>
                <c:pt idx="4">
                  <c:v>75.656000000000006</c:v>
                </c:pt>
                <c:pt idx="5">
                  <c:v>76.778000000000006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A2-47A4-9F31-E399E75F66A8}"/>
            </c:ext>
          </c:extLst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ALP!$F$3:$F$20</c:f>
              <c:numCache>
                <c:formatCode>0.0</c:formatCode>
                <c:ptCount val="18"/>
                <c:pt idx="2">
                  <c:v>70</c:v>
                </c:pt>
                <c:pt idx="3">
                  <c:v>75.63636363636364</c:v>
                </c:pt>
                <c:pt idx="4">
                  <c:v>70.615384615384613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A2-47A4-9F31-E399E75F66A8}"/>
            </c:ext>
          </c:extLst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ALP!$G$3:$G$20</c:f>
              <c:numCache>
                <c:formatCode>0.0</c:formatCode>
                <c:ptCount val="18"/>
                <c:pt idx="1">
                  <c:v>75.594117647058823</c:v>
                </c:pt>
                <c:pt idx="2">
                  <c:v>75.357142857142847</c:v>
                </c:pt>
                <c:pt idx="3">
                  <c:v>75.433333333333323</c:v>
                </c:pt>
                <c:pt idx="4">
                  <c:v>75.124999999999986</c:v>
                </c:pt>
                <c:pt idx="5">
                  <c:v>75.558333333333323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A2-47A4-9F31-E399E75F66A8}"/>
            </c:ext>
          </c:extLst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ALP!$H$3:$H$20</c:f>
              <c:numCache>
                <c:formatCode>0.0</c:formatCode>
                <c:ptCount val="18"/>
                <c:pt idx="1">
                  <c:v>76.260999999999996</c:v>
                </c:pt>
                <c:pt idx="2">
                  <c:v>76.230999999999995</c:v>
                </c:pt>
                <c:pt idx="3">
                  <c:v>76.102000000000004</c:v>
                </c:pt>
                <c:pt idx="4">
                  <c:v>75.903000000000006</c:v>
                </c:pt>
                <c:pt idx="5">
                  <c:v>76.275000000000006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9A2-47A4-9F31-E399E75F66A8}"/>
            </c:ext>
          </c:extLst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ALP!$I$3:$I$20</c:f>
              <c:numCache>
                <c:formatCode>0.0</c:formatCode>
                <c:ptCount val="18"/>
                <c:pt idx="2">
                  <c:v>77.95</c:v>
                </c:pt>
                <c:pt idx="3">
                  <c:v>77.680000000000007</c:v>
                </c:pt>
                <c:pt idx="4">
                  <c:v>78.5</c:v>
                </c:pt>
                <c:pt idx="5">
                  <c:v>78.86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A2-47A4-9F31-E399E75F66A8}"/>
            </c:ext>
          </c:extLst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ALP!$J$3:$J$20</c:f>
              <c:numCache>
                <c:formatCode>0.0</c:formatCode>
                <c:ptCount val="18"/>
                <c:pt idx="1">
                  <c:v>77.599999999999994</c:v>
                </c:pt>
                <c:pt idx="2">
                  <c:v>76.98</c:v>
                </c:pt>
                <c:pt idx="3">
                  <c:v>77.41</c:v>
                </c:pt>
                <c:pt idx="4">
                  <c:v>76.98</c:v>
                </c:pt>
                <c:pt idx="5">
                  <c:v>77.14</c:v>
                </c:pt>
                <c:pt idx="6">
                  <c:v>77.19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9A2-47A4-9F31-E399E75F66A8}"/>
            </c:ext>
          </c:extLst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ALP!$K$3:$K$20</c:f>
              <c:numCache>
                <c:formatCode>0.0</c:formatCode>
                <c:ptCount val="18"/>
                <c:pt idx="2">
                  <c:v>76.214285714285708</c:v>
                </c:pt>
                <c:pt idx="3">
                  <c:v>76</c:v>
                </c:pt>
                <c:pt idx="4">
                  <c:v>76.571428571428569</c:v>
                </c:pt>
                <c:pt idx="5">
                  <c:v>76</c:v>
                </c:pt>
                <c:pt idx="6">
                  <c:v>76.3125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9A2-47A4-9F31-E399E75F66A8}"/>
            </c:ext>
          </c:extLst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ALP!$L$3:$L$20</c:f>
              <c:numCache>
                <c:formatCode>General</c:formatCode>
                <c:ptCount val="18"/>
                <c:pt idx="0">
                  <c:v>76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  <c:pt idx="7">
                  <c:v>76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76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A2-47A4-9F31-E399E75F66A8}"/>
            </c:ext>
          </c:extLst>
        </c:ser>
        <c:ser>
          <c:idx val="10"/>
          <c:order val="11"/>
          <c:tx>
            <c:strRef>
              <c:f>ALP!$M$2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ALP!$M$3:$M$20</c:f>
              <c:numCache>
                <c:formatCode>0.0</c:formatCode>
                <c:ptCount val="18"/>
                <c:pt idx="0">
                  <c:v>75.82592592592593</c:v>
                </c:pt>
                <c:pt idx="1">
                  <c:v>76.506039972745853</c:v>
                </c:pt>
                <c:pt idx="2">
                  <c:v>75.916514718614721</c:v>
                </c:pt>
                <c:pt idx="3">
                  <c:v>76.366791637897961</c:v>
                </c:pt>
                <c:pt idx="4">
                  <c:v>75.754465376652348</c:v>
                </c:pt>
                <c:pt idx="5">
                  <c:v>76.493193384664707</c:v>
                </c:pt>
                <c:pt idx="6">
                  <c:v>76.751249999999999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9A2-47A4-9F31-E399E75F66A8}"/>
            </c:ext>
          </c:extLst>
        </c:ser>
        <c:ser>
          <c:idx val="11"/>
          <c:order val="12"/>
          <c:tx>
            <c:strRef>
              <c:f>ALP!$N$2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ALP!$N$3:$N$20</c:f>
              <c:numCache>
                <c:formatCode>0.0</c:formatCode>
                <c:ptCount val="18"/>
                <c:pt idx="0">
                  <c:v>2.1851851851851904</c:v>
                </c:pt>
                <c:pt idx="1">
                  <c:v>2.0058823529411711</c:v>
                </c:pt>
                <c:pt idx="2">
                  <c:v>7.9500000000000028</c:v>
                </c:pt>
                <c:pt idx="3">
                  <c:v>2.2466666666666839</c:v>
                </c:pt>
                <c:pt idx="4">
                  <c:v>7.8846153846153868</c:v>
                </c:pt>
                <c:pt idx="5">
                  <c:v>3.5968421052631641</c:v>
                </c:pt>
                <c:pt idx="6">
                  <c:v>0.87749999999999773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9A2-47A4-9F31-E399E75F66A8}"/>
            </c:ext>
          </c:extLst>
        </c:ser>
        <c:ser>
          <c:idx val="12"/>
          <c:order val="13"/>
          <c:tx>
            <c:strRef>
              <c:f>ALP!$O$2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ALP!$O$3:$O$20</c:f>
              <c:numCache>
                <c:formatCode>General</c:formatCode>
                <c:ptCount val="18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  <c:pt idx="6">
                  <c:v>72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72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9A2-47A4-9F31-E399E75F66A8}"/>
            </c:ext>
          </c:extLst>
        </c:ser>
        <c:ser>
          <c:idx val="13"/>
          <c:order val="14"/>
          <c:tx>
            <c:strRef>
              <c:f>ALP!$P$2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ALP!$P$3:$P$20</c:f>
              <c:numCache>
                <c:formatCode>General</c:formatCode>
                <c:ptCount val="18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9A2-47A4-9F31-E399E75F6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02720"/>
        <c:axId val="126704640"/>
      </c:lineChart>
      <c:catAx>
        <c:axId val="12670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4640"/>
        <c:crosses val="autoZero"/>
        <c:auto val="0"/>
        <c:lblAlgn val="ctr"/>
        <c:lblOffset val="100"/>
        <c:tickLblSkip val="1"/>
        <c:noMultiLvlLbl val="0"/>
      </c:catAx>
      <c:valAx>
        <c:axId val="126704640"/>
        <c:scaling>
          <c:orientation val="minMax"/>
          <c:max val="84"/>
          <c:min val="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272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984293629964401"/>
          <c:y val="0.116480009368543"/>
          <c:w val="0.15837698065520001"/>
          <c:h val="0.88351999063145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LD!$B$3:$B$20</c:f>
              <c:numCache>
                <c:formatCode>0.0</c:formatCode>
                <c:ptCount val="18"/>
                <c:pt idx="1">
                  <c:v>273.64999999999998</c:v>
                </c:pt>
                <c:pt idx="2">
                  <c:v>273.60000000000002</c:v>
                </c:pt>
                <c:pt idx="3">
                  <c:v>273.44444444444446</c:v>
                </c:pt>
                <c:pt idx="4">
                  <c:v>274.33333333333331</c:v>
                </c:pt>
                <c:pt idx="5">
                  <c:v>273.31818181818181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6-4E8F-B5BC-D6AB422A56EB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LD!$C$3:$C$20</c:f>
              <c:numCache>
                <c:formatCode>0.0</c:formatCode>
                <c:ptCount val="18"/>
                <c:pt idx="0">
                  <c:v>278.06981132075475</c:v>
                </c:pt>
                <c:pt idx="1">
                  <c:v>279.21249999999998</c:v>
                </c:pt>
                <c:pt idx="2">
                  <c:v>279.38717948717942</c:v>
                </c:pt>
                <c:pt idx="3">
                  <c:v>278.35199999999998</c:v>
                </c:pt>
                <c:pt idx="4">
                  <c:v>277.45505617977528</c:v>
                </c:pt>
                <c:pt idx="5">
                  <c:v>276.99350649350652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6-4E8F-B5BC-D6AB422A56EB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LD!$D$3:$D$20</c:f>
              <c:numCache>
                <c:formatCode>0.0</c:formatCode>
                <c:ptCount val="18"/>
                <c:pt idx="0">
                  <c:v>274.15384615384613</c:v>
                </c:pt>
                <c:pt idx="1">
                  <c:v>277.29411764705884</c:v>
                </c:pt>
                <c:pt idx="2">
                  <c:v>279.53333333333336</c:v>
                </c:pt>
                <c:pt idx="3">
                  <c:v>274.64705882352939</c:v>
                </c:pt>
                <c:pt idx="4">
                  <c:v>274.33333333333331</c:v>
                </c:pt>
                <c:pt idx="5">
                  <c:v>278.21052631578948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6-4E8F-B5BC-D6AB422A56EB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LD!$E$3:$E$20</c:f>
              <c:numCache>
                <c:formatCode>0.0</c:formatCode>
                <c:ptCount val="18"/>
                <c:pt idx="1">
                  <c:v>272.60000000000002</c:v>
                </c:pt>
                <c:pt idx="2">
                  <c:v>271.51100000000002</c:v>
                </c:pt>
                <c:pt idx="3">
                  <c:v>271.14299999999997</c:v>
                </c:pt>
                <c:pt idx="4">
                  <c:v>271.065</c:v>
                </c:pt>
                <c:pt idx="5">
                  <c:v>273.01100000000002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56-4E8F-B5BC-D6AB422A56EB}"/>
            </c:ext>
          </c:extLst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LD!$F$3:$F$20</c:f>
              <c:numCache>
                <c:formatCode>0.0</c:formatCode>
                <c:ptCount val="18"/>
                <c:pt idx="2">
                  <c:v>268</c:v>
                </c:pt>
                <c:pt idx="3">
                  <c:v>268</c:v>
                </c:pt>
                <c:pt idx="4">
                  <c:v>266.92307692307691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56-4E8F-B5BC-D6AB422A56EB}"/>
            </c:ext>
          </c:extLst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LD!$G$3:$G$20</c:f>
              <c:numCache>
                <c:formatCode>0.0</c:formatCode>
                <c:ptCount val="18"/>
                <c:pt idx="1">
                  <c:v>276.15882352941179</c:v>
                </c:pt>
                <c:pt idx="2">
                  <c:v>275.78571428571422</c:v>
                </c:pt>
                <c:pt idx="3">
                  <c:v>275.42500000000001</c:v>
                </c:pt>
                <c:pt idx="4">
                  <c:v>274.75416666666672</c:v>
                </c:pt>
                <c:pt idx="5">
                  <c:v>274.09583333333336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56-4E8F-B5BC-D6AB422A56EB}"/>
            </c:ext>
          </c:extLst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LD!$H$3:$H$20</c:f>
              <c:numCache>
                <c:formatCode>0.0</c:formatCode>
                <c:ptCount val="18"/>
                <c:pt idx="1">
                  <c:v>275.88600000000002</c:v>
                </c:pt>
                <c:pt idx="2">
                  <c:v>277.13600000000002</c:v>
                </c:pt>
                <c:pt idx="3">
                  <c:v>277.10300000000001</c:v>
                </c:pt>
                <c:pt idx="4">
                  <c:v>276.97300000000001</c:v>
                </c:pt>
                <c:pt idx="5">
                  <c:v>276.83800000000002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56-4E8F-B5BC-D6AB422A56EB}"/>
            </c:ext>
          </c:extLst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LD!$I$3:$I$20</c:f>
              <c:numCache>
                <c:formatCode>0.0</c:formatCode>
                <c:ptCount val="18"/>
                <c:pt idx="2">
                  <c:v>277</c:v>
                </c:pt>
                <c:pt idx="3">
                  <c:v>277.18</c:v>
                </c:pt>
                <c:pt idx="4">
                  <c:v>276</c:v>
                </c:pt>
                <c:pt idx="5">
                  <c:v>277.89999999999998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56-4E8F-B5BC-D6AB422A56EB}"/>
            </c:ext>
          </c:extLst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LD!$J$3:$J$20</c:f>
              <c:numCache>
                <c:formatCode>0.0</c:formatCode>
                <c:ptCount val="18"/>
                <c:pt idx="1">
                  <c:v>276.98</c:v>
                </c:pt>
                <c:pt idx="2">
                  <c:v>276.98</c:v>
                </c:pt>
                <c:pt idx="3">
                  <c:v>277.10000000000002</c:v>
                </c:pt>
                <c:pt idx="4">
                  <c:v>276.58999999999997</c:v>
                </c:pt>
                <c:pt idx="5">
                  <c:v>277.72000000000003</c:v>
                </c:pt>
                <c:pt idx="6">
                  <c:v>278.67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56-4E8F-B5BC-D6AB422A56EB}"/>
            </c:ext>
          </c:extLst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LD!$K$3:$K$20</c:f>
              <c:numCache>
                <c:formatCode>0.0</c:formatCode>
                <c:ptCount val="18"/>
                <c:pt idx="2">
                  <c:v>277.85714285714283</c:v>
                </c:pt>
                <c:pt idx="3">
                  <c:v>278.30769230769232</c:v>
                </c:pt>
                <c:pt idx="4">
                  <c:v>277.92857142857144</c:v>
                </c:pt>
                <c:pt idx="5">
                  <c:v>276.5</c:v>
                </c:pt>
                <c:pt idx="6">
                  <c:v>275.93333333333334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56-4E8F-B5BC-D6AB422A56EB}"/>
            </c:ext>
          </c:extLst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LD!$L$3:$L$20</c:f>
              <c:numCache>
                <c:formatCode>0</c:formatCode>
                <c:ptCount val="18"/>
                <c:pt idx="0">
                  <c:v>275</c:v>
                </c:pt>
                <c:pt idx="1">
                  <c:v>275</c:v>
                </c:pt>
                <c:pt idx="2">
                  <c:v>275</c:v>
                </c:pt>
                <c:pt idx="3">
                  <c:v>275</c:v>
                </c:pt>
                <c:pt idx="4">
                  <c:v>275</c:v>
                </c:pt>
                <c:pt idx="5">
                  <c:v>275</c:v>
                </c:pt>
                <c:pt idx="6">
                  <c:v>275</c:v>
                </c:pt>
                <c:pt idx="7">
                  <c:v>275</c:v>
                </c:pt>
                <c:pt idx="8">
                  <c:v>275</c:v>
                </c:pt>
                <c:pt idx="9">
                  <c:v>275</c:v>
                </c:pt>
                <c:pt idx="10">
                  <c:v>275</c:v>
                </c:pt>
                <c:pt idx="11">
                  <c:v>275</c:v>
                </c:pt>
                <c:pt idx="12">
                  <c:v>275</c:v>
                </c:pt>
                <c:pt idx="13">
                  <c:v>275</c:v>
                </c:pt>
                <c:pt idx="14">
                  <c:v>275</c:v>
                </c:pt>
                <c:pt idx="15">
                  <c:v>275</c:v>
                </c:pt>
                <c:pt idx="16">
                  <c:v>275</c:v>
                </c:pt>
                <c:pt idx="17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56-4E8F-B5BC-D6AB422A56EB}"/>
            </c:ext>
          </c:extLst>
        </c:ser>
        <c:ser>
          <c:idx val="10"/>
          <c:order val="11"/>
          <c:tx>
            <c:strRef>
              <c:f>LD!$M$2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LD!$M$3:$M$20</c:f>
              <c:numCache>
                <c:formatCode>0.0</c:formatCode>
                <c:ptCount val="18"/>
                <c:pt idx="0">
                  <c:v>276.11182873730047</c:v>
                </c:pt>
                <c:pt idx="1">
                  <c:v>275.96877731092434</c:v>
                </c:pt>
                <c:pt idx="2">
                  <c:v>275.679036996337</c:v>
                </c:pt>
                <c:pt idx="3">
                  <c:v>275.07021955756659</c:v>
                </c:pt>
                <c:pt idx="4">
                  <c:v>274.63555378647573</c:v>
                </c:pt>
                <c:pt idx="5">
                  <c:v>276.06522755120125</c:v>
                </c:pt>
                <c:pt idx="6">
                  <c:v>277.30166666666668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56-4E8F-B5BC-D6AB422A56EB}"/>
            </c:ext>
          </c:extLst>
        </c:ser>
        <c:ser>
          <c:idx val="11"/>
          <c:order val="12"/>
          <c:tx>
            <c:strRef>
              <c:f>LD!$N$2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LD!$N$3:$N$20</c:f>
              <c:numCache>
                <c:formatCode>0.0</c:formatCode>
                <c:ptCount val="18"/>
                <c:pt idx="0">
                  <c:v>3.9159651669086202</c:v>
                </c:pt>
                <c:pt idx="1">
                  <c:v>6.6124999999999545</c:v>
                </c:pt>
                <c:pt idx="2">
                  <c:v>11.53333333333336</c:v>
                </c:pt>
                <c:pt idx="3">
                  <c:v>10.351999999999975</c:v>
                </c:pt>
                <c:pt idx="4">
                  <c:v>11.005494505494539</c:v>
                </c:pt>
                <c:pt idx="5">
                  <c:v>5.1995263157894556</c:v>
                </c:pt>
                <c:pt idx="6">
                  <c:v>2.7366666666666788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56-4E8F-B5BC-D6AB422A56EB}"/>
            </c:ext>
          </c:extLst>
        </c:ser>
        <c:ser>
          <c:idx val="12"/>
          <c:order val="13"/>
          <c:tx>
            <c:strRef>
              <c:f>LD!$O$2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LD!$O$3:$O$20</c:f>
              <c:numCache>
                <c:formatCode>General</c:formatCode>
                <c:ptCount val="18"/>
                <c:pt idx="0">
                  <c:v>261</c:v>
                </c:pt>
                <c:pt idx="1">
                  <c:v>261</c:v>
                </c:pt>
                <c:pt idx="2">
                  <c:v>261</c:v>
                </c:pt>
                <c:pt idx="3">
                  <c:v>261</c:v>
                </c:pt>
                <c:pt idx="4">
                  <c:v>261</c:v>
                </c:pt>
                <c:pt idx="5">
                  <c:v>261</c:v>
                </c:pt>
                <c:pt idx="6">
                  <c:v>261</c:v>
                </c:pt>
                <c:pt idx="7">
                  <c:v>261</c:v>
                </c:pt>
                <c:pt idx="8">
                  <c:v>261</c:v>
                </c:pt>
                <c:pt idx="9">
                  <c:v>261</c:v>
                </c:pt>
                <c:pt idx="10">
                  <c:v>261</c:v>
                </c:pt>
                <c:pt idx="11">
                  <c:v>261</c:v>
                </c:pt>
                <c:pt idx="12">
                  <c:v>261</c:v>
                </c:pt>
                <c:pt idx="13">
                  <c:v>261</c:v>
                </c:pt>
                <c:pt idx="14">
                  <c:v>261</c:v>
                </c:pt>
                <c:pt idx="15">
                  <c:v>261</c:v>
                </c:pt>
                <c:pt idx="16">
                  <c:v>261</c:v>
                </c:pt>
                <c:pt idx="17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56-4E8F-B5BC-D6AB422A56EB}"/>
            </c:ext>
          </c:extLst>
        </c:ser>
        <c:ser>
          <c:idx val="13"/>
          <c:order val="14"/>
          <c:tx>
            <c:strRef>
              <c:f>LD!$P$2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LD!$P$3:$P$20</c:f>
              <c:numCache>
                <c:formatCode>General</c:formatCode>
                <c:ptCount val="18"/>
                <c:pt idx="0">
                  <c:v>289</c:v>
                </c:pt>
                <c:pt idx="1">
                  <c:v>289</c:v>
                </c:pt>
                <c:pt idx="2">
                  <c:v>289</c:v>
                </c:pt>
                <c:pt idx="3">
                  <c:v>289</c:v>
                </c:pt>
                <c:pt idx="4">
                  <c:v>289</c:v>
                </c:pt>
                <c:pt idx="5">
                  <c:v>289</c:v>
                </c:pt>
                <c:pt idx="6">
                  <c:v>289</c:v>
                </c:pt>
                <c:pt idx="7">
                  <c:v>289</c:v>
                </c:pt>
                <c:pt idx="8">
                  <c:v>289</c:v>
                </c:pt>
                <c:pt idx="9">
                  <c:v>289</c:v>
                </c:pt>
                <c:pt idx="10">
                  <c:v>289</c:v>
                </c:pt>
                <c:pt idx="11">
                  <c:v>289</c:v>
                </c:pt>
                <c:pt idx="12">
                  <c:v>289</c:v>
                </c:pt>
                <c:pt idx="13">
                  <c:v>289</c:v>
                </c:pt>
                <c:pt idx="14">
                  <c:v>289</c:v>
                </c:pt>
                <c:pt idx="15">
                  <c:v>289</c:v>
                </c:pt>
                <c:pt idx="16">
                  <c:v>289</c:v>
                </c:pt>
                <c:pt idx="17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856-4E8F-B5BC-D6AB422A5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7376"/>
        <c:axId val="127719296"/>
      </c:lineChart>
      <c:catAx>
        <c:axId val="127717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9296"/>
        <c:crosses val="autoZero"/>
        <c:auto val="0"/>
        <c:lblAlgn val="ctr"/>
        <c:lblOffset val="100"/>
        <c:tickLblSkip val="1"/>
        <c:noMultiLvlLbl val="0"/>
      </c:catAx>
      <c:valAx>
        <c:axId val="127719296"/>
        <c:scaling>
          <c:orientation val="minMax"/>
          <c:max val="303"/>
          <c:min val="24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7376"/>
        <c:crosses val="autoZero"/>
        <c:crossBetween val="between"/>
        <c:majorUnit val="1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32064463304"/>
          <c:y val="0.113333797877035"/>
          <c:w val="0.15879265091863501"/>
          <c:h val="0.8400027872622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18063931740007E-2"/>
          <c:y val="8.5245901639344202E-2"/>
          <c:w val="0.69712838171632496"/>
          <c:h val="0.72786885245904198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CPK!$B$3:$B$20</c:f>
              <c:numCache>
                <c:formatCode>0.0</c:formatCode>
                <c:ptCount val="18"/>
                <c:pt idx="1">
                  <c:v>277.89999999999998</c:v>
                </c:pt>
                <c:pt idx="2">
                  <c:v>276.7</c:v>
                </c:pt>
                <c:pt idx="3">
                  <c:v>277.05555555555554</c:v>
                </c:pt>
                <c:pt idx="4">
                  <c:v>274.27777777777777</c:v>
                </c:pt>
                <c:pt idx="5">
                  <c:v>274.09090909090907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B-4DAD-9A50-A9392290E729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CPK!$C$3:$C$20</c:f>
              <c:numCache>
                <c:formatCode>0.0</c:formatCode>
                <c:ptCount val="18"/>
                <c:pt idx="0">
                  <c:v>272.22950819672133</c:v>
                </c:pt>
                <c:pt idx="1">
                  <c:v>271.56756756756755</c:v>
                </c:pt>
                <c:pt idx="2">
                  <c:v>274.49315068493149</c:v>
                </c:pt>
                <c:pt idx="3">
                  <c:v>270.66666666666669</c:v>
                </c:pt>
                <c:pt idx="4">
                  <c:v>273.67010309278351</c:v>
                </c:pt>
                <c:pt idx="5">
                  <c:v>273.33333333333331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B-4DAD-9A50-A9392290E729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CPK!$D$3:$D$20</c:f>
              <c:numCache>
                <c:formatCode>0.0</c:formatCode>
                <c:ptCount val="18"/>
                <c:pt idx="0">
                  <c:v>271.44444444444446</c:v>
                </c:pt>
                <c:pt idx="1">
                  <c:v>272.23076923076923</c:v>
                </c:pt>
                <c:pt idx="2">
                  <c:v>277.39999999999998</c:v>
                </c:pt>
                <c:pt idx="3">
                  <c:v>280.21428571428572</c:v>
                </c:pt>
                <c:pt idx="4">
                  <c:v>282.75</c:v>
                </c:pt>
                <c:pt idx="5">
                  <c:v>283.23529411764707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CB-4DAD-9A50-A9392290E729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CPK!$E$3:$E$20</c:f>
              <c:numCache>
                <c:formatCode>0.0</c:formatCode>
                <c:ptCount val="18"/>
                <c:pt idx="1">
                  <c:v>269.89999999999998</c:v>
                </c:pt>
                <c:pt idx="2">
                  <c:v>275.33600000000001</c:v>
                </c:pt>
                <c:pt idx="3">
                  <c:v>275.262</c:v>
                </c:pt>
                <c:pt idx="4">
                  <c:v>276.226</c:v>
                </c:pt>
                <c:pt idx="5">
                  <c:v>279.24400000000003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CB-4DAD-9A50-A9392290E729}"/>
            </c:ext>
          </c:extLst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CPK!$F$3:$F$20</c:f>
              <c:numCache>
                <c:formatCode>0.0</c:formatCode>
                <c:ptCount val="18"/>
                <c:pt idx="2">
                  <c:v>275</c:v>
                </c:pt>
                <c:pt idx="3">
                  <c:v>275.81818181818181</c:v>
                </c:pt>
                <c:pt idx="4">
                  <c:v>275.38461538461536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CB-4DAD-9A50-A9392290E729}"/>
            </c:ext>
          </c:extLst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CPK!$G$3:$G$20</c:f>
              <c:numCache>
                <c:formatCode>0.0</c:formatCode>
                <c:ptCount val="18"/>
                <c:pt idx="1">
                  <c:v>280.13529411764705</c:v>
                </c:pt>
                <c:pt idx="2">
                  <c:v>271.65238095238101</c:v>
                </c:pt>
                <c:pt idx="3">
                  <c:v>271.82608695652181</c:v>
                </c:pt>
                <c:pt idx="4">
                  <c:v>270.52500000000003</c:v>
                </c:pt>
                <c:pt idx="5">
                  <c:v>271.47826086956519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CB-4DAD-9A50-A9392290E729}"/>
            </c:ext>
          </c:extLst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CPK!$H$3:$H$20</c:f>
              <c:numCache>
                <c:formatCode>0.0</c:formatCode>
                <c:ptCount val="18"/>
                <c:pt idx="1">
                  <c:v>272.56799999999998</c:v>
                </c:pt>
                <c:pt idx="2">
                  <c:v>274.13299999999998</c:v>
                </c:pt>
                <c:pt idx="3">
                  <c:v>274.887</c:v>
                </c:pt>
                <c:pt idx="4">
                  <c:v>275.63</c:v>
                </c:pt>
                <c:pt idx="5">
                  <c:v>272.69299999999998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CB-4DAD-9A50-A9392290E729}"/>
            </c:ext>
          </c:extLst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CPK!$I$3:$I$20</c:f>
              <c:numCache>
                <c:formatCode>0.0</c:formatCode>
                <c:ptCount val="18"/>
                <c:pt idx="2">
                  <c:v>275.64</c:v>
                </c:pt>
                <c:pt idx="3">
                  <c:v>281.08999999999997</c:v>
                </c:pt>
                <c:pt idx="4">
                  <c:v>278.17</c:v>
                </c:pt>
                <c:pt idx="5">
                  <c:v>277.67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CB-4DAD-9A50-A9392290E729}"/>
            </c:ext>
          </c:extLst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CPK!$J$3:$J$20</c:f>
              <c:numCache>
                <c:formatCode>0.0</c:formatCode>
                <c:ptCount val="18"/>
                <c:pt idx="1">
                  <c:v>276.75</c:v>
                </c:pt>
                <c:pt idx="2">
                  <c:v>276.75</c:v>
                </c:pt>
                <c:pt idx="3">
                  <c:v>276.36</c:v>
                </c:pt>
                <c:pt idx="4">
                  <c:v>276.42</c:v>
                </c:pt>
                <c:pt idx="5">
                  <c:v>278.98</c:v>
                </c:pt>
                <c:pt idx="6">
                  <c:v>277.89999999999998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ECB-4DAD-9A50-A9392290E729}"/>
            </c:ext>
          </c:extLst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CPK!$K$3:$K$20</c:f>
              <c:numCache>
                <c:formatCode>0.0</c:formatCode>
                <c:ptCount val="18"/>
                <c:pt idx="2">
                  <c:v>277.45454545454544</c:v>
                </c:pt>
                <c:pt idx="3">
                  <c:v>278.76923076923077</c:v>
                </c:pt>
                <c:pt idx="4">
                  <c:v>276.64285714285717</c:v>
                </c:pt>
                <c:pt idx="5">
                  <c:v>278.21428571428572</c:v>
                </c:pt>
                <c:pt idx="6">
                  <c:v>282.14285714285717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CB-4DAD-9A50-A9392290E729}"/>
            </c:ext>
          </c:extLst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CPK!$L$3:$L$20</c:f>
              <c:numCache>
                <c:formatCode>0</c:formatCode>
                <c:ptCount val="18"/>
                <c:pt idx="0">
                  <c:v>281</c:v>
                </c:pt>
                <c:pt idx="1">
                  <c:v>281</c:v>
                </c:pt>
                <c:pt idx="2">
                  <c:v>281</c:v>
                </c:pt>
                <c:pt idx="3">
                  <c:v>281</c:v>
                </c:pt>
                <c:pt idx="4">
                  <c:v>281</c:v>
                </c:pt>
                <c:pt idx="5">
                  <c:v>281</c:v>
                </c:pt>
                <c:pt idx="6">
                  <c:v>281</c:v>
                </c:pt>
                <c:pt idx="7">
                  <c:v>281</c:v>
                </c:pt>
                <c:pt idx="8">
                  <c:v>281</c:v>
                </c:pt>
                <c:pt idx="9">
                  <c:v>281</c:v>
                </c:pt>
                <c:pt idx="10">
                  <c:v>281</c:v>
                </c:pt>
                <c:pt idx="11">
                  <c:v>281</c:v>
                </c:pt>
                <c:pt idx="12">
                  <c:v>281</c:v>
                </c:pt>
                <c:pt idx="13">
                  <c:v>281</c:v>
                </c:pt>
                <c:pt idx="14">
                  <c:v>281</c:v>
                </c:pt>
                <c:pt idx="15">
                  <c:v>281</c:v>
                </c:pt>
                <c:pt idx="16">
                  <c:v>281</c:v>
                </c:pt>
                <c:pt idx="17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CB-4DAD-9A50-A9392290E729}"/>
            </c:ext>
          </c:extLst>
        </c:ser>
        <c:ser>
          <c:idx val="10"/>
          <c:order val="11"/>
          <c:tx>
            <c:strRef>
              <c:f>CPK!$M$2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CPK!$M$3:$M$20</c:f>
              <c:numCache>
                <c:formatCode>0.0</c:formatCode>
                <c:ptCount val="18"/>
                <c:pt idx="0">
                  <c:v>271.83697632058289</c:v>
                </c:pt>
                <c:pt idx="1">
                  <c:v>274.43594727371197</c:v>
                </c:pt>
                <c:pt idx="2">
                  <c:v>275.45590770918579</c:v>
                </c:pt>
                <c:pt idx="3">
                  <c:v>276.19490074804423</c:v>
                </c:pt>
                <c:pt idx="4">
                  <c:v>275.9696353398034</c:v>
                </c:pt>
                <c:pt idx="5">
                  <c:v>276.54878701397115</c:v>
                </c:pt>
                <c:pt idx="6">
                  <c:v>280.0214285714286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ECB-4DAD-9A50-A9392290E729}"/>
            </c:ext>
          </c:extLst>
        </c:ser>
        <c:ser>
          <c:idx val="11"/>
          <c:order val="12"/>
          <c:tx>
            <c:strRef>
              <c:f>CPK!$N$2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CPK!$N$3:$N$20</c:f>
              <c:numCache>
                <c:formatCode>0.0</c:formatCode>
                <c:ptCount val="18"/>
                <c:pt idx="0">
                  <c:v>0.78506375227686931</c:v>
                </c:pt>
                <c:pt idx="1">
                  <c:v>10.235294117647072</c:v>
                </c:pt>
                <c:pt idx="2">
                  <c:v>5.8021645021644304</c:v>
                </c:pt>
                <c:pt idx="3">
                  <c:v>10.423333333333289</c:v>
                </c:pt>
                <c:pt idx="4">
                  <c:v>12.224999999999966</c:v>
                </c:pt>
                <c:pt idx="5">
                  <c:v>11.757033248081882</c:v>
                </c:pt>
                <c:pt idx="6">
                  <c:v>4.24285714285719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ECB-4DAD-9A50-A9392290E729}"/>
            </c:ext>
          </c:extLst>
        </c:ser>
        <c:ser>
          <c:idx val="12"/>
          <c:order val="13"/>
          <c:tx>
            <c:strRef>
              <c:f>CPK!$O$2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CPK!$O$3:$O$20</c:f>
              <c:numCache>
                <c:formatCode>General</c:formatCode>
                <c:ptCount val="18"/>
                <c:pt idx="0">
                  <c:v>266</c:v>
                </c:pt>
                <c:pt idx="1">
                  <c:v>266</c:v>
                </c:pt>
                <c:pt idx="2">
                  <c:v>266</c:v>
                </c:pt>
                <c:pt idx="3">
                  <c:v>266</c:v>
                </c:pt>
                <c:pt idx="4">
                  <c:v>266</c:v>
                </c:pt>
                <c:pt idx="5">
                  <c:v>266</c:v>
                </c:pt>
                <c:pt idx="6">
                  <c:v>266</c:v>
                </c:pt>
                <c:pt idx="7">
                  <c:v>266</c:v>
                </c:pt>
                <c:pt idx="8">
                  <c:v>266</c:v>
                </c:pt>
                <c:pt idx="9">
                  <c:v>266</c:v>
                </c:pt>
                <c:pt idx="10">
                  <c:v>266</c:v>
                </c:pt>
                <c:pt idx="11">
                  <c:v>266</c:v>
                </c:pt>
                <c:pt idx="12">
                  <c:v>266</c:v>
                </c:pt>
                <c:pt idx="13">
                  <c:v>266</c:v>
                </c:pt>
                <c:pt idx="14">
                  <c:v>266</c:v>
                </c:pt>
                <c:pt idx="15">
                  <c:v>266</c:v>
                </c:pt>
                <c:pt idx="16">
                  <c:v>266</c:v>
                </c:pt>
                <c:pt idx="17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ECB-4DAD-9A50-A9392290E729}"/>
            </c:ext>
          </c:extLst>
        </c:ser>
        <c:ser>
          <c:idx val="13"/>
          <c:order val="14"/>
          <c:tx>
            <c:strRef>
              <c:f>CPK!$P$2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CPK!$P$3:$P$20</c:f>
              <c:numCache>
                <c:formatCode>General</c:formatCode>
                <c:ptCount val="18"/>
                <c:pt idx="0">
                  <c:v>296</c:v>
                </c:pt>
                <c:pt idx="1">
                  <c:v>296</c:v>
                </c:pt>
                <c:pt idx="2">
                  <c:v>296</c:v>
                </c:pt>
                <c:pt idx="3">
                  <c:v>296</c:v>
                </c:pt>
                <c:pt idx="4">
                  <c:v>296</c:v>
                </c:pt>
                <c:pt idx="5">
                  <c:v>296</c:v>
                </c:pt>
                <c:pt idx="6">
                  <c:v>296</c:v>
                </c:pt>
                <c:pt idx="7">
                  <c:v>296</c:v>
                </c:pt>
                <c:pt idx="8">
                  <c:v>296</c:v>
                </c:pt>
                <c:pt idx="9">
                  <c:v>296</c:v>
                </c:pt>
                <c:pt idx="10">
                  <c:v>296</c:v>
                </c:pt>
                <c:pt idx="11">
                  <c:v>296</c:v>
                </c:pt>
                <c:pt idx="12">
                  <c:v>296</c:v>
                </c:pt>
                <c:pt idx="13">
                  <c:v>296</c:v>
                </c:pt>
                <c:pt idx="14">
                  <c:v>296</c:v>
                </c:pt>
                <c:pt idx="15">
                  <c:v>296</c:v>
                </c:pt>
                <c:pt idx="16">
                  <c:v>296</c:v>
                </c:pt>
                <c:pt idx="17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ECB-4DAD-9A50-A9392290E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63712"/>
        <c:axId val="127365888"/>
      </c:lineChart>
      <c:catAx>
        <c:axId val="1273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5888"/>
        <c:crosses val="autoZero"/>
        <c:auto val="0"/>
        <c:lblAlgn val="ctr"/>
        <c:lblOffset val="100"/>
        <c:tickLblSkip val="1"/>
        <c:noMultiLvlLbl val="0"/>
      </c:catAx>
      <c:valAx>
        <c:axId val="127365888"/>
        <c:scaling>
          <c:orientation val="minMax"/>
          <c:max val="311"/>
          <c:min val="25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3712"/>
        <c:crosses val="autoZero"/>
        <c:crossBetween val="between"/>
        <c:majorUnit val="1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853837890516901"/>
          <c:y val="0.13770490336435201"/>
          <c:w val="0.16057454843461"/>
          <c:h val="0.832786924361727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AMY!$B$3:$B$20</c:f>
              <c:numCache>
                <c:formatCode>0.0</c:formatCode>
                <c:ptCount val="18"/>
                <c:pt idx="1">
                  <c:v>215.95</c:v>
                </c:pt>
                <c:pt idx="2">
                  <c:v>215.75</c:v>
                </c:pt>
                <c:pt idx="3">
                  <c:v>216.05555555555554</c:v>
                </c:pt>
                <c:pt idx="4">
                  <c:v>216.16666666666666</c:v>
                </c:pt>
                <c:pt idx="5">
                  <c:v>215.63636363636363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F5D-B68F-F1E378228BE0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AMY!$C$3:$C$20</c:f>
              <c:numCache>
                <c:formatCode>0.0</c:formatCode>
                <c:ptCount val="18"/>
                <c:pt idx="0">
                  <c:v>212.99245283018865</c:v>
                </c:pt>
                <c:pt idx="1">
                  <c:v>211.75833333333335</c:v>
                </c:pt>
                <c:pt idx="2">
                  <c:v>211.53157894736842</c:v>
                </c:pt>
                <c:pt idx="3">
                  <c:v>211.09</c:v>
                </c:pt>
                <c:pt idx="4">
                  <c:v>212.80219780219781</c:v>
                </c:pt>
                <c:pt idx="5">
                  <c:v>213.8312500000001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3-4F5D-B68F-F1E378228BE0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AMY!$D$3:$D$20</c:f>
              <c:numCache>
                <c:formatCode>0.0</c:formatCode>
                <c:ptCount val="18"/>
                <c:pt idx="0">
                  <c:v>211.71428571428572</c:v>
                </c:pt>
                <c:pt idx="1">
                  <c:v>211.57142857142858</c:v>
                </c:pt>
                <c:pt idx="2">
                  <c:v>212.3125</c:v>
                </c:pt>
                <c:pt idx="3">
                  <c:v>212.76470588235293</c:v>
                </c:pt>
                <c:pt idx="4">
                  <c:v>212.95238095238096</c:v>
                </c:pt>
                <c:pt idx="5">
                  <c:v>213.4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F5D-B68F-F1E378228BE0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AMY!$E$3:$E$20</c:f>
              <c:numCache>
                <c:formatCode>0.0</c:formatCode>
                <c:ptCount val="18"/>
                <c:pt idx="1">
                  <c:v>216.92699999999999</c:v>
                </c:pt>
                <c:pt idx="2">
                  <c:v>216.80600000000001</c:v>
                </c:pt>
                <c:pt idx="3">
                  <c:v>216.911</c:v>
                </c:pt>
                <c:pt idx="4">
                  <c:v>217.5</c:v>
                </c:pt>
                <c:pt idx="5">
                  <c:v>217.983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F5D-B68F-F1E378228BE0}"/>
            </c:ext>
          </c:extLst>
        </c:ser>
        <c:ser>
          <c:idx val="5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AMY!$F$3:$F$20</c:f>
              <c:numCache>
                <c:formatCode>0.0</c:formatCode>
                <c:ptCount val="18"/>
                <c:pt idx="2">
                  <c:v>209</c:v>
                </c:pt>
                <c:pt idx="3">
                  <c:v>210.09090909090909</c:v>
                </c:pt>
                <c:pt idx="4">
                  <c:v>209.38461538461539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93-4F5D-B68F-F1E378228BE0}"/>
            </c:ext>
          </c:extLst>
        </c:ser>
        <c:ser>
          <c:idx val="6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AMY!$G$3:$G$20</c:f>
              <c:numCache>
                <c:formatCode>0.0</c:formatCode>
                <c:ptCount val="18"/>
                <c:pt idx="1">
                  <c:v>214.15882352941179</c:v>
                </c:pt>
                <c:pt idx="2">
                  <c:v>213.89047619047622</c:v>
                </c:pt>
                <c:pt idx="3">
                  <c:v>212.67083333333338</c:v>
                </c:pt>
                <c:pt idx="4">
                  <c:v>211.50833333333335</c:v>
                </c:pt>
                <c:pt idx="5">
                  <c:v>210.55000000000004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93-4F5D-B68F-F1E378228BE0}"/>
            </c:ext>
          </c:extLst>
        </c:ser>
        <c:ser>
          <c:idx val="7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AMY!$H$3:$H$20</c:f>
              <c:numCache>
                <c:formatCode>0.0</c:formatCode>
                <c:ptCount val="18"/>
                <c:pt idx="1">
                  <c:v>210.6</c:v>
                </c:pt>
                <c:pt idx="2">
                  <c:v>211.726</c:v>
                </c:pt>
                <c:pt idx="3">
                  <c:v>212.27</c:v>
                </c:pt>
                <c:pt idx="4">
                  <c:v>212.637</c:v>
                </c:pt>
                <c:pt idx="5">
                  <c:v>211.15600000000001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793-4F5D-B68F-F1E378228BE0}"/>
            </c:ext>
          </c:extLst>
        </c:ser>
        <c:ser>
          <c:idx val="8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AMY!$I$3:$I$20</c:f>
              <c:numCache>
                <c:formatCode>0.0</c:formatCode>
                <c:ptCount val="18"/>
                <c:pt idx="2">
                  <c:v>214.95</c:v>
                </c:pt>
                <c:pt idx="3">
                  <c:v>216.36</c:v>
                </c:pt>
                <c:pt idx="4">
                  <c:v>215.56</c:v>
                </c:pt>
                <c:pt idx="5">
                  <c:v>215.81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93-4F5D-B68F-F1E378228BE0}"/>
            </c:ext>
          </c:extLst>
        </c:ser>
        <c:ser>
          <c:idx val="3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AMY!$J$3:$J$20</c:f>
              <c:numCache>
                <c:formatCode>0.0</c:formatCode>
                <c:ptCount val="18"/>
                <c:pt idx="1">
                  <c:v>213.1</c:v>
                </c:pt>
                <c:pt idx="2">
                  <c:v>213.28</c:v>
                </c:pt>
                <c:pt idx="3">
                  <c:v>213.36</c:v>
                </c:pt>
                <c:pt idx="4">
                  <c:v>213.1</c:v>
                </c:pt>
                <c:pt idx="5">
                  <c:v>213.26</c:v>
                </c:pt>
                <c:pt idx="6">
                  <c:v>213.1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93-4F5D-B68F-F1E378228BE0}"/>
            </c:ext>
          </c:extLst>
        </c:ser>
        <c:ser>
          <c:idx val="14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AMY!$K$3:$K$20</c:f>
              <c:numCache>
                <c:formatCode>0.0</c:formatCode>
                <c:ptCount val="18"/>
                <c:pt idx="2">
                  <c:v>215.92857142857142</c:v>
                </c:pt>
                <c:pt idx="3">
                  <c:v>216.30769230769232</c:v>
                </c:pt>
                <c:pt idx="4">
                  <c:v>216.85714285714286</c:v>
                </c:pt>
                <c:pt idx="5">
                  <c:v>218</c:v>
                </c:pt>
                <c:pt idx="6">
                  <c:v>217.25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793-4F5D-B68F-F1E378228BE0}"/>
            </c:ext>
          </c:extLst>
        </c:ser>
        <c:ser>
          <c:idx val="9"/>
          <c:order val="10"/>
          <c:tx>
            <c:strRef>
              <c:f>AMY!$L$2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AMY!$L$3:$L$20</c:f>
              <c:numCache>
                <c:formatCode>General</c:formatCode>
                <c:ptCount val="18"/>
                <c:pt idx="0">
                  <c:v>215</c:v>
                </c:pt>
                <c:pt idx="1">
                  <c:v>215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215</c:v>
                </c:pt>
                <c:pt idx="6">
                  <c:v>215</c:v>
                </c:pt>
                <c:pt idx="7">
                  <c:v>215</c:v>
                </c:pt>
                <c:pt idx="8">
                  <c:v>215</c:v>
                </c:pt>
                <c:pt idx="9">
                  <c:v>215</c:v>
                </c:pt>
                <c:pt idx="10">
                  <c:v>215</c:v>
                </c:pt>
                <c:pt idx="11">
                  <c:v>215</c:v>
                </c:pt>
                <c:pt idx="12">
                  <c:v>215</c:v>
                </c:pt>
                <c:pt idx="13">
                  <c:v>215</c:v>
                </c:pt>
                <c:pt idx="14">
                  <c:v>215</c:v>
                </c:pt>
                <c:pt idx="15">
                  <c:v>215</c:v>
                </c:pt>
                <c:pt idx="16">
                  <c:v>215</c:v>
                </c:pt>
                <c:pt idx="17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93-4F5D-B68F-F1E378228BE0}"/>
            </c:ext>
          </c:extLst>
        </c:ser>
        <c:ser>
          <c:idx val="10"/>
          <c:order val="11"/>
          <c:tx>
            <c:strRef>
              <c:f>AMY!$M$2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AMY!$M$3:$M$20</c:f>
              <c:numCache>
                <c:formatCode>0.0</c:formatCode>
                <c:ptCount val="18"/>
                <c:pt idx="0">
                  <c:v>212.35336927223719</c:v>
                </c:pt>
                <c:pt idx="1">
                  <c:v>213.43794077631051</c:v>
                </c:pt>
                <c:pt idx="2">
                  <c:v>213.5175126566416</c:v>
                </c:pt>
                <c:pt idx="3">
                  <c:v>213.78806961698433</c:v>
                </c:pt>
                <c:pt idx="4">
                  <c:v>213.84683369963369</c:v>
                </c:pt>
                <c:pt idx="5">
                  <c:v>214.40295707070706</c:v>
                </c:pt>
                <c:pt idx="6">
                  <c:v>215.17500000000001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793-4F5D-B68F-F1E378228BE0}"/>
            </c:ext>
          </c:extLst>
        </c:ser>
        <c:ser>
          <c:idx val="11"/>
          <c:order val="12"/>
          <c:tx>
            <c:strRef>
              <c:f>AMY!$N$2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AMY!$N$3:$N$20</c:f>
              <c:numCache>
                <c:formatCode>0.0</c:formatCode>
                <c:ptCount val="18"/>
                <c:pt idx="0">
                  <c:v>1.2781671159029315</c:v>
                </c:pt>
                <c:pt idx="1">
                  <c:v>6.3269999999999982</c:v>
                </c:pt>
                <c:pt idx="2">
                  <c:v>7.8060000000000116</c:v>
                </c:pt>
                <c:pt idx="3">
                  <c:v>6.8200909090909079</c:v>
                </c:pt>
                <c:pt idx="4">
                  <c:v>8.1153846153846132</c:v>
                </c:pt>
                <c:pt idx="5">
                  <c:v>7.4499999999999602</c:v>
                </c:pt>
                <c:pt idx="6">
                  <c:v>4.1500000000000057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793-4F5D-B68F-F1E378228BE0}"/>
            </c:ext>
          </c:extLst>
        </c:ser>
        <c:ser>
          <c:idx val="12"/>
          <c:order val="13"/>
          <c:tx>
            <c:strRef>
              <c:f>AMY!$O$2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AMY!$O$3:$O$20</c:f>
              <c:numCache>
                <c:formatCode>General</c:formatCode>
                <c:ptCount val="18"/>
                <c:pt idx="0">
                  <c:v>204</c:v>
                </c:pt>
                <c:pt idx="1">
                  <c:v>204</c:v>
                </c:pt>
                <c:pt idx="2">
                  <c:v>204</c:v>
                </c:pt>
                <c:pt idx="3">
                  <c:v>204</c:v>
                </c:pt>
                <c:pt idx="4">
                  <c:v>204</c:v>
                </c:pt>
                <c:pt idx="5">
                  <c:v>204</c:v>
                </c:pt>
                <c:pt idx="6">
                  <c:v>204</c:v>
                </c:pt>
                <c:pt idx="7">
                  <c:v>204</c:v>
                </c:pt>
                <c:pt idx="8">
                  <c:v>204</c:v>
                </c:pt>
                <c:pt idx="9">
                  <c:v>204</c:v>
                </c:pt>
                <c:pt idx="10">
                  <c:v>204</c:v>
                </c:pt>
                <c:pt idx="11">
                  <c:v>204</c:v>
                </c:pt>
                <c:pt idx="12">
                  <c:v>204</c:v>
                </c:pt>
                <c:pt idx="13">
                  <c:v>204</c:v>
                </c:pt>
                <c:pt idx="14">
                  <c:v>204</c:v>
                </c:pt>
                <c:pt idx="15">
                  <c:v>204</c:v>
                </c:pt>
                <c:pt idx="16">
                  <c:v>204</c:v>
                </c:pt>
                <c:pt idx="17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793-4F5D-B68F-F1E378228BE0}"/>
            </c:ext>
          </c:extLst>
        </c:ser>
        <c:ser>
          <c:idx val="13"/>
          <c:order val="14"/>
          <c:tx>
            <c:strRef>
              <c:f>AMY!$P$2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AMY!$P$3:$P$20</c:f>
              <c:numCache>
                <c:formatCode>General</c:formatCode>
                <c:ptCount val="18"/>
                <c:pt idx="0">
                  <c:v>226</c:v>
                </c:pt>
                <c:pt idx="1">
                  <c:v>226</c:v>
                </c:pt>
                <c:pt idx="2">
                  <c:v>226</c:v>
                </c:pt>
                <c:pt idx="3">
                  <c:v>226</c:v>
                </c:pt>
                <c:pt idx="4">
                  <c:v>226</c:v>
                </c:pt>
                <c:pt idx="5">
                  <c:v>226</c:v>
                </c:pt>
                <c:pt idx="6">
                  <c:v>226</c:v>
                </c:pt>
                <c:pt idx="7">
                  <c:v>226</c:v>
                </c:pt>
                <c:pt idx="8">
                  <c:v>226</c:v>
                </c:pt>
                <c:pt idx="9">
                  <c:v>226</c:v>
                </c:pt>
                <c:pt idx="10">
                  <c:v>226</c:v>
                </c:pt>
                <c:pt idx="11">
                  <c:v>226</c:v>
                </c:pt>
                <c:pt idx="12">
                  <c:v>226</c:v>
                </c:pt>
                <c:pt idx="13">
                  <c:v>226</c:v>
                </c:pt>
                <c:pt idx="14">
                  <c:v>226</c:v>
                </c:pt>
                <c:pt idx="15">
                  <c:v>226</c:v>
                </c:pt>
                <c:pt idx="16">
                  <c:v>226</c:v>
                </c:pt>
                <c:pt idx="17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793-4F5D-B68F-F1E378228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04096"/>
        <c:axId val="126406016"/>
      </c:lineChart>
      <c:catAx>
        <c:axId val="12640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6016"/>
        <c:crosses val="autoZero"/>
        <c:auto val="0"/>
        <c:lblAlgn val="ctr"/>
        <c:lblOffset val="100"/>
        <c:tickLblSkip val="1"/>
        <c:noMultiLvlLbl val="0"/>
      </c:catAx>
      <c:valAx>
        <c:axId val="126406016"/>
        <c:scaling>
          <c:orientation val="minMax"/>
          <c:max val="237"/>
          <c:min val="19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4096"/>
        <c:crosses val="autoZero"/>
        <c:crossBetween val="between"/>
        <c:majorUnit val="1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4978259599"/>
          <c:y val="0.115338765793811"/>
          <c:w val="0.16162939179528199"/>
          <c:h val="0.868865287187938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97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CHE!$B$3:$B$20</c:f>
              <c:numCache>
                <c:formatCode>0.0</c:formatCode>
                <c:ptCount val="18"/>
                <c:pt idx="1">
                  <c:v>308.05</c:v>
                </c:pt>
                <c:pt idx="2">
                  <c:v>306.75</c:v>
                </c:pt>
                <c:pt idx="3">
                  <c:v>307.77777777777777</c:v>
                </c:pt>
                <c:pt idx="4">
                  <c:v>308</c:v>
                </c:pt>
                <c:pt idx="5">
                  <c:v>307.72727272727275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0-4557-AA48-A063A45D5A72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CHE!$C$3:$C$20</c:f>
              <c:numCache>
                <c:formatCode>0.0</c:formatCode>
                <c:ptCount val="18"/>
                <c:pt idx="0">
                  <c:v>306.79137931034478</c:v>
                </c:pt>
                <c:pt idx="1">
                  <c:v>308.52432432432431</c:v>
                </c:pt>
                <c:pt idx="2">
                  <c:v>309.32325581395338</c:v>
                </c:pt>
                <c:pt idx="3">
                  <c:v>310.04642857142852</c:v>
                </c:pt>
                <c:pt idx="4">
                  <c:v>308.93917525773185</c:v>
                </c:pt>
                <c:pt idx="5">
                  <c:v>309.51888888888897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0-4557-AA48-A063A45D5A72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CHE!$D$3:$D$20</c:f>
              <c:numCache>
                <c:formatCode>0.0</c:formatCode>
                <c:ptCount val="18"/>
                <c:pt idx="0">
                  <c:v>306.30769230769232</c:v>
                </c:pt>
                <c:pt idx="1">
                  <c:v>305.33333333333331</c:v>
                </c:pt>
                <c:pt idx="2">
                  <c:v>308.42857142857144</c:v>
                </c:pt>
                <c:pt idx="3">
                  <c:v>312.26666666666665</c:v>
                </c:pt>
                <c:pt idx="4">
                  <c:v>312.1764705882353</c:v>
                </c:pt>
                <c:pt idx="5">
                  <c:v>314.10526315789474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D0-4557-AA48-A063A45D5A72}"/>
            </c:ext>
          </c:extLst>
        </c:ser>
        <c:ser>
          <c:idx val="4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CHE!$E$3:$E$20</c:f>
              <c:numCache>
                <c:formatCode>0.0</c:formatCode>
                <c:ptCount val="18"/>
                <c:pt idx="1">
                  <c:v>305.60000000000002</c:v>
                </c:pt>
                <c:pt idx="2">
                  <c:v>306.65899999999999</c:v>
                </c:pt>
                <c:pt idx="3">
                  <c:v>305.80900000000003</c:v>
                </c:pt>
                <c:pt idx="4">
                  <c:v>307.226</c:v>
                </c:pt>
                <c:pt idx="5">
                  <c:v>306.14400000000001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D0-4557-AA48-A063A45D5A72}"/>
            </c:ext>
          </c:extLst>
        </c:ser>
        <c:ser>
          <c:idx val="5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CHE!$F$3:$F$20</c:f>
              <c:numCache>
                <c:formatCode>0.0</c:formatCode>
                <c:ptCount val="18"/>
                <c:pt idx="2">
                  <c:v>304</c:v>
                </c:pt>
                <c:pt idx="3">
                  <c:v>301</c:v>
                </c:pt>
                <c:pt idx="4">
                  <c:v>298.30769230769232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D0-4557-AA48-A063A45D5A72}"/>
            </c:ext>
          </c:extLst>
        </c:ser>
        <c:ser>
          <c:idx val="6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CHE!$G$3:$G$20</c:f>
              <c:numCache>
                <c:formatCode>0.0</c:formatCode>
                <c:ptCount val="18"/>
                <c:pt idx="1">
                  <c:v>306.7176470588235</c:v>
                </c:pt>
                <c:pt idx="2">
                  <c:v>305.98095238095237</c:v>
                </c:pt>
                <c:pt idx="3">
                  <c:v>306.33333333333343</c:v>
                </c:pt>
                <c:pt idx="4">
                  <c:v>305.72500000000002</c:v>
                </c:pt>
                <c:pt idx="5">
                  <c:v>306.60000000000008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D0-4557-AA48-A063A45D5A72}"/>
            </c:ext>
          </c:extLst>
        </c:ser>
        <c:ser>
          <c:idx val="7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CHE!$H$3:$H$20</c:f>
              <c:numCache>
                <c:formatCode>0.0</c:formatCode>
                <c:ptCount val="18"/>
                <c:pt idx="1">
                  <c:v>310.20600000000002</c:v>
                </c:pt>
                <c:pt idx="2">
                  <c:v>309.08999999999997</c:v>
                </c:pt>
                <c:pt idx="3">
                  <c:v>309.82100000000003</c:v>
                </c:pt>
                <c:pt idx="4">
                  <c:v>309.03899999999999</c:v>
                </c:pt>
                <c:pt idx="5">
                  <c:v>307.81299999999999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D0-4557-AA48-A063A45D5A72}"/>
            </c:ext>
          </c:extLst>
        </c:ser>
        <c:ser>
          <c:idx val="8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CHE!$I$3:$I$20</c:f>
              <c:numCache>
                <c:formatCode>0.0</c:formatCode>
                <c:ptCount val="18"/>
                <c:pt idx="2">
                  <c:v>306.68</c:v>
                </c:pt>
                <c:pt idx="3">
                  <c:v>306.55</c:v>
                </c:pt>
                <c:pt idx="4">
                  <c:v>308.33</c:v>
                </c:pt>
                <c:pt idx="5">
                  <c:v>308.95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D0-4557-AA48-A063A45D5A72}"/>
            </c:ext>
          </c:extLst>
        </c:ser>
        <c:ser>
          <c:idx val="3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CHE!$J$3:$J$20</c:f>
              <c:numCache>
                <c:formatCode>0.0</c:formatCode>
                <c:ptCount val="18"/>
                <c:pt idx="1">
                  <c:v>305.67</c:v>
                </c:pt>
                <c:pt idx="2">
                  <c:v>305.89999999999998</c:v>
                </c:pt>
                <c:pt idx="3">
                  <c:v>307.23</c:v>
                </c:pt>
                <c:pt idx="4">
                  <c:v>308.22000000000003</c:v>
                </c:pt>
                <c:pt idx="5">
                  <c:v>306.92</c:v>
                </c:pt>
                <c:pt idx="6">
                  <c:v>306.83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CD0-4557-AA48-A063A45D5A72}"/>
            </c:ext>
          </c:extLst>
        </c:ser>
        <c:ser>
          <c:idx val="1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CHE!$K$3:$K$20</c:f>
              <c:numCache>
                <c:formatCode>0.0</c:formatCode>
                <c:ptCount val="18"/>
                <c:pt idx="2">
                  <c:v>306.64285714285717</c:v>
                </c:pt>
                <c:pt idx="3">
                  <c:v>306.69230769230768</c:v>
                </c:pt>
                <c:pt idx="4">
                  <c:v>305.21428571428572</c:v>
                </c:pt>
                <c:pt idx="5">
                  <c:v>317.07142857142856</c:v>
                </c:pt>
                <c:pt idx="6">
                  <c:v>314.9375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CD0-4557-AA48-A063A45D5A72}"/>
            </c:ext>
          </c:extLst>
        </c:ser>
        <c:ser>
          <c:idx val="9"/>
          <c:order val="10"/>
          <c:tx>
            <c:strRef>
              <c:f>CHE!$L$2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CHE!$L$3:$L$20</c:f>
              <c:numCache>
                <c:formatCode>General</c:formatCode>
                <c:ptCount val="18"/>
                <c:pt idx="0">
                  <c:v>307</c:v>
                </c:pt>
                <c:pt idx="1">
                  <c:v>307</c:v>
                </c:pt>
                <c:pt idx="2">
                  <c:v>307</c:v>
                </c:pt>
                <c:pt idx="3">
                  <c:v>307</c:v>
                </c:pt>
                <c:pt idx="4">
                  <c:v>307</c:v>
                </c:pt>
                <c:pt idx="5">
                  <c:v>307</c:v>
                </c:pt>
                <c:pt idx="6">
                  <c:v>307</c:v>
                </c:pt>
                <c:pt idx="7">
                  <c:v>307</c:v>
                </c:pt>
                <c:pt idx="8">
                  <c:v>307</c:v>
                </c:pt>
                <c:pt idx="9">
                  <c:v>307</c:v>
                </c:pt>
                <c:pt idx="10">
                  <c:v>307</c:v>
                </c:pt>
                <c:pt idx="11">
                  <c:v>307</c:v>
                </c:pt>
                <c:pt idx="12">
                  <c:v>307</c:v>
                </c:pt>
                <c:pt idx="13">
                  <c:v>307</c:v>
                </c:pt>
                <c:pt idx="14">
                  <c:v>307</c:v>
                </c:pt>
                <c:pt idx="15">
                  <c:v>307</c:v>
                </c:pt>
                <c:pt idx="16">
                  <c:v>307</c:v>
                </c:pt>
                <c:pt idx="17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D0-4557-AA48-A063A45D5A72}"/>
            </c:ext>
          </c:extLst>
        </c:ser>
        <c:ser>
          <c:idx val="10"/>
          <c:order val="11"/>
          <c:tx>
            <c:strRef>
              <c:f>CHE!$M$2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CHE!$M$3:$M$20</c:f>
              <c:numCache>
                <c:formatCode>0.0</c:formatCode>
                <c:ptCount val="18"/>
                <c:pt idx="0">
                  <c:v>306.54953580901855</c:v>
                </c:pt>
                <c:pt idx="1">
                  <c:v>307.1573292452116</c:v>
                </c:pt>
                <c:pt idx="2">
                  <c:v>306.94546367663349</c:v>
                </c:pt>
                <c:pt idx="3">
                  <c:v>307.35265140415146</c:v>
                </c:pt>
                <c:pt idx="4">
                  <c:v>307.11776238679454</c:v>
                </c:pt>
                <c:pt idx="5">
                  <c:v>309.42776148283167</c:v>
                </c:pt>
                <c:pt idx="6">
                  <c:v>310.88374999999996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CD0-4557-AA48-A063A45D5A72}"/>
            </c:ext>
          </c:extLst>
        </c:ser>
        <c:ser>
          <c:idx val="11"/>
          <c:order val="12"/>
          <c:tx>
            <c:strRef>
              <c:f>CHE!$N$2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CHE!$N$3:$N$20</c:f>
              <c:numCache>
                <c:formatCode>0.0</c:formatCode>
                <c:ptCount val="18"/>
                <c:pt idx="0">
                  <c:v>0.48368700265245934</c:v>
                </c:pt>
                <c:pt idx="1">
                  <c:v>4.8726666666667029</c:v>
                </c:pt>
                <c:pt idx="2">
                  <c:v>5.3232558139533808</c:v>
                </c:pt>
                <c:pt idx="3">
                  <c:v>11.266666666666652</c:v>
                </c:pt>
                <c:pt idx="4">
                  <c:v>13.868778280542983</c:v>
                </c:pt>
                <c:pt idx="5">
                  <c:v>10.92742857142855</c:v>
                </c:pt>
                <c:pt idx="6">
                  <c:v>8.1075000000000159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CD0-4557-AA48-A063A45D5A72}"/>
            </c:ext>
          </c:extLst>
        </c:ser>
        <c:ser>
          <c:idx val="12"/>
          <c:order val="13"/>
          <c:tx>
            <c:strRef>
              <c:f>CHE!$O$2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CHE!$O$3:$O$20</c:f>
              <c:numCache>
                <c:formatCode>General</c:formatCode>
                <c:ptCount val="18"/>
                <c:pt idx="0">
                  <c:v>291</c:v>
                </c:pt>
                <c:pt idx="1">
                  <c:v>291</c:v>
                </c:pt>
                <c:pt idx="2">
                  <c:v>291</c:v>
                </c:pt>
                <c:pt idx="3">
                  <c:v>291</c:v>
                </c:pt>
                <c:pt idx="4">
                  <c:v>291</c:v>
                </c:pt>
                <c:pt idx="5">
                  <c:v>291</c:v>
                </c:pt>
                <c:pt idx="6">
                  <c:v>291</c:v>
                </c:pt>
                <c:pt idx="7">
                  <c:v>291</c:v>
                </c:pt>
                <c:pt idx="8">
                  <c:v>291</c:v>
                </c:pt>
                <c:pt idx="9">
                  <c:v>291</c:v>
                </c:pt>
                <c:pt idx="10">
                  <c:v>291</c:v>
                </c:pt>
                <c:pt idx="11">
                  <c:v>291</c:v>
                </c:pt>
                <c:pt idx="12">
                  <c:v>291</c:v>
                </c:pt>
                <c:pt idx="13">
                  <c:v>291</c:v>
                </c:pt>
                <c:pt idx="14">
                  <c:v>291</c:v>
                </c:pt>
                <c:pt idx="15">
                  <c:v>291</c:v>
                </c:pt>
                <c:pt idx="16">
                  <c:v>291</c:v>
                </c:pt>
                <c:pt idx="17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CD0-4557-AA48-A063A45D5A72}"/>
            </c:ext>
          </c:extLst>
        </c:ser>
        <c:ser>
          <c:idx val="13"/>
          <c:order val="14"/>
          <c:tx>
            <c:strRef>
              <c:f>CHE!$P$2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CHE!$P$3:$P$20</c:f>
              <c:numCache>
                <c:formatCode>General</c:formatCode>
                <c:ptCount val="18"/>
                <c:pt idx="0">
                  <c:v>323</c:v>
                </c:pt>
                <c:pt idx="1">
                  <c:v>323</c:v>
                </c:pt>
                <c:pt idx="2">
                  <c:v>323</c:v>
                </c:pt>
                <c:pt idx="3">
                  <c:v>323</c:v>
                </c:pt>
                <c:pt idx="4">
                  <c:v>323</c:v>
                </c:pt>
                <c:pt idx="5">
                  <c:v>323</c:v>
                </c:pt>
                <c:pt idx="6">
                  <c:v>323</c:v>
                </c:pt>
                <c:pt idx="7">
                  <c:v>323</c:v>
                </c:pt>
                <c:pt idx="8">
                  <c:v>323</c:v>
                </c:pt>
                <c:pt idx="9">
                  <c:v>323</c:v>
                </c:pt>
                <c:pt idx="10">
                  <c:v>323</c:v>
                </c:pt>
                <c:pt idx="11">
                  <c:v>323</c:v>
                </c:pt>
                <c:pt idx="12">
                  <c:v>323</c:v>
                </c:pt>
                <c:pt idx="13">
                  <c:v>323</c:v>
                </c:pt>
                <c:pt idx="14">
                  <c:v>323</c:v>
                </c:pt>
                <c:pt idx="15">
                  <c:v>323</c:v>
                </c:pt>
                <c:pt idx="16">
                  <c:v>323</c:v>
                </c:pt>
                <c:pt idx="17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CD0-4557-AA48-A063A45D5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64224"/>
        <c:axId val="128166144"/>
      </c:lineChart>
      <c:catAx>
        <c:axId val="128164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6144"/>
        <c:crosses val="autoZero"/>
        <c:auto val="0"/>
        <c:lblAlgn val="ctr"/>
        <c:lblOffset val="100"/>
        <c:tickLblSkip val="1"/>
        <c:noMultiLvlLbl val="0"/>
      </c:catAx>
      <c:valAx>
        <c:axId val="128166144"/>
        <c:scaling>
          <c:orientation val="minMax"/>
          <c:max val="339"/>
          <c:min val="27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4224"/>
        <c:crosses val="autoZero"/>
        <c:crossBetween val="between"/>
        <c:majorUnit val="16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3148909395"/>
          <c:y val="0.15409831398194401"/>
          <c:w val="0.16162958863368401"/>
          <c:h val="0.826229280661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Fe!$B$3:$B$20</c:f>
              <c:numCache>
                <c:formatCode>0.0</c:formatCode>
                <c:ptCount val="18"/>
                <c:pt idx="1">
                  <c:v>148.5</c:v>
                </c:pt>
                <c:pt idx="2">
                  <c:v>148.65</c:v>
                </c:pt>
                <c:pt idx="3">
                  <c:v>148.38888888888889</c:v>
                </c:pt>
                <c:pt idx="4">
                  <c:v>148.61111111111111</c:v>
                </c:pt>
                <c:pt idx="5">
                  <c:v>148.18181818181819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3-40CE-B0C8-D8327EA60FCD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Fe!$C$3:$C$20</c:f>
              <c:numCache>
                <c:formatCode>0.0</c:formatCode>
                <c:ptCount val="18"/>
                <c:pt idx="0">
                  <c:v>151.60357142857148</c:v>
                </c:pt>
                <c:pt idx="1">
                  <c:v>151.31999999999994</c:v>
                </c:pt>
                <c:pt idx="2">
                  <c:v>151.85113636363636</c:v>
                </c:pt>
                <c:pt idx="3">
                  <c:v>151.80714285714288</c:v>
                </c:pt>
                <c:pt idx="4">
                  <c:v>151.66129032258067</c:v>
                </c:pt>
                <c:pt idx="5">
                  <c:v>150.55131578947365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3-40CE-B0C8-D8327EA60FCD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Fe!$D$3:$D$20</c:f>
              <c:numCache>
                <c:formatCode>0.0</c:formatCode>
                <c:ptCount val="18"/>
                <c:pt idx="0">
                  <c:v>143.54545454545453</c:v>
                </c:pt>
                <c:pt idx="1">
                  <c:v>148.21052631578948</c:v>
                </c:pt>
                <c:pt idx="2">
                  <c:v>146.35294117647058</c:v>
                </c:pt>
                <c:pt idx="3">
                  <c:v>145.19999999999999</c:v>
                </c:pt>
                <c:pt idx="4">
                  <c:v>147.92307692307693</c:v>
                </c:pt>
                <c:pt idx="5">
                  <c:v>147.47368421052633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E3-40CE-B0C8-D8327EA60FCD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Fe!$E$3:$E$20</c:f>
              <c:numCache>
                <c:formatCode>0.0</c:formatCode>
                <c:ptCount val="18"/>
                <c:pt idx="1">
                  <c:v>147.6</c:v>
                </c:pt>
                <c:pt idx="2">
                  <c:v>147.38200000000001</c:v>
                </c:pt>
                <c:pt idx="3">
                  <c:v>147.732</c:v>
                </c:pt>
                <c:pt idx="4">
                  <c:v>148.41900000000001</c:v>
                </c:pt>
                <c:pt idx="5">
                  <c:v>150.06700000000001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E3-40CE-B0C8-D8327EA60FCD}"/>
            </c:ext>
          </c:extLst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Fe!$F$3:$F$20</c:f>
              <c:numCache>
                <c:formatCode>0.0</c:formatCode>
                <c:ptCount val="18"/>
                <c:pt idx="2">
                  <c:v>152</c:v>
                </c:pt>
                <c:pt idx="3">
                  <c:v>152.72727272727272</c:v>
                </c:pt>
                <c:pt idx="4">
                  <c:v>151.46153846153845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E3-40CE-B0C8-D8327EA60FCD}"/>
            </c:ext>
          </c:extLst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Fe!$G$3:$G$20</c:f>
              <c:numCache>
                <c:formatCode>0.0</c:formatCode>
                <c:ptCount val="18"/>
                <c:pt idx="1">
                  <c:v>153.11176470588236</c:v>
                </c:pt>
                <c:pt idx="2">
                  <c:v>152.34285714285713</c:v>
                </c:pt>
                <c:pt idx="3">
                  <c:v>152.53749999999999</c:v>
                </c:pt>
                <c:pt idx="4">
                  <c:v>151.76666666666668</c:v>
                </c:pt>
                <c:pt idx="5">
                  <c:v>151.67916666666667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E3-40CE-B0C8-D8327EA60FCD}"/>
            </c:ext>
          </c:extLst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Fe!$H$3:$H$20</c:f>
              <c:numCache>
                <c:formatCode>0.0</c:formatCode>
                <c:ptCount val="18"/>
                <c:pt idx="1">
                  <c:v>146.083</c:v>
                </c:pt>
                <c:pt idx="2">
                  <c:v>146.16</c:v>
                </c:pt>
                <c:pt idx="3">
                  <c:v>145.73400000000001</c:v>
                </c:pt>
                <c:pt idx="4">
                  <c:v>145.44300000000001</c:v>
                </c:pt>
                <c:pt idx="5">
                  <c:v>145.19399999999999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E3-40CE-B0C8-D8327EA60FCD}"/>
            </c:ext>
          </c:extLst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Fe!$I$3:$I$20</c:f>
              <c:numCache>
                <c:formatCode>0.0</c:formatCode>
                <c:ptCount val="18"/>
                <c:pt idx="2">
                  <c:v>149.59</c:v>
                </c:pt>
                <c:pt idx="3">
                  <c:v>149.94999999999999</c:v>
                </c:pt>
                <c:pt idx="4">
                  <c:v>150.16999999999999</c:v>
                </c:pt>
                <c:pt idx="5">
                  <c:v>149.47999999999999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0E3-40CE-B0C8-D8327EA60FCD}"/>
            </c:ext>
          </c:extLst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Fe!$J$3:$J$20</c:f>
              <c:numCache>
                <c:formatCode>0.0</c:formatCode>
                <c:ptCount val="18"/>
                <c:pt idx="1">
                  <c:v>149.97999999999999</c:v>
                </c:pt>
                <c:pt idx="2">
                  <c:v>149.29</c:v>
                </c:pt>
                <c:pt idx="3">
                  <c:v>148.66</c:v>
                </c:pt>
                <c:pt idx="4">
                  <c:v>148.46</c:v>
                </c:pt>
                <c:pt idx="5">
                  <c:v>147.94</c:v>
                </c:pt>
                <c:pt idx="6">
                  <c:v>148.19999999999999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0E3-40CE-B0C8-D8327EA60FCD}"/>
            </c:ext>
          </c:extLst>
        </c:ser>
        <c:ser>
          <c:idx val="9"/>
          <c:order val="9"/>
          <c:tx>
            <c:strRef>
              <c:f>Fe!$L$2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Fe!$L$3:$L$20</c:f>
              <c:numCache>
                <c:formatCode>0</c:formatCode>
                <c:ptCount val="18"/>
                <c:pt idx="0">
                  <c:v>149</c:v>
                </c:pt>
                <c:pt idx="1">
                  <c:v>149</c:v>
                </c:pt>
                <c:pt idx="2">
                  <c:v>149</c:v>
                </c:pt>
                <c:pt idx="3">
                  <c:v>149</c:v>
                </c:pt>
                <c:pt idx="4">
                  <c:v>149</c:v>
                </c:pt>
                <c:pt idx="5">
                  <c:v>149</c:v>
                </c:pt>
                <c:pt idx="6">
                  <c:v>149</c:v>
                </c:pt>
                <c:pt idx="7">
                  <c:v>149</c:v>
                </c:pt>
                <c:pt idx="8">
                  <c:v>149</c:v>
                </c:pt>
                <c:pt idx="9">
                  <c:v>149</c:v>
                </c:pt>
                <c:pt idx="10">
                  <c:v>149</c:v>
                </c:pt>
                <c:pt idx="11">
                  <c:v>149</c:v>
                </c:pt>
                <c:pt idx="12">
                  <c:v>149</c:v>
                </c:pt>
                <c:pt idx="13">
                  <c:v>149</c:v>
                </c:pt>
                <c:pt idx="14">
                  <c:v>149</c:v>
                </c:pt>
                <c:pt idx="15">
                  <c:v>149</c:v>
                </c:pt>
                <c:pt idx="16">
                  <c:v>149</c:v>
                </c:pt>
                <c:pt idx="17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E3-40CE-B0C8-D8327EA60FCD}"/>
            </c:ext>
          </c:extLst>
        </c:ser>
        <c:ser>
          <c:idx val="10"/>
          <c:order val="10"/>
          <c:tx>
            <c:strRef>
              <c:f>Fe!$M$2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Fe!$M$3:$M$20</c:f>
              <c:numCache>
                <c:formatCode>0.0</c:formatCode>
                <c:ptCount val="18"/>
                <c:pt idx="0">
                  <c:v>147.57451298701301</c:v>
                </c:pt>
                <c:pt idx="1">
                  <c:v>149.25789871738169</c:v>
                </c:pt>
                <c:pt idx="2">
                  <c:v>149.29099274255157</c:v>
                </c:pt>
                <c:pt idx="3">
                  <c:v>149.19297827481162</c:v>
                </c:pt>
                <c:pt idx="4">
                  <c:v>149.32396483166377</c:v>
                </c:pt>
                <c:pt idx="5">
                  <c:v>148.82087310606062</c:v>
                </c:pt>
                <c:pt idx="6">
                  <c:v>148.19999999999999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0E3-40CE-B0C8-D8327EA60FCD}"/>
            </c:ext>
          </c:extLst>
        </c:ser>
        <c:ser>
          <c:idx val="11"/>
          <c:order val="11"/>
          <c:tx>
            <c:strRef>
              <c:f>Fe!$N$2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Fe!$N$3:$N$20</c:f>
              <c:numCache>
                <c:formatCode>0.0</c:formatCode>
                <c:ptCount val="18"/>
                <c:pt idx="0">
                  <c:v>8.0581168831169521</c:v>
                </c:pt>
                <c:pt idx="1">
                  <c:v>7.0287647058823666</c:v>
                </c:pt>
                <c:pt idx="2">
                  <c:v>6.1828571428571308</c:v>
                </c:pt>
                <c:pt idx="3">
                  <c:v>7.5272727272727309</c:v>
                </c:pt>
                <c:pt idx="4">
                  <c:v>6.3236666666666679</c:v>
                </c:pt>
                <c:pt idx="5">
                  <c:v>6.4851666666666858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0E3-40CE-B0C8-D8327EA60FCD}"/>
            </c:ext>
          </c:extLst>
        </c:ser>
        <c:ser>
          <c:idx val="12"/>
          <c:order val="12"/>
          <c:tx>
            <c:strRef>
              <c:f>Fe!$O$2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Fe!$O$3:$O$20</c:f>
              <c:numCache>
                <c:formatCode>0</c:formatCode>
                <c:ptCount val="18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0E3-40CE-B0C8-D8327EA60FCD}"/>
            </c:ext>
          </c:extLst>
        </c:ser>
        <c:ser>
          <c:idx val="13"/>
          <c:order val="13"/>
          <c:tx>
            <c:strRef>
              <c:f>Fe!$P$2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Fe!$P$3:$P$20</c:f>
              <c:numCache>
                <c:formatCode>0</c:formatCode>
                <c:ptCount val="18"/>
                <c:pt idx="0">
                  <c:v>157</c:v>
                </c:pt>
                <c:pt idx="1">
                  <c:v>157</c:v>
                </c:pt>
                <c:pt idx="2">
                  <c:v>157</c:v>
                </c:pt>
                <c:pt idx="3">
                  <c:v>157</c:v>
                </c:pt>
                <c:pt idx="4">
                  <c:v>157</c:v>
                </c:pt>
                <c:pt idx="5">
                  <c:v>157</c:v>
                </c:pt>
                <c:pt idx="6">
                  <c:v>157</c:v>
                </c:pt>
                <c:pt idx="7">
                  <c:v>157</c:v>
                </c:pt>
                <c:pt idx="8">
                  <c:v>157</c:v>
                </c:pt>
                <c:pt idx="9">
                  <c:v>157</c:v>
                </c:pt>
                <c:pt idx="10">
                  <c:v>157</c:v>
                </c:pt>
                <c:pt idx="11">
                  <c:v>157</c:v>
                </c:pt>
                <c:pt idx="12">
                  <c:v>157</c:v>
                </c:pt>
                <c:pt idx="13">
                  <c:v>157</c:v>
                </c:pt>
                <c:pt idx="14">
                  <c:v>157</c:v>
                </c:pt>
                <c:pt idx="15">
                  <c:v>157</c:v>
                </c:pt>
                <c:pt idx="16">
                  <c:v>157</c:v>
                </c:pt>
                <c:pt idx="1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0E3-40CE-B0C8-D8327EA60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35840"/>
        <c:axId val="127927424"/>
      </c:lineChart>
      <c:catAx>
        <c:axId val="128035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927424"/>
        <c:crosses val="autoZero"/>
        <c:auto val="0"/>
        <c:lblAlgn val="ctr"/>
        <c:lblOffset val="100"/>
        <c:tickLblSkip val="1"/>
        <c:noMultiLvlLbl val="0"/>
      </c:catAx>
      <c:valAx>
        <c:axId val="127927424"/>
        <c:scaling>
          <c:orientation val="minMax"/>
          <c:max val="165"/>
          <c:min val="13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035840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758645856571199"/>
          <c:y val="0.14098328763218201"/>
          <c:w val="0.16141759824617999"/>
          <c:h val="0.85609349078256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Mg!$B$3:$B$20</c:f>
              <c:numCache>
                <c:formatCode>0.00</c:formatCode>
                <c:ptCount val="18"/>
                <c:pt idx="1">
                  <c:v>2.6300000000000012</c:v>
                </c:pt>
                <c:pt idx="2">
                  <c:v>2.6700000000000008</c:v>
                </c:pt>
                <c:pt idx="3">
                  <c:v>2.6722222222222229</c:v>
                </c:pt>
                <c:pt idx="4">
                  <c:v>2.6666666666666674</c:v>
                </c:pt>
                <c:pt idx="5">
                  <c:v>2.6681818181818193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8-4ECA-BCC2-5C9D372AD666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Mg!$C$3:$C$20</c:f>
              <c:numCache>
                <c:formatCode>0.00</c:formatCode>
                <c:ptCount val="18"/>
                <c:pt idx="0">
                  <c:v>2.6160937499999983</c:v>
                </c:pt>
                <c:pt idx="1">
                  <c:v>2.6412658227848098</c:v>
                </c:pt>
                <c:pt idx="2">
                  <c:v>2.6331645569620239</c:v>
                </c:pt>
                <c:pt idx="3">
                  <c:v>2.6720731707317071</c:v>
                </c:pt>
                <c:pt idx="4">
                  <c:v>2.6404166666666655</c:v>
                </c:pt>
                <c:pt idx="5">
                  <c:v>2.6567901234567888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8-4ECA-BCC2-5C9D372AD666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Mg!$D$3:$D$20</c:f>
              <c:numCache>
                <c:formatCode>0.00</c:formatCode>
                <c:ptCount val="18"/>
                <c:pt idx="0">
                  <c:v>2.6357142857142861</c:v>
                </c:pt>
                <c:pt idx="1">
                  <c:v>2.7105263157894743</c:v>
                </c:pt>
                <c:pt idx="2">
                  <c:v>2.7117647058823535</c:v>
                </c:pt>
                <c:pt idx="3">
                  <c:v>2.6350000000000007</c:v>
                </c:pt>
                <c:pt idx="4">
                  <c:v>2.5904761904761915</c:v>
                </c:pt>
                <c:pt idx="5">
                  <c:v>2.6857142857142868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88-4ECA-BCC2-5C9D372AD666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  <c:pt idx="1">
                  <c:v>2.7359999999999998</c:v>
                </c:pt>
                <c:pt idx="2">
                  <c:v>2.7490000000000001</c:v>
                </c:pt>
                <c:pt idx="3">
                  <c:v>2.738</c:v>
                </c:pt>
                <c:pt idx="4">
                  <c:v>2.7439999999999998</c:v>
                </c:pt>
                <c:pt idx="5" formatCode="0.00_ ">
                  <c:v>2.7549999999999999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88-4ECA-BCC2-5C9D372AD666}"/>
            </c:ext>
          </c:extLst>
        </c:ser>
        <c:ser>
          <c:idx val="6"/>
          <c:order val="4"/>
          <c:tx>
            <c:strRef>
              <c:f>Mg!$G$2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88-4ECA-BCC2-5C9D372AD666}"/>
            </c:ext>
          </c:extLst>
        </c:ser>
        <c:ser>
          <c:idx val="15"/>
          <c:order val="5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  <c:pt idx="1">
                  <c:v>2.7359999999999998</c:v>
                </c:pt>
                <c:pt idx="2">
                  <c:v>2.7490000000000001</c:v>
                </c:pt>
                <c:pt idx="3">
                  <c:v>2.738</c:v>
                </c:pt>
                <c:pt idx="4">
                  <c:v>2.7439999999999998</c:v>
                </c:pt>
                <c:pt idx="5" formatCode="0.00_ ">
                  <c:v>2.7549999999999999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88-4ECA-BCC2-5C9D372AD666}"/>
            </c:ext>
          </c:extLst>
        </c:ser>
        <c:ser>
          <c:idx val="5"/>
          <c:order val="6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663300"/>
              </a:solidFill>
              <a:ln w="12700" cap="flat" cmpd="sng" algn="ctr">
                <a:solidFill>
                  <a:srgbClr val="6633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Mg!$F$3:$F$20</c:f>
              <c:numCache>
                <c:formatCode>0.00</c:formatCode>
                <c:ptCount val="18"/>
                <c:pt idx="2">
                  <c:v>2.6</c:v>
                </c:pt>
                <c:pt idx="3">
                  <c:v>2.6727272727272724</c:v>
                </c:pt>
                <c:pt idx="4">
                  <c:v>2.6000000000000005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88-4ECA-BCC2-5C9D372AD666}"/>
            </c:ext>
          </c:extLst>
        </c:ser>
        <c:ser>
          <c:idx val="7"/>
          <c:order val="7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12700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Mg!$H$3:$H$20</c:f>
              <c:numCache>
                <c:formatCode>0.00</c:formatCode>
                <c:ptCount val="18"/>
                <c:pt idx="1">
                  <c:v>2.681</c:v>
                </c:pt>
                <c:pt idx="2">
                  <c:v>2.6320000000000001</c:v>
                </c:pt>
                <c:pt idx="3">
                  <c:v>2.6459999999999999</c:v>
                </c:pt>
                <c:pt idx="4">
                  <c:v>2.6040000000000001</c:v>
                </c:pt>
                <c:pt idx="5">
                  <c:v>2.629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88-4ECA-BCC2-5C9D372AD666}"/>
            </c:ext>
          </c:extLst>
        </c:ser>
        <c:ser>
          <c:idx val="8"/>
          <c:order val="8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Mg!$I$3:$I$20</c:f>
              <c:numCache>
                <c:formatCode>0.00</c:formatCode>
                <c:ptCount val="18"/>
                <c:pt idx="2">
                  <c:v>2.76</c:v>
                </c:pt>
                <c:pt idx="3">
                  <c:v>2.75</c:v>
                </c:pt>
                <c:pt idx="4">
                  <c:v>2.64</c:v>
                </c:pt>
                <c:pt idx="5">
                  <c:v>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88-4ECA-BCC2-5C9D372AD666}"/>
            </c:ext>
          </c:extLst>
        </c:ser>
        <c:ser>
          <c:idx val="3"/>
          <c:order val="9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Mg!$J$3:$J$20</c:f>
              <c:numCache>
                <c:formatCode>0.00</c:formatCode>
                <c:ptCount val="18"/>
                <c:pt idx="1">
                  <c:v>2.69</c:v>
                </c:pt>
                <c:pt idx="2">
                  <c:v>2.73</c:v>
                </c:pt>
                <c:pt idx="3">
                  <c:v>2.68</c:v>
                </c:pt>
                <c:pt idx="4">
                  <c:v>2.76</c:v>
                </c:pt>
                <c:pt idx="5">
                  <c:v>2.73</c:v>
                </c:pt>
                <c:pt idx="6">
                  <c:v>2.6760000000000002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88-4ECA-BCC2-5C9D372AD666}"/>
            </c:ext>
          </c:extLst>
        </c:ser>
        <c:ser>
          <c:idx val="9"/>
          <c:order val="10"/>
          <c:tx>
            <c:strRef>
              <c:f>Mg!$L$2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Mg!$L$3:$L$20</c:f>
              <c:numCache>
                <c:formatCode>0.0</c:formatCode>
                <c:ptCount val="18"/>
                <c:pt idx="0">
                  <c:v>2.7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88-4ECA-BCC2-5C9D372AD666}"/>
            </c:ext>
          </c:extLst>
        </c:ser>
        <c:ser>
          <c:idx val="10"/>
          <c:order val="11"/>
          <c:tx>
            <c:strRef>
              <c:f>Mg!$M$2</c:f>
              <c:strCache>
                <c:ptCount val="1"/>
                <c:pt idx="0">
                  <c:v>8病院平均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Mg!$M$3:$M$20</c:f>
              <c:numCache>
                <c:formatCode>0.00</c:formatCode>
                <c:ptCount val="18"/>
                <c:pt idx="0">
                  <c:v>2.6259040178571422</c:v>
                </c:pt>
                <c:pt idx="1">
                  <c:v>2.6814653564290478</c:v>
                </c:pt>
                <c:pt idx="2">
                  <c:v>2.685741157855547</c:v>
                </c:pt>
                <c:pt idx="3">
                  <c:v>2.6832528332101502</c:v>
                </c:pt>
                <c:pt idx="4">
                  <c:v>2.6556949404761907</c:v>
                </c:pt>
                <c:pt idx="5">
                  <c:v>2.679240889621842</c:v>
                </c:pt>
                <c:pt idx="6">
                  <c:v>2.6760000000000002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C88-4ECA-BCC2-5C9D372AD666}"/>
            </c:ext>
          </c:extLst>
        </c:ser>
        <c:ser>
          <c:idx val="11"/>
          <c:order val="12"/>
          <c:tx>
            <c:strRef>
              <c:f>Mg!$N$2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Mg!$N$3:$N$20</c:f>
              <c:numCache>
                <c:formatCode>0.00</c:formatCode>
                <c:ptCount val="18"/>
                <c:pt idx="0">
                  <c:v>1.962053571428779E-2</c:v>
                </c:pt>
                <c:pt idx="1">
                  <c:v>0.10599999999999854</c:v>
                </c:pt>
                <c:pt idx="2">
                  <c:v>0.1599999999999997</c:v>
                </c:pt>
                <c:pt idx="3">
                  <c:v>0.11499999999999932</c:v>
                </c:pt>
                <c:pt idx="4">
                  <c:v>0.1695238095238083</c:v>
                </c:pt>
                <c:pt idx="5">
                  <c:v>0.12599999999999989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C88-4ECA-BCC2-5C9D372AD666}"/>
            </c:ext>
          </c:extLst>
        </c:ser>
        <c:ser>
          <c:idx val="12"/>
          <c:order val="13"/>
          <c:tx>
            <c:strRef>
              <c:f>Mg!$O$2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Mg!$O$3:$O$20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C88-4ECA-BCC2-5C9D372AD666}"/>
            </c:ext>
          </c:extLst>
        </c:ser>
        <c:ser>
          <c:idx val="13"/>
          <c:order val="14"/>
          <c:tx>
            <c:strRef>
              <c:f>Mg!$P$2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Mg!$P$3:$P$20</c:f>
              <c:numCache>
                <c:formatCode>0.0</c:formatCode>
                <c:ptCount val="18"/>
                <c:pt idx="0">
                  <c:v>2.9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2.9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C88-4ECA-BCC2-5C9D372A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0992"/>
        <c:axId val="128103168"/>
      </c:lineChart>
      <c:catAx>
        <c:axId val="12810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3168"/>
        <c:crosses val="autoZero"/>
        <c:auto val="0"/>
        <c:lblAlgn val="ctr"/>
        <c:lblOffset val="100"/>
        <c:tickLblSkip val="1"/>
        <c:noMultiLvlLbl val="0"/>
      </c:catAx>
      <c:valAx>
        <c:axId val="128103168"/>
        <c:scaling>
          <c:orientation val="minMax"/>
          <c:max val="3.1"/>
          <c:min val="2.299999999999999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09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1163512102"/>
          <c:y val="0.105375047703609"/>
          <c:w val="0.14037692975028501"/>
          <c:h val="0.8801031552586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3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IP!$B$3:$B$20</c:f>
              <c:numCache>
                <c:formatCode>0.00</c:formatCode>
                <c:ptCount val="18"/>
                <c:pt idx="1">
                  <c:v>5.950000000000002</c:v>
                </c:pt>
                <c:pt idx="2">
                  <c:v>5.9650000000000007</c:v>
                </c:pt>
                <c:pt idx="3">
                  <c:v>5.9500000000000011</c:v>
                </c:pt>
                <c:pt idx="4">
                  <c:v>5.9555555555555566</c:v>
                </c:pt>
                <c:pt idx="5">
                  <c:v>5.9318181818181843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0-47D6-9E3A-9CFF1752C524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IP!$C$3:$C$20</c:f>
              <c:numCache>
                <c:formatCode>0.00</c:formatCode>
                <c:ptCount val="18"/>
                <c:pt idx="0">
                  <c:v>5.962407407407408</c:v>
                </c:pt>
                <c:pt idx="1">
                  <c:v>5.9592000000000001</c:v>
                </c:pt>
                <c:pt idx="2">
                  <c:v>5.9765432098765432</c:v>
                </c:pt>
                <c:pt idx="3">
                  <c:v>6.0106896551724169</c:v>
                </c:pt>
                <c:pt idx="4">
                  <c:v>5.9925531914893604</c:v>
                </c:pt>
                <c:pt idx="5">
                  <c:v>6.0158139534883706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0-47D6-9E3A-9CFF1752C524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IP!$D$3:$D$20</c:f>
              <c:numCache>
                <c:formatCode>0.00</c:formatCode>
                <c:ptCount val="18"/>
                <c:pt idx="0">
                  <c:v>5.9500000000000011</c:v>
                </c:pt>
                <c:pt idx="1">
                  <c:v>5.9285714285714288</c:v>
                </c:pt>
                <c:pt idx="2">
                  <c:v>5.9700000000000006</c:v>
                </c:pt>
                <c:pt idx="3">
                  <c:v>5.9631578947368444</c:v>
                </c:pt>
                <c:pt idx="4">
                  <c:v>5.8857142857142879</c:v>
                </c:pt>
                <c:pt idx="5">
                  <c:v>5.89047619047619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0-47D6-9E3A-9CFF1752C524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IP!$E$3:$E$20</c:f>
              <c:numCache>
                <c:formatCode>0.00</c:formatCode>
                <c:ptCount val="18"/>
                <c:pt idx="1">
                  <c:v>6.0259999999999998</c:v>
                </c:pt>
                <c:pt idx="2">
                  <c:v>6.0380000000000003</c:v>
                </c:pt>
                <c:pt idx="3">
                  <c:v>6.0430000000000001</c:v>
                </c:pt>
                <c:pt idx="4">
                  <c:v>6.0620000000000003</c:v>
                </c:pt>
                <c:pt idx="5" formatCode="0.00_ ">
                  <c:v>6.0629999999999997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0-47D6-9E3A-9CFF1752C524}"/>
            </c:ext>
          </c:extLst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IP!$F$3:$F$20</c:f>
              <c:numCache>
                <c:formatCode>0.00</c:formatCode>
                <c:ptCount val="18"/>
                <c:pt idx="2">
                  <c:v>5.8</c:v>
                </c:pt>
                <c:pt idx="3">
                  <c:v>5.9</c:v>
                </c:pt>
                <c:pt idx="4">
                  <c:v>5.8769230769230774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10-47D6-9E3A-9CFF1752C524}"/>
            </c:ext>
          </c:extLst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IP!$G$3:$G$20</c:f>
              <c:numCache>
                <c:formatCode>0.00</c:formatCode>
                <c:ptCount val="18"/>
                <c:pt idx="1">
                  <c:v>5.9358823529411779</c:v>
                </c:pt>
                <c:pt idx="2">
                  <c:v>5.9285714285714297</c:v>
                </c:pt>
                <c:pt idx="3">
                  <c:v>5.9008333333333347</c:v>
                </c:pt>
                <c:pt idx="4">
                  <c:v>5.8737500000000011</c:v>
                </c:pt>
                <c:pt idx="5">
                  <c:v>5.8650000000000011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10-47D6-9E3A-9CFF1752C524}"/>
            </c:ext>
          </c:extLst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IP!$H$3:$H$20</c:f>
              <c:numCache>
                <c:formatCode>0.00</c:formatCode>
                <c:ptCount val="18"/>
                <c:pt idx="1">
                  <c:v>5.9859999999999998</c:v>
                </c:pt>
                <c:pt idx="2">
                  <c:v>5.976</c:v>
                </c:pt>
                <c:pt idx="3">
                  <c:v>5.9909999999999997</c:v>
                </c:pt>
                <c:pt idx="4">
                  <c:v>5.9740000000000002</c:v>
                </c:pt>
                <c:pt idx="5">
                  <c:v>5.9539999999999997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710-47D6-9E3A-9CFF1752C524}"/>
            </c:ext>
          </c:extLst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IP!$I$3:$I$20</c:f>
              <c:numCache>
                <c:formatCode>0.00</c:formatCode>
                <c:ptCount val="18"/>
                <c:pt idx="2">
                  <c:v>5.98</c:v>
                </c:pt>
                <c:pt idx="3">
                  <c:v>5.95</c:v>
                </c:pt>
                <c:pt idx="4">
                  <c:v>5.94</c:v>
                </c:pt>
                <c:pt idx="5">
                  <c:v>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710-47D6-9E3A-9CFF1752C524}"/>
            </c:ext>
          </c:extLst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IP!$J$3:$J$20</c:f>
              <c:numCache>
                <c:formatCode>0.00</c:formatCode>
                <c:ptCount val="18"/>
                <c:pt idx="1">
                  <c:v>6.05</c:v>
                </c:pt>
                <c:pt idx="2">
                  <c:v>6.03</c:v>
                </c:pt>
                <c:pt idx="3">
                  <c:v>5.97</c:v>
                </c:pt>
                <c:pt idx="4">
                  <c:v>5.92</c:v>
                </c:pt>
                <c:pt idx="5">
                  <c:v>5.87</c:v>
                </c:pt>
                <c:pt idx="6">
                  <c:v>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710-47D6-9E3A-9CFF1752C524}"/>
            </c:ext>
          </c:extLst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IP!$K$3:$K$20</c:f>
              <c:numCache>
                <c:formatCode>0.00</c:formatCode>
                <c:ptCount val="18"/>
                <c:pt idx="2">
                  <c:v>6.0214285714285722</c:v>
                </c:pt>
                <c:pt idx="3">
                  <c:v>5.9846153846153847</c:v>
                </c:pt>
                <c:pt idx="4">
                  <c:v>6</c:v>
                </c:pt>
                <c:pt idx="5">
                  <c:v>5.9642857142857144</c:v>
                </c:pt>
                <c:pt idx="6">
                  <c:v>5.9187500000000011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710-47D6-9E3A-9CFF1752C524}"/>
            </c:ext>
          </c:extLst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IP!$L$3:$L$20</c:f>
              <c:numCache>
                <c:formatCode>0.0</c:formatCode>
                <c:ptCount val="18"/>
                <c:pt idx="0">
                  <c:v>5.9</c:v>
                </c:pt>
                <c:pt idx="1">
                  <c:v>5.9</c:v>
                </c:pt>
                <c:pt idx="2">
                  <c:v>5.9</c:v>
                </c:pt>
                <c:pt idx="3">
                  <c:v>5.9</c:v>
                </c:pt>
                <c:pt idx="4">
                  <c:v>5.9</c:v>
                </c:pt>
                <c:pt idx="5">
                  <c:v>5.9</c:v>
                </c:pt>
                <c:pt idx="6">
                  <c:v>5.9</c:v>
                </c:pt>
                <c:pt idx="7">
                  <c:v>5.9</c:v>
                </c:pt>
                <c:pt idx="8">
                  <c:v>5.9</c:v>
                </c:pt>
                <c:pt idx="9">
                  <c:v>5.9</c:v>
                </c:pt>
                <c:pt idx="10">
                  <c:v>5.9</c:v>
                </c:pt>
                <c:pt idx="11">
                  <c:v>5.9</c:v>
                </c:pt>
                <c:pt idx="12">
                  <c:v>5.9</c:v>
                </c:pt>
                <c:pt idx="13">
                  <c:v>5.9</c:v>
                </c:pt>
                <c:pt idx="14">
                  <c:v>5.9</c:v>
                </c:pt>
                <c:pt idx="15">
                  <c:v>5.9</c:v>
                </c:pt>
                <c:pt idx="16">
                  <c:v>5.9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10-47D6-9E3A-9CFF1752C524}"/>
            </c:ext>
          </c:extLst>
        </c:ser>
        <c:ser>
          <c:idx val="10"/>
          <c:order val="11"/>
          <c:tx>
            <c:strRef>
              <c:f>IP!$M$2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IP!$M$3:$M$20</c:f>
              <c:numCache>
                <c:formatCode>0.00</c:formatCode>
                <c:ptCount val="18"/>
                <c:pt idx="0">
                  <c:v>5.9562037037037046</c:v>
                </c:pt>
                <c:pt idx="1">
                  <c:v>5.9765219687875151</c:v>
                </c:pt>
                <c:pt idx="2">
                  <c:v>5.9685543209876544</c:v>
                </c:pt>
                <c:pt idx="3">
                  <c:v>5.9663296267857975</c:v>
                </c:pt>
                <c:pt idx="4">
                  <c:v>5.948049610968229</c:v>
                </c:pt>
                <c:pt idx="5">
                  <c:v>5.9482660044520514</c:v>
                </c:pt>
                <c:pt idx="6">
                  <c:v>5.9043749999999999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710-47D6-9E3A-9CFF1752C524}"/>
            </c:ext>
          </c:extLst>
        </c:ser>
        <c:ser>
          <c:idx val="11"/>
          <c:order val="12"/>
          <c:tx>
            <c:strRef>
              <c:f>IP!$N$2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IP!$N$3:$N$20</c:f>
              <c:numCache>
                <c:formatCode>0.00</c:formatCode>
                <c:ptCount val="18"/>
                <c:pt idx="0">
                  <c:v>1.2407407407406978E-2</c:v>
                </c:pt>
                <c:pt idx="1">
                  <c:v>0.121428571428571</c:v>
                </c:pt>
                <c:pt idx="2">
                  <c:v>0.23800000000000043</c:v>
                </c:pt>
                <c:pt idx="3">
                  <c:v>0.14299999999999979</c:v>
                </c:pt>
                <c:pt idx="4">
                  <c:v>0.18824999999999914</c:v>
                </c:pt>
                <c:pt idx="5">
                  <c:v>0.19799999999999862</c:v>
                </c:pt>
                <c:pt idx="6">
                  <c:v>2.8750000000001386E-2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710-47D6-9E3A-9CFF1752C524}"/>
            </c:ext>
          </c:extLst>
        </c:ser>
        <c:ser>
          <c:idx val="12"/>
          <c:order val="13"/>
          <c:tx>
            <c:strRef>
              <c:f>IP!$O$2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IP!$O$3:$O$20</c:f>
              <c:numCache>
                <c:formatCode>0.0</c:formatCode>
                <c:ptCount val="18"/>
                <c:pt idx="0">
                  <c:v>5.7</c:v>
                </c:pt>
                <c:pt idx="1">
                  <c:v>5.7</c:v>
                </c:pt>
                <c:pt idx="2">
                  <c:v>5.7</c:v>
                </c:pt>
                <c:pt idx="3">
                  <c:v>5.7</c:v>
                </c:pt>
                <c:pt idx="4">
                  <c:v>5.7</c:v>
                </c:pt>
                <c:pt idx="5">
                  <c:v>5.7</c:v>
                </c:pt>
                <c:pt idx="6">
                  <c:v>5.7</c:v>
                </c:pt>
                <c:pt idx="7">
                  <c:v>5.7</c:v>
                </c:pt>
                <c:pt idx="8">
                  <c:v>5.7</c:v>
                </c:pt>
                <c:pt idx="9">
                  <c:v>5.7</c:v>
                </c:pt>
                <c:pt idx="10">
                  <c:v>5.7</c:v>
                </c:pt>
                <c:pt idx="11">
                  <c:v>5.7</c:v>
                </c:pt>
                <c:pt idx="12">
                  <c:v>5.7</c:v>
                </c:pt>
                <c:pt idx="13">
                  <c:v>5.7</c:v>
                </c:pt>
                <c:pt idx="14">
                  <c:v>5.7</c:v>
                </c:pt>
                <c:pt idx="15">
                  <c:v>5.7</c:v>
                </c:pt>
                <c:pt idx="16">
                  <c:v>5.7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710-47D6-9E3A-9CFF1752C524}"/>
            </c:ext>
          </c:extLst>
        </c:ser>
        <c:ser>
          <c:idx val="13"/>
          <c:order val="14"/>
          <c:tx>
            <c:strRef>
              <c:f>IP!$P$2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IP!$P$3:$P$20</c:f>
              <c:numCache>
                <c:formatCode>0.0</c:formatCode>
                <c:ptCount val="18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  <c:pt idx="3">
                  <c:v>6.1</c:v>
                </c:pt>
                <c:pt idx="4">
                  <c:v>6.1</c:v>
                </c:pt>
                <c:pt idx="5">
                  <c:v>6.1</c:v>
                </c:pt>
                <c:pt idx="6">
                  <c:v>6.1</c:v>
                </c:pt>
                <c:pt idx="7">
                  <c:v>6.1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6.1</c:v>
                </c:pt>
                <c:pt idx="13">
                  <c:v>6.1</c:v>
                </c:pt>
                <c:pt idx="14">
                  <c:v>6.1</c:v>
                </c:pt>
                <c:pt idx="15">
                  <c:v>6.1</c:v>
                </c:pt>
                <c:pt idx="16">
                  <c:v>6.1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710-47D6-9E3A-9CFF1752C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75808"/>
        <c:axId val="128255104"/>
      </c:lineChart>
      <c:catAx>
        <c:axId val="12837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255104"/>
        <c:crosses val="autoZero"/>
        <c:auto val="0"/>
        <c:lblAlgn val="ctr"/>
        <c:lblOffset val="100"/>
        <c:tickLblSkip val="1"/>
        <c:noMultiLvlLbl val="0"/>
      </c:catAx>
      <c:valAx>
        <c:axId val="128255104"/>
        <c:scaling>
          <c:orientation val="minMax"/>
          <c:max val="6.3"/>
          <c:min val="5.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375808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6123948703"/>
          <c:y val="0.107091483468209"/>
          <c:w val="0.16141754385964899"/>
          <c:h val="0.87241023311452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IgG!$B$3:$B$20</c:f>
              <c:numCache>
                <c:formatCode>0.0</c:formatCode>
                <c:ptCount val="18"/>
                <c:pt idx="1">
                  <c:v>988.45</c:v>
                </c:pt>
                <c:pt idx="2">
                  <c:v>985.35</c:v>
                </c:pt>
                <c:pt idx="3">
                  <c:v>984.83333333333337</c:v>
                </c:pt>
                <c:pt idx="4">
                  <c:v>986.05555555555554</c:v>
                </c:pt>
                <c:pt idx="5">
                  <c:v>984.36363636363637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F-488B-AFF9-A4508D34BFEA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IgG!$C$3:$C$20</c:f>
              <c:numCache>
                <c:formatCode>0.0</c:formatCode>
                <c:ptCount val="18"/>
                <c:pt idx="0">
                  <c:v>969.77735849056603</c:v>
                </c:pt>
                <c:pt idx="1">
                  <c:v>967.39444444444416</c:v>
                </c:pt>
                <c:pt idx="2">
                  <c:v>974.45466666666653</c:v>
                </c:pt>
                <c:pt idx="3">
                  <c:v>981.97763157894758</c:v>
                </c:pt>
                <c:pt idx="4">
                  <c:v>980.4391304347829</c:v>
                </c:pt>
                <c:pt idx="5">
                  <c:v>980.01625000000024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F-488B-AFF9-A4508D34BFEA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IgG!$D$3:$D$20</c:f>
              <c:numCache>
                <c:formatCode>0.0</c:formatCode>
                <c:ptCount val="18"/>
                <c:pt idx="0">
                  <c:v>995.14615384615377</c:v>
                </c:pt>
                <c:pt idx="1">
                  <c:v>1000.3133333333333</c:v>
                </c:pt>
                <c:pt idx="2">
                  <c:v>1006.2500000000001</c:v>
                </c:pt>
                <c:pt idx="3">
                  <c:v>1023.6066666666666</c:v>
                </c:pt>
                <c:pt idx="4">
                  <c:v>1000.9176470588235</c:v>
                </c:pt>
                <c:pt idx="5">
                  <c:v>1001.0777777777777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5F-488B-AFF9-A4508D34BFEA}"/>
            </c:ext>
          </c:extLst>
        </c:ser>
        <c:ser>
          <c:idx val="4"/>
          <c:order val="3"/>
          <c:tx>
            <c:strRef>
              <c:f>IgG!$E$2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5F-488B-AFF9-A4508D34BFEA}"/>
            </c:ext>
          </c:extLst>
        </c:ser>
        <c:ser>
          <c:idx val="5"/>
          <c:order val="4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IgG!$F$3:$F$20</c:f>
              <c:numCache>
                <c:formatCode>0.0</c:formatCode>
                <c:ptCount val="18"/>
                <c:pt idx="2">
                  <c:v>950</c:v>
                </c:pt>
                <c:pt idx="3">
                  <c:v>999.09090909090912</c:v>
                </c:pt>
                <c:pt idx="4">
                  <c:v>990.53846153846155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5F-488B-AFF9-A4508D34BFEA}"/>
            </c:ext>
          </c:extLst>
        </c:ser>
        <c:ser>
          <c:idx val="6"/>
          <c:order val="5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IgG!$G$3:$G$20</c:f>
              <c:numCache>
                <c:formatCode>0.0</c:formatCode>
                <c:ptCount val="18"/>
                <c:pt idx="1">
                  <c:v>971.71564705882361</c:v>
                </c:pt>
                <c:pt idx="2">
                  <c:v>976.75314285714285</c:v>
                </c:pt>
                <c:pt idx="3">
                  <c:v>979.18470833333333</c:v>
                </c:pt>
                <c:pt idx="4">
                  <c:v>972.03683333333322</c:v>
                </c:pt>
                <c:pt idx="5">
                  <c:v>971.41595833333338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5F-488B-AFF9-A4508D34BFEA}"/>
            </c:ext>
          </c:extLst>
        </c:ser>
        <c:ser>
          <c:idx val="7"/>
          <c:order val="6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5F-488B-AFF9-A4508D34BFEA}"/>
            </c:ext>
          </c:extLst>
        </c:ser>
        <c:ser>
          <c:idx val="8"/>
          <c:order val="7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IgG!$I$3:$I$20</c:f>
              <c:numCache>
                <c:formatCode>0.0</c:formatCode>
                <c:ptCount val="18"/>
                <c:pt idx="2">
                  <c:v>998</c:v>
                </c:pt>
                <c:pt idx="3">
                  <c:v>981.43</c:v>
                </c:pt>
                <c:pt idx="4">
                  <c:v>1005.83</c:v>
                </c:pt>
                <c:pt idx="5">
                  <c:v>1004.71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5F-488B-AFF9-A4508D34BFEA}"/>
            </c:ext>
          </c:extLst>
        </c:ser>
        <c:ser>
          <c:idx val="3"/>
          <c:order val="8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IgG!$J$3:$J$20</c:f>
              <c:numCache>
                <c:formatCode>0.0</c:formatCode>
                <c:ptCount val="18"/>
                <c:pt idx="1">
                  <c:v>978.68</c:v>
                </c:pt>
                <c:pt idx="2">
                  <c:v>975.58</c:v>
                </c:pt>
                <c:pt idx="3">
                  <c:v>982.59</c:v>
                </c:pt>
                <c:pt idx="4">
                  <c:v>990.76</c:v>
                </c:pt>
                <c:pt idx="5">
                  <c:v>1001.6</c:v>
                </c:pt>
                <c:pt idx="6">
                  <c:v>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F5F-488B-AFF9-A4508D34BFEA}"/>
            </c:ext>
          </c:extLst>
        </c:ser>
        <c:ser>
          <c:idx val="14"/>
          <c:order val="9"/>
          <c:tx>
            <c:strRef>
              <c:f>IgG!$K$2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F5F-488B-AFF9-A4508D34BFEA}"/>
            </c:ext>
          </c:extLst>
        </c:ser>
        <c:ser>
          <c:idx val="9"/>
          <c:order val="10"/>
          <c:tx>
            <c:strRef>
              <c:f>IgG!$L$2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IgG!$L$3:$L$20</c:f>
              <c:numCache>
                <c:formatCode>0</c:formatCode>
                <c:ptCount val="18"/>
                <c:pt idx="0">
                  <c:v>966</c:v>
                </c:pt>
                <c:pt idx="1">
                  <c:v>966</c:v>
                </c:pt>
                <c:pt idx="2">
                  <c:v>966</c:v>
                </c:pt>
                <c:pt idx="3">
                  <c:v>966</c:v>
                </c:pt>
                <c:pt idx="4">
                  <c:v>966</c:v>
                </c:pt>
                <c:pt idx="5">
                  <c:v>966</c:v>
                </c:pt>
                <c:pt idx="6">
                  <c:v>966</c:v>
                </c:pt>
                <c:pt idx="7">
                  <c:v>966</c:v>
                </c:pt>
                <c:pt idx="8">
                  <c:v>966</c:v>
                </c:pt>
                <c:pt idx="9">
                  <c:v>966</c:v>
                </c:pt>
                <c:pt idx="10">
                  <c:v>966</c:v>
                </c:pt>
                <c:pt idx="11">
                  <c:v>966</c:v>
                </c:pt>
                <c:pt idx="12">
                  <c:v>966</c:v>
                </c:pt>
                <c:pt idx="13">
                  <c:v>966</c:v>
                </c:pt>
                <c:pt idx="14">
                  <c:v>966</c:v>
                </c:pt>
                <c:pt idx="15">
                  <c:v>966</c:v>
                </c:pt>
                <c:pt idx="16">
                  <c:v>966</c:v>
                </c:pt>
                <c:pt idx="17">
                  <c:v>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5F-488B-AFF9-A4508D34BFEA}"/>
            </c:ext>
          </c:extLst>
        </c:ser>
        <c:ser>
          <c:idx val="10"/>
          <c:order val="11"/>
          <c:tx>
            <c:strRef>
              <c:f>IgG!$M$2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IgG!$M$3:$M$20</c:f>
              <c:numCache>
                <c:formatCode>0.0</c:formatCode>
                <c:ptCount val="18"/>
                <c:pt idx="0">
                  <c:v>982.4617561683599</c:v>
                </c:pt>
                <c:pt idx="1">
                  <c:v>981.31068496732019</c:v>
                </c:pt>
                <c:pt idx="2">
                  <c:v>980.91254421768701</c:v>
                </c:pt>
                <c:pt idx="3">
                  <c:v>990.38760700045566</c:v>
                </c:pt>
                <c:pt idx="4">
                  <c:v>989.51108970299379</c:v>
                </c:pt>
                <c:pt idx="5">
                  <c:v>990.53060374579127</c:v>
                </c:pt>
                <c:pt idx="6">
                  <c:v>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F5F-488B-AFF9-A4508D34BFEA}"/>
            </c:ext>
          </c:extLst>
        </c:ser>
        <c:ser>
          <c:idx val="11"/>
          <c:order val="12"/>
          <c:tx>
            <c:strRef>
              <c:f>IgG!$N$2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IgG!$N$3:$N$20</c:f>
              <c:numCache>
                <c:formatCode>0.0</c:formatCode>
                <c:ptCount val="18"/>
                <c:pt idx="0">
                  <c:v>25.368795355587736</c:v>
                </c:pt>
                <c:pt idx="1">
                  <c:v>32.918888888889114</c:v>
                </c:pt>
                <c:pt idx="2">
                  <c:v>56.250000000000114</c:v>
                </c:pt>
                <c:pt idx="3">
                  <c:v>44.421958333333237</c:v>
                </c:pt>
                <c:pt idx="4">
                  <c:v>33.793166666666821</c:v>
                </c:pt>
                <c:pt idx="5">
                  <c:v>33.294041666666658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F5F-488B-AFF9-A4508D34BFEA}"/>
            </c:ext>
          </c:extLst>
        </c:ser>
        <c:ser>
          <c:idx val="12"/>
          <c:order val="13"/>
          <c:tx>
            <c:strRef>
              <c:f>IgG!$O$2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IgG!$O$3:$O$20</c:f>
              <c:numCache>
                <c:formatCode>0</c:formatCode>
                <c:ptCount val="18"/>
                <c:pt idx="0">
                  <c:v>917</c:v>
                </c:pt>
                <c:pt idx="1">
                  <c:v>917</c:v>
                </c:pt>
                <c:pt idx="2">
                  <c:v>917</c:v>
                </c:pt>
                <c:pt idx="3">
                  <c:v>917</c:v>
                </c:pt>
                <c:pt idx="4">
                  <c:v>917</c:v>
                </c:pt>
                <c:pt idx="5">
                  <c:v>917</c:v>
                </c:pt>
                <c:pt idx="6">
                  <c:v>917</c:v>
                </c:pt>
                <c:pt idx="7">
                  <c:v>917</c:v>
                </c:pt>
                <c:pt idx="8">
                  <c:v>917</c:v>
                </c:pt>
                <c:pt idx="9">
                  <c:v>917</c:v>
                </c:pt>
                <c:pt idx="10">
                  <c:v>917</c:v>
                </c:pt>
                <c:pt idx="11">
                  <c:v>917</c:v>
                </c:pt>
                <c:pt idx="12">
                  <c:v>917</c:v>
                </c:pt>
                <c:pt idx="13">
                  <c:v>917</c:v>
                </c:pt>
                <c:pt idx="14">
                  <c:v>917</c:v>
                </c:pt>
                <c:pt idx="15">
                  <c:v>917</c:v>
                </c:pt>
                <c:pt idx="16">
                  <c:v>917</c:v>
                </c:pt>
                <c:pt idx="17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F5F-488B-AFF9-A4508D34BFEA}"/>
            </c:ext>
          </c:extLst>
        </c:ser>
        <c:ser>
          <c:idx val="13"/>
          <c:order val="14"/>
          <c:tx>
            <c:strRef>
              <c:f>IgG!$P$2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IgG!$P$3:$P$20</c:f>
              <c:numCache>
                <c:formatCode>0</c:formatCode>
                <c:ptCount val="18"/>
                <c:pt idx="0">
                  <c:v>1015</c:v>
                </c:pt>
                <c:pt idx="1">
                  <c:v>1015</c:v>
                </c:pt>
                <c:pt idx="2">
                  <c:v>1015</c:v>
                </c:pt>
                <c:pt idx="3">
                  <c:v>1015</c:v>
                </c:pt>
                <c:pt idx="4">
                  <c:v>1015</c:v>
                </c:pt>
                <c:pt idx="5">
                  <c:v>1015</c:v>
                </c:pt>
                <c:pt idx="6">
                  <c:v>1015</c:v>
                </c:pt>
                <c:pt idx="7">
                  <c:v>1015</c:v>
                </c:pt>
                <c:pt idx="8">
                  <c:v>1015</c:v>
                </c:pt>
                <c:pt idx="9">
                  <c:v>1015</c:v>
                </c:pt>
                <c:pt idx="10">
                  <c:v>1015</c:v>
                </c:pt>
                <c:pt idx="11">
                  <c:v>1015</c:v>
                </c:pt>
                <c:pt idx="12">
                  <c:v>1015</c:v>
                </c:pt>
                <c:pt idx="13">
                  <c:v>1015</c:v>
                </c:pt>
                <c:pt idx="14">
                  <c:v>1015</c:v>
                </c:pt>
                <c:pt idx="15">
                  <c:v>1015</c:v>
                </c:pt>
                <c:pt idx="16">
                  <c:v>1015</c:v>
                </c:pt>
                <c:pt idx="17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F5F-488B-AFF9-A4508D34B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43328"/>
        <c:axId val="126288640"/>
      </c:lineChart>
      <c:catAx>
        <c:axId val="12784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288640"/>
        <c:crosses val="autoZero"/>
        <c:auto val="0"/>
        <c:lblAlgn val="ctr"/>
        <c:lblOffset val="100"/>
        <c:tickLblSkip val="1"/>
        <c:noMultiLvlLbl val="0"/>
      </c:catAx>
      <c:valAx>
        <c:axId val="126288640"/>
        <c:scaling>
          <c:orientation val="minMax"/>
          <c:max val="1064"/>
          <c:min val="8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843328"/>
        <c:crosses val="autoZero"/>
        <c:crossBetween val="between"/>
        <c:majorUnit val="4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84176199"/>
          <c:y val="0.14098328763218201"/>
          <c:w val="0.161417647536334"/>
          <c:h val="0.85901659344152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11908276866"/>
          <c:y val="7.6923192492777195E-2"/>
          <c:w val="0.58572294272039505"/>
          <c:h val="0.78461656342632702"/>
        </c:manualLayout>
      </c:layout>
      <c:lineChart>
        <c:grouping val="standard"/>
        <c:varyColors val="0"/>
        <c:ser>
          <c:idx val="2"/>
          <c:order val="0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66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val>
            <c:numRef>
              <c:f>CL!$C$3:$C$20</c:f>
              <c:numCache>
                <c:formatCode>0.0</c:formatCode>
                <c:ptCount val="18"/>
                <c:pt idx="0">
                  <c:v>107.85230769230769</c:v>
                </c:pt>
                <c:pt idx="1">
                  <c:v>106.19078947368419</c:v>
                </c:pt>
                <c:pt idx="2">
                  <c:v>107.46265060240964</c:v>
                </c:pt>
                <c:pt idx="3">
                  <c:v>106.8535714285714</c:v>
                </c:pt>
                <c:pt idx="4">
                  <c:v>107.24019607843135</c:v>
                </c:pt>
                <c:pt idx="5">
                  <c:v>107.59487179487184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0-4716-8234-D59B26BFA0E5}"/>
            </c:ext>
          </c:extLst>
        </c:ser>
        <c:ser>
          <c:idx val="8"/>
          <c:order val="1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CL!$E$3:$E$20</c:f>
              <c:numCache>
                <c:formatCode>0.0</c:formatCode>
                <c:ptCount val="18"/>
                <c:pt idx="1">
                  <c:v>105.8</c:v>
                </c:pt>
                <c:pt idx="2">
                  <c:v>104.97799999999999</c:v>
                </c:pt>
                <c:pt idx="3">
                  <c:v>105.113</c:v>
                </c:pt>
                <c:pt idx="4">
                  <c:v>107.81</c:v>
                </c:pt>
                <c:pt idx="5">
                  <c:v>106.947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0-4716-8234-D59B26BFA0E5}"/>
            </c:ext>
          </c:extLst>
        </c:ser>
        <c:ser>
          <c:idx val="0"/>
          <c:order val="2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CL!$G$3:$G$20</c:f>
              <c:numCache>
                <c:formatCode>0.0</c:formatCode>
                <c:ptCount val="18"/>
                <c:pt idx="1">
                  <c:v>107.03411764705881</c:v>
                </c:pt>
                <c:pt idx="2">
                  <c:v>106.81052631578949</c:v>
                </c:pt>
                <c:pt idx="3">
                  <c:v>107.33333333333333</c:v>
                </c:pt>
                <c:pt idx="4">
                  <c:v>106.97791666666667</c:v>
                </c:pt>
                <c:pt idx="5">
                  <c:v>107.91333333333331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0-4716-8234-D59B26BFA0E5}"/>
            </c:ext>
          </c:extLst>
        </c:ser>
        <c:ser>
          <c:idx val="3"/>
          <c:order val="3"/>
          <c:tx>
            <c:strRef>
              <c:f>CL!$O$2</c:f>
              <c:strCache>
                <c:ptCount val="1"/>
                <c:pt idx="0">
                  <c:v>日立認証値</c:v>
                </c:pt>
              </c:strCache>
            </c:strRef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</c:spPr>
          <c:marker>
            <c:spPr>
              <a:solidFill>
                <a:srgbClr val="FF0000"/>
              </a:solidFill>
              <a:ln w="9525" cap="sq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CL!$O$3:$O$20</c:f>
              <c:numCache>
                <c:formatCode>0</c:formatCode>
                <c:ptCount val="18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10-4716-8234-D59B26BFA0E5}"/>
            </c:ext>
          </c:extLst>
        </c:ser>
        <c:ser>
          <c:idx val="4"/>
          <c:order val="4"/>
          <c:tx>
            <c:strRef>
              <c:f>CL!$P$2</c:f>
              <c:strCache>
                <c:ptCount val="1"/>
                <c:pt idx="0">
                  <c:v>日立平均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6"/>
            <c:spPr>
              <a:solidFill>
                <a:schemeClr val="tx1"/>
              </a:solidFill>
            </c:spPr>
          </c:marker>
          <c:val>
            <c:numRef>
              <c:f>CL!$P$3:$P$20</c:f>
              <c:numCache>
                <c:formatCode>0.0</c:formatCode>
                <c:ptCount val="18"/>
                <c:pt idx="0">
                  <c:v>107.85230769230769</c:v>
                </c:pt>
                <c:pt idx="1">
                  <c:v>106.34163570691432</c:v>
                </c:pt>
                <c:pt idx="2">
                  <c:v>106.41705897273305</c:v>
                </c:pt>
                <c:pt idx="3">
                  <c:v>106.43330158730157</c:v>
                </c:pt>
                <c:pt idx="4">
                  <c:v>107.34270424836602</c:v>
                </c:pt>
                <c:pt idx="5">
                  <c:v>107.48506837606838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10-4716-8234-D59B26BFA0E5}"/>
            </c:ext>
          </c:extLst>
        </c:ser>
        <c:ser>
          <c:idx val="5"/>
          <c:order val="5"/>
          <c:tx>
            <c:strRef>
              <c:f>CL!$T$2</c:f>
              <c:strCache>
                <c:ptCount val="1"/>
                <c:pt idx="0">
                  <c:v>日立下限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CL!$T$3:$T$20</c:f>
              <c:numCache>
                <c:formatCode>General</c:formatCode>
                <c:ptCount val="18"/>
                <c:pt idx="0">
                  <c:v>103</c:v>
                </c:pt>
                <c:pt idx="1">
                  <c:v>103</c:v>
                </c:pt>
                <c:pt idx="2">
                  <c:v>103</c:v>
                </c:pt>
                <c:pt idx="3">
                  <c:v>103</c:v>
                </c:pt>
                <c:pt idx="4">
                  <c:v>103</c:v>
                </c:pt>
                <c:pt idx="5">
                  <c:v>103</c:v>
                </c:pt>
                <c:pt idx="6">
                  <c:v>103</c:v>
                </c:pt>
                <c:pt idx="7">
                  <c:v>103</c:v>
                </c:pt>
                <c:pt idx="8">
                  <c:v>103</c:v>
                </c:pt>
                <c:pt idx="9">
                  <c:v>103</c:v>
                </c:pt>
                <c:pt idx="10">
                  <c:v>103</c:v>
                </c:pt>
                <c:pt idx="11">
                  <c:v>103</c:v>
                </c:pt>
                <c:pt idx="12">
                  <c:v>103</c:v>
                </c:pt>
                <c:pt idx="13">
                  <c:v>103</c:v>
                </c:pt>
                <c:pt idx="14">
                  <c:v>103</c:v>
                </c:pt>
                <c:pt idx="15">
                  <c:v>103</c:v>
                </c:pt>
                <c:pt idx="16">
                  <c:v>103</c:v>
                </c:pt>
                <c:pt idx="1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10-4716-8234-D59B26BFA0E5}"/>
            </c:ext>
          </c:extLst>
        </c:ser>
        <c:ser>
          <c:idx val="6"/>
          <c:order val="6"/>
          <c:tx>
            <c:strRef>
              <c:f>CL!$U$2</c:f>
              <c:strCache>
                <c:ptCount val="1"/>
                <c:pt idx="0">
                  <c:v>日立上限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CL!$U$3:$U$20</c:f>
              <c:numCache>
                <c:formatCode>General</c:formatCode>
                <c:ptCount val="18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10-4716-8234-D59B26BFA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60512"/>
        <c:axId val="206966784"/>
      </c:lineChart>
      <c:catAx>
        <c:axId val="206960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6784"/>
        <c:crosses val="autoZero"/>
        <c:auto val="0"/>
        <c:lblAlgn val="ctr"/>
        <c:lblOffset val="100"/>
        <c:noMultiLvlLbl val="0"/>
      </c:catAx>
      <c:valAx>
        <c:axId val="206966784"/>
        <c:scaling>
          <c:orientation val="minMax"/>
          <c:max val="112"/>
          <c:min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0512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8649001922301"/>
          <c:y val="0.10933023399012801"/>
          <c:w val="0.19592936600651201"/>
          <c:h val="0.692849136790827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IgA!$B$3:$B$20</c:f>
              <c:numCache>
                <c:formatCode>0.0</c:formatCode>
                <c:ptCount val="18"/>
                <c:pt idx="1">
                  <c:v>217.3</c:v>
                </c:pt>
                <c:pt idx="2">
                  <c:v>216.15</c:v>
                </c:pt>
                <c:pt idx="3">
                  <c:v>215.72222222222223</c:v>
                </c:pt>
                <c:pt idx="4">
                  <c:v>216.55555555555554</c:v>
                </c:pt>
                <c:pt idx="5">
                  <c:v>218.04545454545453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5-4578-B16D-B09AB204CE52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IgA!$C$3:$C$20</c:f>
              <c:numCache>
                <c:formatCode>0.0</c:formatCode>
                <c:ptCount val="18"/>
                <c:pt idx="0">
                  <c:v>218.67794117647063</c:v>
                </c:pt>
                <c:pt idx="1">
                  <c:v>214.92439024390248</c:v>
                </c:pt>
                <c:pt idx="2">
                  <c:v>213.56282051282048</c:v>
                </c:pt>
                <c:pt idx="3">
                  <c:v>218.01847826086959</c:v>
                </c:pt>
                <c:pt idx="4">
                  <c:v>220.06666666666661</c:v>
                </c:pt>
                <c:pt idx="5">
                  <c:v>219.0604166666667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5-4578-B16D-B09AB204CE52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IgA!$D$3:$D$20</c:f>
              <c:numCache>
                <c:formatCode>0.0</c:formatCode>
                <c:ptCount val="18"/>
                <c:pt idx="0">
                  <c:v>216.60833333333335</c:v>
                </c:pt>
                <c:pt idx="1">
                  <c:v>217.04117647058831</c:v>
                </c:pt>
                <c:pt idx="2">
                  <c:v>216.39285714285717</c:v>
                </c:pt>
                <c:pt idx="3">
                  <c:v>217.56470588235297</c:v>
                </c:pt>
                <c:pt idx="4">
                  <c:v>214.84705882352938</c:v>
                </c:pt>
                <c:pt idx="5">
                  <c:v>212.72352941176467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85-4578-B16D-B09AB204CE52}"/>
            </c:ext>
          </c:extLst>
        </c:ser>
        <c:ser>
          <c:idx val="4"/>
          <c:order val="3"/>
          <c:tx>
            <c:strRef>
              <c:f>IgA!$E$2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85-4578-B16D-B09AB204CE52}"/>
            </c:ext>
          </c:extLst>
        </c:ser>
        <c:ser>
          <c:idx val="5"/>
          <c:order val="4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IgA!$F$3:$F$20</c:f>
              <c:numCache>
                <c:formatCode>0.0</c:formatCode>
                <c:ptCount val="18"/>
                <c:pt idx="2">
                  <c:v>237</c:v>
                </c:pt>
                <c:pt idx="3">
                  <c:v>223.45454545454547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85-4578-B16D-B09AB204CE52}"/>
            </c:ext>
          </c:extLst>
        </c:ser>
        <c:ser>
          <c:idx val="6"/>
          <c:order val="5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IgA!$G$3:$G$20</c:f>
              <c:numCache>
                <c:formatCode>0.0</c:formatCode>
                <c:ptCount val="18"/>
                <c:pt idx="1">
                  <c:v>219.75011764705883</c:v>
                </c:pt>
                <c:pt idx="2">
                  <c:v>219.2325238095238</c:v>
                </c:pt>
                <c:pt idx="3">
                  <c:v>220.43962500000001</c:v>
                </c:pt>
                <c:pt idx="4">
                  <c:v>219.63179166666666</c:v>
                </c:pt>
                <c:pt idx="5">
                  <c:v>218.86041666666665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85-4578-B16D-B09AB204CE52}"/>
            </c:ext>
          </c:extLst>
        </c:ser>
        <c:ser>
          <c:idx val="7"/>
          <c:order val="6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885-4578-B16D-B09AB204CE52}"/>
            </c:ext>
          </c:extLst>
        </c:ser>
        <c:ser>
          <c:idx val="8"/>
          <c:order val="7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IgA!$I$3:$I$20</c:f>
              <c:numCache>
                <c:formatCode>0.0</c:formatCode>
                <c:ptCount val="18"/>
                <c:pt idx="2">
                  <c:v>209.33</c:v>
                </c:pt>
                <c:pt idx="3">
                  <c:v>215.71</c:v>
                </c:pt>
                <c:pt idx="4">
                  <c:v>213.5</c:v>
                </c:pt>
                <c:pt idx="5">
                  <c:v>209.86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885-4578-B16D-B09AB204CE52}"/>
            </c:ext>
          </c:extLst>
        </c:ser>
        <c:ser>
          <c:idx val="3"/>
          <c:order val="8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IgA!$J$3:$J$20</c:f>
              <c:numCache>
                <c:formatCode>0.0</c:formatCode>
                <c:ptCount val="18"/>
                <c:pt idx="1">
                  <c:v>210.72</c:v>
                </c:pt>
                <c:pt idx="2">
                  <c:v>210.96</c:v>
                </c:pt>
                <c:pt idx="3">
                  <c:v>210.14</c:v>
                </c:pt>
                <c:pt idx="4">
                  <c:v>205.4</c:v>
                </c:pt>
                <c:pt idx="5">
                  <c:v>206.56</c:v>
                </c:pt>
                <c:pt idx="6">
                  <c:v>213.13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885-4578-B16D-B09AB204CE52}"/>
            </c:ext>
          </c:extLst>
        </c:ser>
        <c:ser>
          <c:idx val="14"/>
          <c:order val="9"/>
          <c:tx>
            <c:strRef>
              <c:f>IgA!$K$2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885-4578-B16D-B09AB204CE52}"/>
            </c:ext>
          </c:extLst>
        </c:ser>
        <c:ser>
          <c:idx val="9"/>
          <c:order val="10"/>
          <c:tx>
            <c:strRef>
              <c:f>IgA!$L$2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IgA!$L$3:$L$20</c:f>
              <c:numCache>
                <c:formatCode>0</c:formatCode>
                <c:ptCount val="18"/>
                <c:pt idx="0">
                  <c:v>211</c:v>
                </c:pt>
                <c:pt idx="1">
                  <c:v>211</c:v>
                </c:pt>
                <c:pt idx="2">
                  <c:v>211</c:v>
                </c:pt>
                <c:pt idx="3">
                  <c:v>211</c:v>
                </c:pt>
                <c:pt idx="4">
                  <c:v>211</c:v>
                </c:pt>
                <c:pt idx="5">
                  <c:v>211</c:v>
                </c:pt>
                <c:pt idx="6">
                  <c:v>211</c:v>
                </c:pt>
                <c:pt idx="7">
                  <c:v>211</c:v>
                </c:pt>
                <c:pt idx="8">
                  <c:v>211</c:v>
                </c:pt>
                <c:pt idx="9">
                  <c:v>211</c:v>
                </c:pt>
                <c:pt idx="10">
                  <c:v>211</c:v>
                </c:pt>
                <c:pt idx="11">
                  <c:v>211</c:v>
                </c:pt>
                <c:pt idx="12">
                  <c:v>211</c:v>
                </c:pt>
                <c:pt idx="13">
                  <c:v>211</c:v>
                </c:pt>
                <c:pt idx="14">
                  <c:v>211</c:v>
                </c:pt>
                <c:pt idx="15">
                  <c:v>211</c:v>
                </c:pt>
                <c:pt idx="16">
                  <c:v>211</c:v>
                </c:pt>
                <c:pt idx="17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85-4578-B16D-B09AB204CE52}"/>
            </c:ext>
          </c:extLst>
        </c:ser>
        <c:ser>
          <c:idx val="10"/>
          <c:order val="11"/>
          <c:tx>
            <c:strRef>
              <c:f>IgA!$M$2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IgA!$M$3:$M$20</c:f>
              <c:numCache>
                <c:formatCode>0.0</c:formatCode>
                <c:ptCount val="18"/>
                <c:pt idx="0">
                  <c:v>217.643137254902</c:v>
                </c:pt>
                <c:pt idx="1">
                  <c:v>215.94713687230993</c:v>
                </c:pt>
                <c:pt idx="2">
                  <c:v>217.51831449502879</c:v>
                </c:pt>
                <c:pt idx="3">
                  <c:v>217.29279668857004</c:v>
                </c:pt>
                <c:pt idx="4">
                  <c:v>215.00017878540305</c:v>
                </c:pt>
                <c:pt idx="5">
                  <c:v>214.18496954842544</c:v>
                </c:pt>
                <c:pt idx="6">
                  <c:v>213.13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885-4578-B16D-B09AB204CE52}"/>
            </c:ext>
          </c:extLst>
        </c:ser>
        <c:ser>
          <c:idx val="11"/>
          <c:order val="12"/>
          <c:tx>
            <c:strRef>
              <c:f>IgA!$N$2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IgA!$N$3:$N$20</c:f>
              <c:numCache>
                <c:formatCode>0.0</c:formatCode>
                <c:ptCount val="18"/>
                <c:pt idx="0">
                  <c:v>2.0696078431372769</c:v>
                </c:pt>
                <c:pt idx="1">
                  <c:v>9.0301176470588302</c:v>
                </c:pt>
                <c:pt idx="2">
                  <c:v>27.669999999999987</c:v>
                </c:pt>
                <c:pt idx="3">
                  <c:v>13.314545454545481</c:v>
                </c:pt>
                <c:pt idx="4">
                  <c:v>14.6666666666666</c:v>
                </c:pt>
                <c:pt idx="5">
                  <c:v>12.500416666666695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885-4578-B16D-B09AB204CE52}"/>
            </c:ext>
          </c:extLst>
        </c:ser>
        <c:ser>
          <c:idx val="12"/>
          <c:order val="13"/>
          <c:tx>
            <c:strRef>
              <c:f>IgA!$O$2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IgA!$O$3:$O$20</c:f>
              <c:numCache>
                <c:formatCode>0</c:formatCode>
                <c:ptCount val="18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189</c:v>
                </c:pt>
                <c:pt idx="9">
                  <c:v>189</c:v>
                </c:pt>
                <c:pt idx="10">
                  <c:v>189</c:v>
                </c:pt>
                <c:pt idx="11">
                  <c:v>189</c:v>
                </c:pt>
                <c:pt idx="12">
                  <c:v>189</c:v>
                </c:pt>
                <c:pt idx="13">
                  <c:v>189</c:v>
                </c:pt>
                <c:pt idx="14">
                  <c:v>189</c:v>
                </c:pt>
                <c:pt idx="15">
                  <c:v>189</c:v>
                </c:pt>
                <c:pt idx="16">
                  <c:v>189</c:v>
                </c:pt>
                <c:pt idx="17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885-4578-B16D-B09AB204CE52}"/>
            </c:ext>
          </c:extLst>
        </c:ser>
        <c:ser>
          <c:idx val="13"/>
          <c:order val="14"/>
          <c:tx>
            <c:strRef>
              <c:f>IgA!$P$2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IgA!$P$3:$P$20</c:f>
              <c:numCache>
                <c:formatCode>0</c:formatCode>
                <c:ptCount val="18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885-4578-B16D-B09AB204C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84576"/>
        <c:axId val="128986496"/>
      </c:lineChart>
      <c:catAx>
        <c:axId val="12898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6496"/>
        <c:crosses val="autoZero"/>
        <c:auto val="0"/>
        <c:lblAlgn val="ctr"/>
        <c:lblOffset val="100"/>
        <c:tickLblSkip val="1"/>
        <c:noMultiLvlLbl val="0"/>
      </c:catAx>
      <c:valAx>
        <c:axId val="128986496"/>
        <c:scaling>
          <c:orientation val="minMax"/>
          <c:max val="255"/>
          <c:min val="16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4576"/>
        <c:crosses val="autoZero"/>
        <c:crossBetween val="between"/>
        <c:majorUnit val="2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5132861996"/>
          <c:y val="0.117315069344142"/>
          <c:w val="0.161417596523066"/>
          <c:h val="0.876179161036823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IgM!$B$3:$B$20</c:f>
              <c:numCache>
                <c:formatCode>0.0</c:formatCode>
                <c:ptCount val="18"/>
                <c:pt idx="1">
                  <c:v>89.3</c:v>
                </c:pt>
                <c:pt idx="2">
                  <c:v>90.3</c:v>
                </c:pt>
                <c:pt idx="3">
                  <c:v>89.388888888888886</c:v>
                </c:pt>
                <c:pt idx="4">
                  <c:v>88.611111111111114</c:v>
                </c:pt>
                <c:pt idx="5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4-4EAF-85B1-132160FA81F7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IgM!$C$3:$C$20</c:f>
              <c:numCache>
                <c:formatCode>0.0</c:formatCode>
                <c:ptCount val="18"/>
                <c:pt idx="0">
                  <c:v>90.646296296296342</c:v>
                </c:pt>
                <c:pt idx="1">
                  <c:v>88.174324324324331</c:v>
                </c:pt>
                <c:pt idx="2">
                  <c:v>88.725333333333353</c:v>
                </c:pt>
                <c:pt idx="3">
                  <c:v>87.886842105263156</c:v>
                </c:pt>
                <c:pt idx="4">
                  <c:v>87.489010989011021</c:v>
                </c:pt>
                <c:pt idx="5">
                  <c:v>87.205479452054789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4-4EAF-85B1-132160FA81F7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IgM!$D$3:$D$20</c:f>
              <c:numCache>
                <c:formatCode>0.0</c:formatCode>
                <c:ptCount val="18"/>
                <c:pt idx="0">
                  <c:v>88.190000000000012</c:v>
                </c:pt>
                <c:pt idx="1">
                  <c:v>91.172222222222246</c:v>
                </c:pt>
                <c:pt idx="2">
                  <c:v>90.631578947368439</c:v>
                </c:pt>
                <c:pt idx="3">
                  <c:v>91.211111111111094</c:v>
                </c:pt>
                <c:pt idx="4">
                  <c:v>91.421052631578945</c:v>
                </c:pt>
                <c:pt idx="5">
                  <c:v>90.95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4-4EAF-85B1-132160FA81F7}"/>
            </c:ext>
          </c:extLst>
        </c:ser>
        <c:ser>
          <c:idx val="4"/>
          <c:order val="3"/>
          <c:tx>
            <c:strRef>
              <c:f>IgM!$E$2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04-4EAF-85B1-132160FA81F7}"/>
            </c:ext>
          </c:extLst>
        </c:ser>
        <c:ser>
          <c:idx val="5"/>
          <c:order val="4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04-4EAF-85B1-132160FA81F7}"/>
            </c:ext>
          </c:extLst>
        </c:ser>
        <c:ser>
          <c:idx val="6"/>
          <c:order val="5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IgM!$G$3:$G$20</c:f>
              <c:numCache>
                <c:formatCode>0.0</c:formatCode>
                <c:ptCount val="18"/>
                <c:pt idx="1">
                  <c:v>84.152000000000001</c:v>
                </c:pt>
                <c:pt idx="2">
                  <c:v>83.542047619047608</c:v>
                </c:pt>
                <c:pt idx="3">
                  <c:v>82.448625000000007</c:v>
                </c:pt>
                <c:pt idx="4">
                  <c:v>84.574958333333328</c:v>
                </c:pt>
                <c:pt idx="5">
                  <c:v>86.943083333333334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04-4EAF-85B1-132160FA81F7}"/>
            </c:ext>
          </c:extLst>
        </c:ser>
        <c:ser>
          <c:idx val="7"/>
          <c:order val="6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04-4EAF-85B1-132160FA81F7}"/>
            </c:ext>
          </c:extLst>
        </c:ser>
        <c:ser>
          <c:idx val="8"/>
          <c:order val="7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IgM!$I$3:$I$20</c:f>
              <c:numCache>
                <c:formatCode>0.0</c:formatCode>
                <c:ptCount val="18"/>
                <c:pt idx="2">
                  <c:v>89.83</c:v>
                </c:pt>
                <c:pt idx="3">
                  <c:v>88.29</c:v>
                </c:pt>
                <c:pt idx="4">
                  <c:v>86.5</c:v>
                </c:pt>
                <c:pt idx="5">
                  <c:v>87.14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04-4EAF-85B1-132160FA81F7}"/>
            </c:ext>
          </c:extLst>
        </c:ser>
        <c:ser>
          <c:idx val="3"/>
          <c:order val="8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IgM!$J$3:$J$20</c:f>
              <c:numCache>
                <c:formatCode>0.0</c:formatCode>
                <c:ptCount val="18"/>
                <c:pt idx="1">
                  <c:v>88.48</c:v>
                </c:pt>
                <c:pt idx="2">
                  <c:v>89.38</c:v>
                </c:pt>
                <c:pt idx="3">
                  <c:v>87.55</c:v>
                </c:pt>
                <c:pt idx="4">
                  <c:v>83.52</c:v>
                </c:pt>
                <c:pt idx="5">
                  <c:v>82</c:v>
                </c:pt>
                <c:pt idx="6">
                  <c:v>83.14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204-4EAF-85B1-132160FA81F7}"/>
            </c:ext>
          </c:extLst>
        </c:ser>
        <c:ser>
          <c:idx val="14"/>
          <c:order val="9"/>
          <c:tx>
            <c:strRef>
              <c:f>IgM!$K$2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204-4EAF-85B1-132160FA81F7}"/>
            </c:ext>
          </c:extLst>
        </c:ser>
        <c:ser>
          <c:idx val="9"/>
          <c:order val="10"/>
          <c:tx>
            <c:strRef>
              <c:f>IgM!$L$2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IgM!$L$3:$L$20</c:f>
              <c:numCache>
                <c:formatCode>0</c:formatCode>
                <c:ptCount val="18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204-4EAF-85B1-132160FA81F7}"/>
            </c:ext>
          </c:extLst>
        </c:ser>
        <c:ser>
          <c:idx val="10"/>
          <c:order val="11"/>
          <c:tx>
            <c:strRef>
              <c:f>IgM!$M$2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IgM!$M$3:$M$20</c:f>
              <c:numCache>
                <c:formatCode>0.0</c:formatCode>
                <c:ptCount val="18"/>
                <c:pt idx="0">
                  <c:v>89.418148148148177</c:v>
                </c:pt>
                <c:pt idx="1">
                  <c:v>88.25570930930931</c:v>
                </c:pt>
                <c:pt idx="2">
                  <c:v>88.734826649958222</c:v>
                </c:pt>
                <c:pt idx="3">
                  <c:v>87.795911184210524</c:v>
                </c:pt>
                <c:pt idx="4">
                  <c:v>87.019355510839077</c:v>
                </c:pt>
                <c:pt idx="5">
                  <c:v>87.206427130898021</c:v>
                </c:pt>
                <c:pt idx="6">
                  <c:v>83.14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204-4EAF-85B1-132160FA81F7}"/>
            </c:ext>
          </c:extLst>
        </c:ser>
        <c:ser>
          <c:idx val="11"/>
          <c:order val="12"/>
          <c:tx>
            <c:strRef>
              <c:f>IgM!$N$2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IgM!$N$3:$N$20</c:f>
              <c:numCache>
                <c:formatCode>0.0</c:formatCode>
                <c:ptCount val="18"/>
                <c:pt idx="0">
                  <c:v>2.4562962962963297</c:v>
                </c:pt>
                <c:pt idx="1">
                  <c:v>7.0202222222222446</c:v>
                </c:pt>
                <c:pt idx="2">
                  <c:v>7.089531328320831</c:v>
                </c:pt>
                <c:pt idx="3">
                  <c:v>8.7624861111110874</c:v>
                </c:pt>
                <c:pt idx="4">
                  <c:v>7.9010526315789491</c:v>
                </c:pt>
                <c:pt idx="5">
                  <c:v>8.9500000000000028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204-4EAF-85B1-132160FA81F7}"/>
            </c:ext>
          </c:extLst>
        </c:ser>
        <c:ser>
          <c:idx val="12"/>
          <c:order val="13"/>
          <c:tx>
            <c:strRef>
              <c:f>IgM!$O$2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IgM!$O$3:$O$20</c:f>
              <c:numCache>
                <c:formatCode>0</c:formatCode>
                <c:ptCount val="18"/>
                <c:pt idx="0">
                  <c:v>78</c:v>
                </c:pt>
                <c:pt idx="1">
                  <c:v>78</c:v>
                </c:pt>
                <c:pt idx="2">
                  <c:v>78</c:v>
                </c:pt>
                <c:pt idx="3">
                  <c:v>78</c:v>
                </c:pt>
                <c:pt idx="4">
                  <c:v>78</c:v>
                </c:pt>
                <c:pt idx="5">
                  <c:v>78</c:v>
                </c:pt>
                <c:pt idx="6">
                  <c:v>78</c:v>
                </c:pt>
                <c:pt idx="7">
                  <c:v>78</c:v>
                </c:pt>
                <c:pt idx="8">
                  <c:v>78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  <c:pt idx="12">
                  <c:v>78</c:v>
                </c:pt>
                <c:pt idx="13">
                  <c:v>78</c:v>
                </c:pt>
                <c:pt idx="14">
                  <c:v>78</c:v>
                </c:pt>
                <c:pt idx="15">
                  <c:v>78</c:v>
                </c:pt>
                <c:pt idx="16">
                  <c:v>78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204-4EAF-85B1-132160FA81F7}"/>
            </c:ext>
          </c:extLst>
        </c:ser>
        <c:ser>
          <c:idx val="13"/>
          <c:order val="14"/>
          <c:tx>
            <c:strRef>
              <c:f>IgM!$P$2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IgM!$P$3:$P$20</c:f>
              <c:numCache>
                <c:formatCode>0</c:formatCode>
                <c:ptCount val="18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204-4EAF-85B1-132160FA8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33664"/>
        <c:axId val="129235584"/>
      </c:lineChart>
      <c:catAx>
        <c:axId val="129233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5584"/>
        <c:crosses val="autoZero"/>
        <c:auto val="0"/>
        <c:lblAlgn val="ctr"/>
        <c:lblOffset val="100"/>
        <c:tickLblSkip val="1"/>
        <c:noMultiLvlLbl val="0"/>
      </c:catAx>
      <c:valAx>
        <c:axId val="129235584"/>
        <c:scaling>
          <c:orientation val="minMax"/>
          <c:max val="105"/>
          <c:min val="6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3664"/>
        <c:crosses val="autoZero"/>
        <c:crossBetween val="between"/>
        <c:majorUnit val="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9773368602"/>
          <c:y val="0.12558008096345999"/>
          <c:w val="0.16141765160357099"/>
          <c:h val="0.848190026109539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12528780736"/>
          <c:y val="7.6923192492777195E-2"/>
          <c:w val="0.63126314275341999"/>
          <c:h val="0.7846165634263270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LDL!$E$13:$E$20</c:f>
              <c:numCache>
                <c:formatCode>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A-4EAF-A87D-EA40D82D12BE}"/>
            </c:ext>
          </c:extLst>
        </c:ser>
        <c:ser>
          <c:idx val="9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circle"/>
            <c:size val="7"/>
            <c:spPr>
              <a:solidFill>
                <a:srgbClr val="FF00FF"/>
              </a:solidFill>
              <a:ln w="12700">
                <a:solidFill>
                  <a:srgbClr val="FF00FF"/>
                </a:solidFill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5A-4EAF-A87D-EA40D82D12BE}"/>
            </c:ext>
          </c:extLst>
        </c:ser>
        <c:ser>
          <c:idx val="1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val>
            <c:numRef>
              <c:f>LDL!$D$3:$D$20</c:f>
              <c:numCache>
                <c:formatCode>0.0</c:formatCode>
                <c:ptCount val="18"/>
                <c:pt idx="0">
                  <c:v>84.769230769230774</c:v>
                </c:pt>
                <c:pt idx="1">
                  <c:v>86.095238095238102</c:v>
                </c:pt>
                <c:pt idx="2">
                  <c:v>86.526315789473685</c:v>
                </c:pt>
                <c:pt idx="3">
                  <c:v>86.5</c:v>
                </c:pt>
                <c:pt idx="4">
                  <c:v>85.857142857142861</c:v>
                </c:pt>
                <c:pt idx="5">
                  <c:v>84.4375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5A-4EAF-A87D-EA40D82D12BE}"/>
            </c:ext>
          </c:extLst>
        </c:ser>
        <c:ser>
          <c:idx val="8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(LDL!$AC$3:$AC$12,LDL!$E$13:$E$20)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5A-4EAF-A87D-EA40D82D12BE}"/>
            </c:ext>
          </c:extLst>
        </c:ser>
        <c:ser>
          <c:idx val="7"/>
          <c:order val="4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CC"/>
              </a:solidFill>
              <a:ln w="9525" cap="flat" cmpd="sng" algn="ctr">
                <a:solidFill>
                  <a:srgbClr val="0000CC"/>
                </a:solidFill>
                <a:prstDash val="solid"/>
                <a:round/>
              </a:ln>
            </c:spPr>
          </c:marker>
          <c:val>
            <c:numRef>
              <c:f>LDL!$I$3:$I$20</c:f>
              <c:numCache>
                <c:formatCode>0.0</c:formatCode>
                <c:ptCount val="18"/>
                <c:pt idx="2">
                  <c:v>86.09</c:v>
                </c:pt>
                <c:pt idx="3">
                  <c:v>86.05</c:v>
                </c:pt>
                <c:pt idx="4">
                  <c:v>86.44</c:v>
                </c:pt>
                <c:pt idx="5">
                  <c:v>86.52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5A-4EAF-A87D-EA40D82D12BE}"/>
            </c:ext>
          </c:extLst>
        </c:ser>
        <c:ser>
          <c:idx val="2"/>
          <c:order val="5"/>
          <c:tx>
            <c:strRef>
              <c:f>LDL!$L$2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LDL!$L$3:$L$20</c:f>
              <c:numCache>
                <c:formatCode>General</c:formatCode>
                <c:ptCount val="18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</c:v>
                </c:pt>
                <c:pt idx="12">
                  <c:v>86</c:v>
                </c:pt>
                <c:pt idx="13">
                  <c:v>86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5A-4EAF-A87D-EA40D82D12BE}"/>
            </c:ext>
          </c:extLst>
        </c:ser>
        <c:ser>
          <c:idx val="4"/>
          <c:order val="6"/>
          <c:tx>
            <c:strRef>
              <c:f>LDL!$M$2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LDL!$M$3:$M$20</c:f>
              <c:numCache>
                <c:formatCode>0.0</c:formatCode>
                <c:ptCount val="18"/>
                <c:pt idx="0">
                  <c:v>85.357763532763528</c:v>
                </c:pt>
                <c:pt idx="1">
                  <c:v>86.023295825179389</c:v>
                </c:pt>
                <c:pt idx="2">
                  <c:v>86.11459649122807</c:v>
                </c:pt>
                <c:pt idx="3">
                  <c:v>85.953982106782107</c:v>
                </c:pt>
                <c:pt idx="4">
                  <c:v>86.178318925518909</c:v>
                </c:pt>
                <c:pt idx="5">
                  <c:v>85.68075263157894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5A-4EAF-A87D-EA40D82D12BE}"/>
            </c:ext>
          </c:extLst>
        </c:ser>
        <c:ser>
          <c:idx val="6"/>
          <c:order val="7"/>
          <c:tx>
            <c:strRef>
              <c:f>LDL!$R$2</c:f>
              <c:strCache>
                <c:ptCount val="1"/>
                <c:pt idx="0">
                  <c:v>メタボリード下限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LDL!$R$3:$R$20</c:f>
              <c:numCache>
                <c:formatCode>General</c:formatCode>
                <c:ptCount val="18"/>
                <c:pt idx="0">
                  <c:v>81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  <c:pt idx="5">
                  <c:v>81</c:v>
                </c:pt>
                <c:pt idx="6">
                  <c:v>81</c:v>
                </c:pt>
                <c:pt idx="7">
                  <c:v>81</c:v>
                </c:pt>
                <c:pt idx="8">
                  <c:v>81</c:v>
                </c:pt>
                <c:pt idx="9">
                  <c:v>81</c:v>
                </c:pt>
                <c:pt idx="10">
                  <c:v>81</c:v>
                </c:pt>
                <c:pt idx="11">
                  <c:v>81</c:v>
                </c:pt>
                <c:pt idx="12">
                  <c:v>81</c:v>
                </c:pt>
                <c:pt idx="13">
                  <c:v>81</c:v>
                </c:pt>
                <c:pt idx="14">
                  <c:v>81</c:v>
                </c:pt>
                <c:pt idx="15">
                  <c:v>81</c:v>
                </c:pt>
                <c:pt idx="16">
                  <c:v>81</c:v>
                </c:pt>
                <c:pt idx="1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5A-4EAF-A87D-EA40D82D12BE}"/>
            </c:ext>
          </c:extLst>
        </c:ser>
        <c:ser>
          <c:idx val="3"/>
          <c:order val="8"/>
          <c:tx>
            <c:strRef>
              <c:f>LDL!$S$2</c:f>
              <c:strCache>
                <c:ptCount val="1"/>
                <c:pt idx="0">
                  <c:v>メタボリード上限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LDL!$S$3:$S$20</c:f>
              <c:numCache>
                <c:formatCode>General</c:formatCode>
                <c:ptCount val="18"/>
                <c:pt idx="0">
                  <c:v>91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5A-4EAF-A87D-EA40D82D1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24896"/>
        <c:axId val="128627072"/>
      </c:lineChart>
      <c:catAx>
        <c:axId val="128624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7072"/>
        <c:crosses val="autoZero"/>
        <c:auto val="0"/>
        <c:lblAlgn val="ctr"/>
        <c:lblOffset val="100"/>
        <c:tickLblSkip val="1"/>
        <c:noMultiLvlLbl val="0"/>
      </c:catAx>
      <c:valAx>
        <c:axId val="128627072"/>
        <c:scaling>
          <c:orientation val="minMax"/>
          <c:max val="96"/>
          <c:min val="7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4896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487514342133"/>
          <c:y val="0.233846637433794"/>
          <c:w val="0.24460416756271999"/>
          <c:h val="0.61905768778432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68895508523201E-2"/>
          <c:y val="7.6923192492777195E-2"/>
          <c:w val="0.683442100181752"/>
          <c:h val="0.78461656342632702"/>
        </c:manualLayout>
      </c:layout>
      <c:lineChart>
        <c:grouping val="standard"/>
        <c:varyColors val="0"/>
        <c:ser>
          <c:idx val="1"/>
          <c:order val="0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D8-44FC-87AA-E6F36F307662}"/>
            </c:ext>
          </c:extLst>
        </c:ser>
        <c:ser>
          <c:idx val="2"/>
          <c:order val="1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LDL!$G$3:$G$20</c:f>
              <c:numCache>
                <c:formatCode>0.0</c:formatCode>
                <c:ptCount val="18"/>
                <c:pt idx="1">
                  <c:v>70.204705882352926</c:v>
                </c:pt>
                <c:pt idx="2">
                  <c:v>71.339523809523797</c:v>
                </c:pt>
                <c:pt idx="3">
                  <c:v>71.431666666666672</c:v>
                </c:pt>
                <c:pt idx="4">
                  <c:v>70.907500000000013</c:v>
                </c:pt>
                <c:pt idx="5">
                  <c:v>71.396250000000023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8-44FC-87AA-E6F36F307662}"/>
            </c:ext>
          </c:extLst>
        </c:ser>
        <c:ser>
          <c:idx val="9"/>
          <c:order val="2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LDL!$H$3:$H$20</c:f>
              <c:numCache>
                <c:formatCode>0.0</c:formatCode>
                <c:ptCount val="18"/>
                <c:pt idx="1">
                  <c:v>70.158000000000001</c:v>
                </c:pt>
                <c:pt idx="2">
                  <c:v>69.816999999999993</c:v>
                </c:pt>
                <c:pt idx="3">
                  <c:v>70.769000000000005</c:v>
                </c:pt>
                <c:pt idx="4">
                  <c:v>70.81</c:v>
                </c:pt>
                <c:pt idx="5">
                  <c:v>70.632000000000005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D8-44FC-87AA-E6F36F307662}"/>
            </c:ext>
          </c:extLst>
        </c:ser>
        <c:ser>
          <c:idx val="8"/>
          <c:order val="3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LDL!$J$3:$J$20</c:f>
              <c:numCache>
                <c:formatCode>0.0</c:formatCode>
                <c:ptCount val="18"/>
                <c:pt idx="1">
                  <c:v>70.69</c:v>
                </c:pt>
                <c:pt idx="2">
                  <c:v>70.400000000000006</c:v>
                </c:pt>
                <c:pt idx="3">
                  <c:v>70.44</c:v>
                </c:pt>
                <c:pt idx="4">
                  <c:v>70.42</c:v>
                </c:pt>
                <c:pt idx="5">
                  <c:v>70.900000000000006</c:v>
                </c:pt>
                <c:pt idx="6">
                  <c:v>70.510000000000005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D8-44FC-87AA-E6F36F307662}"/>
            </c:ext>
          </c:extLst>
        </c:ser>
        <c:ser>
          <c:idx val="0"/>
          <c:order val="4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val>
            <c:numRef>
              <c:f>LDL!$K$3:$K$20</c:f>
              <c:numCache>
                <c:formatCode>0.0</c:formatCode>
                <c:ptCount val="18"/>
                <c:pt idx="2">
                  <c:v>71.5</c:v>
                </c:pt>
                <c:pt idx="3">
                  <c:v>70.307692307692307</c:v>
                </c:pt>
                <c:pt idx="4">
                  <c:v>71.714285714285708</c:v>
                </c:pt>
                <c:pt idx="5">
                  <c:v>69.785714285714292</c:v>
                </c:pt>
                <c:pt idx="6">
                  <c:v>70.4375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D8-44FC-87AA-E6F36F307662}"/>
            </c:ext>
          </c:extLst>
        </c:ser>
        <c:ser>
          <c:idx val="4"/>
          <c:order val="5"/>
          <c:tx>
            <c:strRef>
              <c:f>LDL!$O$2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LDL!$O$3:$O$20</c:f>
              <c:numCache>
                <c:formatCode>0</c:formatCode>
                <c:ptCount val="18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D8-44FC-87AA-E6F36F307662}"/>
            </c:ext>
          </c:extLst>
        </c:ser>
        <c:ser>
          <c:idx val="5"/>
          <c:order val="6"/>
          <c:tx>
            <c:strRef>
              <c:f>LDL!$P$2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LDL!$P$3:$P$17</c:f>
              <c:numCache>
                <c:formatCode>0.0</c:formatCode>
                <c:ptCount val="15"/>
                <c:pt idx="1">
                  <c:v>70.350901960784313</c:v>
                </c:pt>
                <c:pt idx="2">
                  <c:v>70.211304761904756</c:v>
                </c:pt>
                <c:pt idx="3">
                  <c:v>70.262399067599077</c:v>
                </c:pt>
                <c:pt idx="4">
                  <c:v>70.508818681318687</c:v>
                </c:pt>
                <c:pt idx="5">
                  <c:v>70.678491071428581</c:v>
                </c:pt>
                <c:pt idx="6">
                  <c:v>70.473749999999995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4D8-44FC-87AA-E6F36F307662}"/>
            </c:ext>
          </c:extLst>
        </c:ser>
        <c:ser>
          <c:idx val="6"/>
          <c:order val="7"/>
          <c:tx>
            <c:strRef>
              <c:f>LDL!$T$2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LDL!$T$3:$T$20</c:f>
              <c:numCache>
                <c:formatCode>General</c:formatCode>
                <c:ptCount val="18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D8-44FC-87AA-E6F36F307662}"/>
            </c:ext>
          </c:extLst>
        </c:ser>
        <c:ser>
          <c:idx val="7"/>
          <c:order val="8"/>
          <c:tx>
            <c:strRef>
              <c:f>LDL!$U$2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LDL!$U$3:$U$20</c:f>
              <c:numCache>
                <c:formatCode>General</c:formatCode>
                <c:ptCount val="1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4D8-44FC-87AA-E6F36F307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47168"/>
        <c:axId val="129063552"/>
      </c:lineChart>
      <c:catAx>
        <c:axId val="1286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063552"/>
        <c:crosses val="autoZero"/>
        <c:auto val="0"/>
        <c:lblAlgn val="ctr"/>
        <c:lblOffset val="100"/>
        <c:tickLblSkip val="1"/>
        <c:noMultiLvlLbl val="0"/>
      </c:catAx>
      <c:valAx>
        <c:axId val="129063552"/>
        <c:scaling>
          <c:orientation val="minMax"/>
          <c:max val="80"/>
          <c:min val="6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471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70198043426399"/>
          <c:y val="0.19692322243503299"/>
          <c:w val="0.19065484639979399"/>
          <c:h val="0.678974837780626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80015148993203E-2"/>
          <c:y val="5.4129223762859301E-2"/>
          <c:w val="0.82132630883199398"/>
          <c:h val="0.80569267677794498"/>
        </c:manualLayout>
      </c:layout>
      <c:lineChart>
        <c:grouping val="standard"/>
        <c:varyColors val="0"/>
        <c:ser>
          <c:idx val="18"/>
          <c:order val="0"/>
          <c:tx>
            <c:strRef>
              <c:f>'2025.11月を100％とした時の活性変化率'!$B$1</c:f>
              <c:strCache>
                <c:ptCount val="1"/>
                <c:pt idx="0">
                  <c:v>Na</c:v>
                </c:pt>
              </c:strCache>
            </c:strRef>
          </c:tx>
          <c:spPr>
            <a:ln w="12700" cap="rnd" cmpd="sng" algn="ctr">
              <a:solidFill>
                <a:srgbClr val="99CC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99CC00"/>
              </a:solidFill>
              <a:ln w="9525" cap="flat" cmpd="sng" algn="ctr">
                <a:solidFill>
                  <a:srgbClr val="99CC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'2025.11月を100％とした時の活性変化率'!$B$2:$B$22</c:f>
              <c:numCache>
                <c:formatCode>0.0</c:formatCode>
                <c:ptCount val="21"/>
                <c:pt idx="0">
                  <c:v>100</c:v>
                </c:pt>
                <c:pt idx="1">
                  <c:v>100.06154341197495</c:v>
                </c:pt>
                <c:pt idx="2">
                  <c:v>100.02740701234065</c:v>
                </c:pt>
                <c:pt idx="3">
                  <c:v>100.13890782042627</c:v>
                </c:pt>
                <c:pt idx="4">
                  <c:v>99.890768531315203</c:v>
                </c:pt>
                <c:pt idx="5">
                  <c:v>99.907507787832444</c:v>
                </c:pt>
                <c:pt idx="6">
                  <c:v>99.584557168954518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E-422E-A264-7F63BBCE2F51}"/>
            </c:ext>
          </c:extLst>
        </c:ser>
        <c:ser>
          <c:idx val="19"/>
          <c:order val="1"/>
          <c:tx>
            <c:strRef>
              <c:f>'2025.11月を100％とした時の活性変化率'!$C$1</c:f>
              <c:strCache>
                <c:ptCount val="1"/>
                <c:pt idx="0">
                  <c:v>K</c:v>
                </c:pt>
              </c:strCache>
            </c:strRef>
          </c:tx>
          <c:spPr>
            <a:ln w="12700" cap="rnd" cmpd="sng" algn="ctr">
              <a:solidFill>
                <a:srgbClr val="FFCC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CC00"/>
              </a:solidFill>
              <a:ln w="9525" cap="flat" cmpd="sng" algn="ctr">
                <a:solidFill>
                  <a:srgbClr val="FFCC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'2025.11月を100％とした時の活性変化率'!$C$2:$C$22</c:f>
              <c:numCache>
                <c:formatCode>0.0</c:formatCode>
                <c:ptCount val="21"/>
                <c:pt idx="0">
                  <c:v>100</c:v>
                </c:pt>
                <c:pt idx="1">
                  <c:v>100.02982944130856</c:v>
                </c:pt>
                <c:pt idx="2">
                  <c:v>100.18776671817319</c:v>
                </c:pt>
                <c:pt idx="3">
                  <c:v>100.22942965769106</c:v>
                </c:pt>
                <c:pt idx="4">
                  <c:v>99.943323837186156</c:v>
                </c:pt>
                <c:pt idx="5">
                  <c:v>100.02605586996332</c:v>
                </c:pt>
                <c:pt idx="6">
                  <c:v>99.651973224465763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E-422E-A264-7F63BBCE2F51}"/>
            </c:ext>
          </c:extLst>
        </c:ser>
        <c:ser>
          <c:idx val="20"/>
          <c:order val="2"/>
          <c:tx>
            <c:strRef>
              <c:f>'2025.11月を100％とした時の活性変化率'!$D$1</c:f>
              <c:strCache>
                <c:ptCount val="1"/>
                <c:pt idx="0">
                  <c:v>CL</c:v>
                </c:pt>
              </c:strCache>
            </c:strRef>
          </c:tx>
          <c:spPr>
            <a:ln w="12700" cap="rnd" cmpd="sng" algn="ctr">
              <a:solidFill>
                <a:srgbClr val="FF99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  <a:ln w="9525" cap="flat" cmpd="sng" algn="ctr">
                <a:solidFill>
                  <a:srgbClr val="FF99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'2025.11月を100％とした時の活性変化率'!$D$2:$D$22</c:f>
              <c:numCache>
                <c:formatCode>0.0</c:formatCode>
                <c:ptCount val="21"/>
                <c:pt idx="0">
                  <c:v>100</c:v>
                </c:pt>
                <c:pt idx="1">
                  <c:v>98.599314175359908</c:v>
                </c:pt>
                <c:pt idx="2">
                  <c:v>98.669246166091057</c:v>
                </c:pt>
                <c:pt idx="3">
                  <c:v>98.684306218968999</c:v>
                </c:pt>
                <c:pt idx="4">
                  <c:v>99.527498803831321</c:v>
                </c:pt>
                <c:pt idx="5">
                  <c:v>99.659497952248728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E-422E-A264-7F63BBCE2F51}"/>
            </c:ext>
          </c:extLst>
        </c:ser>
        <c:ser>
          <c:idx val="21"/>
          <c:order val="3"/>
          <c:tx>
            <c:strRef>
              <c:f>'2025.11月を100％とした時の活性変化率'!$E$1</c:f>
              <c:strCache>
                <c:ptCount val="1"/>
                <c:pt idx="0">
                  <c:v>Ca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'2025.11月を100％とした時の活性変化率'!$E$2:$E$22</c:f>
              <c:numCache>
                <c:formatCode>0.0</c:formatCode>
                <c:ptCount val="21"/>
                <c:pt idx="0">
                  <c:v>100</c:v>
                </c:pt>
                <c:pt idx="1">
                  <c:v>99.413817436558645</c:v>
                </c:pt>
                <c:pt idx="2">
                  <c:v>99.75545388497396</c:v>
                </c:pt>
                <c:pt idx="3">
                  <c:v>99.466388068732599</c:v>
                </c:pt>
                <c:pt idx="4">
                  <c:v>99.641418685930276</c:v>
                </c:pt>
                <c:pt idx="5">
                  <c:v>99.418117496118171</c:v>
                </c:pt>
                <c:pt idx="6">
                  <c:v>98.165524609977297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7E-422E-A264-7F63BBCE2F51}"/>
            </c:ext>
          </c:extLst>
        </c:ser>
        <c:ser>
          <c:idx val="17"/>
          <c:order val="4"/>
          <c:tx>
            <c:strRef>
              <c:f>'2025.11月を100％とした時の活性変化率'!$F$1</c:f>
              <c:strCache>
                <c:ptCount val="1"/>
                <c:pt idx="0">
                  <c:v>GLU</c:v>
                </c:pt>
              </c:strCache>
            </c:strRef>
          </c:tx>
          <c:spPr>
            <a:ln w="12700" cap="rnd" cmpd="sng" algn="ctr">
              <a:solidFill>
                <a:srgbClr val="33CCCC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33CCCC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'2025.11月を100％とした時の活性変化率'!$F$2:$F$22</c:f>
              <c:numCache>
                <c:formatCode>0.0</c:formatCode>
                <c:ptCount val="21"/>
                <c:pt idx="0">
                  <c:v>100</c:v>
                </c:pt>
                <c:pt idx="1">
                  <c:v>99.470427069156912</c:v>
                </c:pt>
                <c:pt idx="2">
                  <c:v>99.402717954550084</c:v>
                </c:pt>
                <c:pt idx="3">
                  <c:v>99.293464006382337</c:v>
                </c:pt>
                <c:pt idx="4">
                  <c:v>99.188977743545365</c:v>
                </c:pt>
                <c:pt idx="5">
                  <c:v>99.198480905839119</c:v>
                </c:pt>
                <c:pt idx="6">
                  <c:v>98.885331512320036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7E-422E-A264-7F63BBCE2F51}"/>
            </c:ext>
          </c:extLst>
        </c:ser>
        <c:ser>
          <c:idx val="8"/>
          <c:order val="5"/>
          <c:tx>
            <c:strRef>
              <c:f>'2025.11月を100％とした時の活性変化率'!$G$1</c:f>
              <c:strCache>
                <c:ptCount val="1"/>
                <c:pt idx="0">
                  <c:v>TCH</c:v>
                </c:pt>
              </c:strCache>
            </c:strRef>
          </c:tx>
          <c:spPr>
            <a:ln w="12700" cap="rnd" cmpd="sng" algn="ctr">
              <a:solidFill>
                <a:srgbClr val="00CCFF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CC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'2025.11月を100％とした時の活性変化率'!$G$2:$G$22</c:f>
              <c:numCache>
                <c:formatCode>0.0</c:formatCode>
                <c:ptCount val="21"/>
                <c:pt idx="0">
                  <c:v>100</c:v>
                </c:pt>
                <c:pt idx="1">
                  <c:v>99.015234912429534</c:v>
                </c:pt>
                <c:pt idx="2">
                  <c:v>98.922340569870542</c:v>
                </c:pt>
                <c:pt idx="3">
                  <c:v>98.68958547327324</c:v>
                </c:pt>
                <c:pt idx="4">
                  <c:v>98.742851790725965</c:v>
                </c:pt>
                <c:pt idx="5">
                  <c:v>98.469739928446344</c:v>
                </c:pt>
                <c:pt idx="6">
                  <c:v>98.261123406364277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7E-422E-A264-7F63BBCE2F51}"/>
            </c:ext>
          </c:extLst>
        </c:ser>
        <c:ser>
          <c:idx val="9"/>
          <c:order val="6"/>
          <c:tx>
            <c:strRef>
              <c:f>'2025.11月を100％とした時の活性変化率'!$H$1</c:f>
              <c:strCache>
                <c:ptCount val="1"/>
                <c:pt idx="0">
                  <c:v>TG</c:v>
                </c:pt>
              </c:strCache>
            </c:strRef>
          </c:tx>
          <c:spPr>
            <a:ln w="12700" cap="rnd" cmpd="sng" algn="ctr">
              <a:solidFill>
                <a:srgbClr val="CCFFFF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  <a:ln w="9525" cap="flat" cmpd="sng" algn="ctr">
                <a:solidFill>
                  <a:srgbClr val="CCFF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'2025.11月を100％とした時の活性変化率'!$H$2:$H$22</c:f>
              <c:numCache>
                <c:formatCode>0.0</c:formatCode>
                <c:ptCount val="21"/>
                <c:pt idx="0">
                  <c:v>100</c:v>
                </c:pt>
                <c:pt idx="1">
                  <c:v>96.615005115685861</c:v>
                </c:pt>
                <c:pt idx="2">
                  <c:v>96.513807194364531</c:v>
                </c:pt>
                <c:pt idx="3">
                  <c:v>96.210485654585568</c:v>
                </c:pt>
                <c:pt idx="4">
                  <c:v>96.204279289193991</c:v>
                </c:pt>
                <c:pt idx="5">
                  <c:v>96.673900720210199</c:v>
                </c:pt>
                <c:pt idx="6">
                  <c:v>97.533644571617074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7E-422E-A264-7F63BBCE2F51}"/>
            </c:ext>
          </c:extLst>
        </c:ser>
        <c:ser>
          <c:idx val="10"/>
          <c:order val="7"/>
          <c:tx>
            <c:strRef>
              <c:f>'2025.11月を100％とした時の活性変化率'!$I$1</c:f>
              <c:strCache>
                <c:ptCount val="1"/>
                <c:pt idx="0">
                  <c:v>HDL</c:v>
                </c:pt>
              </c:strCache>
            </c:strRef>
          </c:tx>
          <c:spPr>
            <a:ln w="12700" cap="rnd" cmpd="sng" algn="ctr">
              <a:solidFill>
                <a:srgbClr val="CCFFC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  <a:ln w="9525" cap="flat" cmpd="sng" algn="ctr">
                <a:solidFill>
                  <a:srgbClr val="CCFFCC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'2025.11月を100％とした時の活性変化率'!$I$2:$I$22</c:f>
              <c:numCache>
                <c:formatCode>0.0</c:formatCode>
                <c:ptCount val="21"/>
                <c:pt idx="1">
                  <c:v>100</c:v>
                </c:pt>
                <c:pt idx="2">
                  <c:v>99.386861381830258</c:v>
                </c:pt>
                <c:pt idx="3">
                  <c:v>98.945390595764266</c:v>
                </c:pt>
                <c:pt idx="4">
                  <c:v>99.199697113533702</c:v>
                </c:pt>
                <c:pt idx="5">
                  <c:v>99.197562697697293</c:v>
                </c:pt>
                <c:pt idx="6">
                  <c:v>97.752938451316709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7E-422E-A264-7F63BBCE2F51}"/>
            </c:ext>
          </c:extLst>
        </c:ser>
        <c:ser>
          <c:idx val="12"/>
          <c:order val="8"/>
          <c:tx>
            <c:strRef>
              <c:f>'2025.11月を100％とした時の活性変化率'!$J$1</c:f>
              <c:strCache>
                <c:ptCount val="1"/>
                <c:pt idx="0">
                  <c:v>TP</c:v>
                </c:pt>
              </c:strCache>
            </c:strRef>
          </c:tx>
          <c:spPr>
            <a:ln w="12700" cap="rnd" cmpd="sng" algn="ctr">
              <a:solidFill>
                <a:srgbClr val="99CC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99CC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'2025.11月を100％とした時の活性変化率'!$J$2:$J$22</c:f>
              <c:numCache>
                <c:formatCode>0.0</c:formatCode>
                <c:ptCount val="21"/>
                <c:pt idx="0">
                  <c:v>100</c:v>
                </c:pt>
                <c:pt idx="1">
                  <c:v>100.13482114109777</c:v>
                </c:pt>
                <c:pt idx="2">
                  <c:v>100.67591195842631</c:v>
                </c:pt>
                <c:pt idx="3">
                  <c:v>100.80964716260998</c:v>
                </c:pt>
                <c:pt idx="4">
                  <c:v>100.51200835745297</c:v>
                </c:pt>
                <c:pt idx="5">
                  <c:v>100.39973851859523</c:v>
                </c:pt>
                <c:pt idx="6">
                  <c:v>101.21005039157613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7E-422E-A264-7F63BBCE2F51}"/>
            </c:ext>
          </c:extLst>
        </c:ser>
        <c:ser>
          <c:idx val="13"/>
          <c:order val="9"/>
          <c:tx>
            <c:strRef>
              <c:f>'2025.11月を100％とした時の活性変化率'!$K$1</c:f>
              <c:strCache>
                <c:ptCount val="1"/>
                <c:pt idx="0">
                  <c:v>ALB</c:v>
                </c:pt>
              </c:strCache>
            </c:strRef>
          </c:tx>
          <c:spPr>
            <a:ln w="12700" cap="rnd" cmpd="sng" algn="ctr">
              <a:solidFill>
                <a:srgbClr val="FF99CC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FF99CC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'2025.11月を100％とした時の活性変化率'!$K$2:$K$23</c:f>
              <c:numCache>
                <c:formatCode>0.0</c:formatCode>
                <c:ptCount val="22"/>
                <c:pt idx="0">
                  <c:v>100</c:v>
                </c:pt>
                <c:pt idx="1">
                  <c:v>99.949464269248537</c:v>
                </c:pt>
                <c:pt idx="2">
                  <c:v>99.787386177082865</c:v>
                </c:pt>
                <c:pt idx="3">
                  <c:v>99.987149247636822</c:v>
                </c:pt>
                <c:pt idx="4">
                  <c:v>100.08535775765381</c:v>
                </c:pt>
                <c:pt idx="5">
                  <c:v>100.12704246086128</c:v>
                </c:pt>
                <c:pt idx="6">
                  <c:v>99.044467023279424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7E-422E-A264-7F63BBCE2F51}"/>
            </c:ext>
          </c:extLst>
        </c:ser>
        <c:ser>
          <c:idx val="11"/>
          <c:order val="10"/>
          <c:tx>
            <c:strRef>
              <c:f>'2025.11月を100％とした時の活性変化率'!$L$1</c:f>
              <c:strCache>
                <c:ptCount val="1"/>
                <c:pt idx="0">
                  <c:v>TBIL</c:v>
                </c:pt>
              </c:strCache>
            </c:strRef>
          </c:tx>
          <c:spPr>
            <a:ln w="12700" cap="rnd" cmpd="sng" algn="ctr">
              <a:solidFill>
                <a:srgbClr val="FFFF99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  <a:ln w="9525" cap="flat" cmpd="sng" algn="ctr">
                <a:solidFill>
                  <a:srgbClr val="FFFF99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'2025.11月を100％とした時の活性変化率'!$L$2:$L$22</c:f>
              <c:numCache>
                <c:formatCode>0.0</c:formatCode>
                <c:ptCount val="21"/>
                <c:pt idx="0">
                  <c:v>100</c:v>
                </c:pt>
                <c:pt idx="1">
                  <c:v>98.452838013753535</c:v>
                </c:pt>
                <c:pt idx="2">
                  <c:v>98.425301876601949</c:v>
                </c:pt>
                <c:pt idx="3">
                  <c:v>98.031003351830151</c:v>
                </c:pt>
                <c:pt idx="4">
                  <c:v>97.985031736016978</c:v>
                </c:pt>
                <c:pt idx="5">
                  <c:v>98.57968737447537</c:v>
                </c:pt>
                <c:pt idx="6">
                  <c:v>100.36529699075594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7E-422E-A264-7F63BBCE2F51}"/>
            </c:ext>
          </c:extLst>
        </c:ser>
        <c:ser>
          <c:idx val="24"/>
          <c:order val="11"/>
          <c:tx>
            <c:strRef>
              <c:f>'2025.11月を100％とした時の活性変化率'!$M$1</c:f>
              <c:strCache>
                <c:ptCount val="1"/>
                <c:pt idx="0">
                  <c:v>CRP</c:v>
                </c:pt>
              </c:strCache>
            </c:strRef>
          </c:tx>
          <c:spPr>
            <a:ln w="12700" cap="rnd" cmpd="sng" algn="ctr">
              <a:solidFill>
                <a:srgbClr val="003366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336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'2025.11月を100％とした時の活性変化率'!$M$2:$M$22</c:f>
              <c:numCache>
                <c:formatCode>0.0</c:formatCode>
                <c:ptCount val="21"/>
                <c:pt idx="0">
                  <c:v>100</c:v>
                </c:pt>
                <c:pt idx="1">
                  <c:v>101.33734757082536</c:v>
                </c:pt>
                <c:pt idx="2">
                  <c:v>101.53683906507629</c:v>
                </c:pt>
                <c:pt idx="3">
                  <c:v>100.54666817911477</c:v>
                </c:pt>
                <c:pt idx="4">
                  <c:v>100.30349707488963</c:v>
                </c:pt>
                <c:pt idx="5">
                  <c:v>100.40608197950232</c:v>
                </c:pt>
                <c:pt idx="6">
                  <c:v>99.829964266602218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A7E-422E-A264-7F63BBCE2F51}"/>
            </c:ext>
          </c:extLst>
        </c:ser>
        <c:ser>
          <c:idx val="16"/>
          <c:order val="12"/>
          <c:tx>
            <c:strRef>
              <c:f>'2025.11月を100％とした時の活性変化率'!$N$1</c:f>
              <c:strCache>
                <c:ptCount val="1"/>
                <c:pt idx="0">
                  <c:v>UA</c:v>
                </c:pt>
              </c:strCache>
            </c:strRef>
          </c:tx>
          <c:spPr>
            <a:ln w="12700" cap="rnd" cmpd="sng" algn="ctr">
              <a:solidFill>
                <a:srgbClr val="3366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66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'2025.11月を100％とした時の活性変化率'!$N$2:$N$22</c:f>
              <c:numCache>
                <c:formatCode>0.0</c:formatCode>
                <c:ptCount val="21"/>
                <c:pt idx="0">
                  <c:v>100</c:v>
                </c:pt>
                <c:pt idx="1">
                  <c:v>100.00984950585526</c:v>
                </c:pt>
                <c:pt idx="2">
                  <c:v>99.915717611277856</c:v>
                </c:pt>
                <c:pt idx="3">
                  <c:v>99.660816840219809</c:v>
                </c:pt>
                <c:pt idx="4">
                  <c:v>99.746758195338913</c:v>
                </c:pt>
                <c:pt idx="5">
                  <c:v>100.03391946860079</c:v>
                </c:pt>
                <c:pt idx="6">
                  <c:v>102.5750418475331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A7E-422E-A264-7F63BBCE2F51}"/>
            </c:ext>
          </c:extLst>
        </c:ser>
        <c:ser>
          <c:idx val="14"/>
          <c:order val="13"/>
          <c:tx>
            <c:strRef>
              <c:f>'2025.11月を100％とした時の活性変化率'!$O$1</c:f>
              <c:strCache>
                <c:ptCount val="1"/>
                <c:pt idx="0">
                  <c:v>BUN</c:v>
                </c:pt>
              </c:strCache>
            </c:strRef>
          </c:tx>
          <c:spPr>
            <a:ln w="12700" cap="rnd" cmpd="sng" algn="ctr">
              <a:solidFill>
                <a:srgbClr val="CC99FF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  <a:ln w="9525" cap="flat" cmpd="sng" algn="ctr">
                <a:solidFill>
                  <a:srgbClr val="CC99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'2025.11月を100％とした時の活性変化率'!$O$2:$O$22</c:f>
              <c:numCache>
                <c:formatCode>0.0</c:formatCode>
                <c:ptCount val="21"/>
                <c:pt idx="0">
                  <c:v>100</c:v>
                </c:pt>
                <c:pt idx="1">
                  <c:v>100.23063845398967</c:v>
                </c:pt>
                <c:pt idx="2">
                  <c:v>100.53464353956383</c:v>
                </c:pt>
                <c:pt idx="3">
                  <c:v>100.46714935406335</c:v>
                </c:pt>
                <c:pt idx="4">
                  <c:v>100.50295061503877</c:v>
                </c:pt>
                <c:pt idx="5">
                  <c:v>100.64357199382572</c:v>
                </c:pt>
                <c:pt idx="6">
                  <c:v>102.47029862998902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A7E-422E-A264-7F63BBCE2F51}"/>
            </c:ext>
          </c:extLst>
        </c:ser>
        <c:ser>
          <c:idx val="15"/>
          <c:order val="14"/>
          <c:tx>
            <c:strRef>
              <c:f>'2025.11月を100％とした時の活性変化率'!$P$1</c:f>
              <c:strCache>
                <c:ptCount val="1"/>
                <c:pt idx="0">
                  <c:v>CRE</c:v>
                </c:pt>
              </c:strCache>
            </c:strRef>
          </c:tx>
          <c:spPr>
            <a:ln w="12700" cap="rnd" cmpd="sng" algn="ctr">
              <a:solidFill>
                <a:srgbClr val="E3E3E3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E3E3E3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'2025.11月を100％とした時の活性変化率'!$P$2:$P$22</c:f>
              <c:numCache>
                <c:formatCode>0.0</c:formatCode>
                <c:ptCount val="21"/>
                <c:pt idx="0">
                  <c:v>100</c:v>
                </c:pt>
                <c:pt idx="1">
                  <c:v>99.15114495911709</c:v>
                </c:pt>
                <c:pt idx="2">
                  <c:v>99.011966029195435</c:v>
                </c:pt>
                <c:pt idx="3">
                  <c:v>98.607804130152516</c:v>
                </c:pt>
                <c:pt idx="4">
                  <c:v>98.454374142022047</c:v>
                </c:pt>
                <c:pt idx="5">
                  <c:v>98.534599721843563</c:v>
                </c:pt>
                <c:pt idx="6">
                  <c:v>98.399386463691073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A7E-422E-A264-7F63BBCE2F51}"/>
            </c:ext>
          </c:extLst>
        </c:ser>
        <c:ser>
          <c:idx val="0"/>
          <c:order val="15"/>
          <c:tx>
            <c:strRef>
              <c:f>'2025.11月を100％とした時の活性変化率'!$Q$1</c:f>
              <c:strCache>
                <c:ptCount val="1"/>
                <c:pt idx="0">
                  <c:v>AST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'2025.11月を100％とした時の活性変化率'!$Q$2:$Q$22</c:f>
              <c:numCache>
                <c:formatCode>0.0</c:formatCode>
                <c:ptCount val="21"/>
                <c:pt idx="0">
                  <c:v>100</c:v>
                </c:pt>
                <c:pt idx="1">
                  <c:v>99.868591992197707</c:v>
                </c:pt>
                <c:pt idx="2">
                  <c:v>99.742524272618667</c:v>
                </c:pt>
                <c:pt idx="3">
                  <c:v>99.757846445579517</c:v>
                </c:pt>
                <c:pt idx="4">
                  <c:v>100.05695670441904</c:v>
                </c:pt>
                <c:pt idx="5">
                  <c:v>100.3394127745062</c:v>
                </c:pt>
                <c:pt idx="6">
                  <c:v>101.02443381194365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A7E-422E-A264-7F63BBCE2F51}"/>
            </c:ext>
          </c:extLst>
        </c:ser>
        <c:ser>
          <c:idx val="1"/>
          <c:order val="16"/>
          <c:tx>
            <c:strRef>
              <c:f>'2025.11月を100％とした時の活性変化率'!$R$1</c:f>
              <c:strCache>
                <c:ptCount val="1"/>
                <c:pt idx="0">
                  <c:v>ALT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'2025.11月を100％とした時の活性変化率'!$R$2:$R$22</c:f>
              <c:numCache>
                <c:formatCode>0.0</c:formatCode>
                <c:ptCount val="21"/>
                <c:pt idx="0">
                  <c:v>100</c:v>
                </c:pt>
                <c:pt idx="1">
                  <c:v>98.183203514804092</c:v>
                </c:pt>
                <c:pt idx="2">
                  <c:v>97.943499789447429</c:v>
                </c:pt>
                <c:pt idx="3">
                  <c:v>98.076806116775913</c:v>
                </c:pt>
                <c:pt idx="4">
                  <c:v>98.424751364914741</c:v>
                </c:pt>
                <c:pt idx="5">
                  <c:v>98.731677105123822</c:v>
                </c:pt>
                <c:pt idx="6">
                  <c:v>98.390512425164673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A7E-422E-A264-7F63BBCE2F51}"/>
            </c:ext>
          </c:extLst>
        </c:ser>
        <c:ser>
          <c:idx val="2"/>
          <c:order val="17"/>
          <c:tx>
            <c:strRef>
              <c:f>'2025.11月を100％とした時の活性変化率'!$S$1</c:f>
              <c:strCache>
                <c:ptCount val="1"/>
                <c:pt idx="0">
                  <c:v>ALP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'2025.11月を100％とした時の活性変化率'!$S$2:$S$22</c:f>
              <c:numCache>
                <c:formatCode>0.0</c:formatCode>
                <c:ptCount val="21"/>
                <c:pt idx="0">
                  <c:v>100</c:v>
                </c:pt>
                <c:pt idx="1">
                  <c:v>100.89694130142813</c:v>
                </c:pt>
                <c:pt idx="2">
                  <c:v>100.11946941838505</c:v>
                </c:pt>
                <c:pt idx="3">
                  <c:v>100.71329918542691</c:v>
                </c:pt>
                <c:pt idx="4">
                  <c:v>99.905757102994841</c:v>
                </c:pt>
                <c:pt idx="5">
                  <c:v>100.87999909079993</c:v>
                </c:pt>
                <c:pt idx="6">
                  <c:v>101.22032677184585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A7E-422E-A264-7F63BBCE2F51}"/>
            </c:ext>
          </c:extLst>
        </c:ser>
        <c:ser>
          <c:idx val="3"/>
          <c:order val="18"/>
          <c:tx>
            <c:strRef>
              <c:f>'2025.11月を100％とした時の活性変化率'!$T$1</c:f>
              <c:strCache>
                <c:ptCount val="1"/>
                <c:pt idx="0">
                  <c:v>LD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'2025.11月を100％とした時の活性変化率'!$T$2:$T$22</c:f>
              <c:numCache>
                <c:formatCode>0.0</c:formatCode>
                <c:ptCount val="21"/>
                <c:pt idx="0">
                  <c:v>100</c:v>
                </c:pt>
                <c:pt idx="1">
                  <c:v>99.948190764941032</c:v>
                </c:pt>
                <c:pt idx="2">
                  <c:v>99.843254907642788</c:v>
                </c:pt>
                <c:pt idx="3">
                  <c:v>99.622758219197877</c:v>
                </c:pt>
                <c:pt idx="4">
                  <c:v>99.465334405419725</c:v>
                </c:pt>
                <c:pt idx="5">
                  <c:v>99.983122350711184</c:v>
                </c:pt>
                <c:pt idx="6">
                  <c:v>100.43092609788124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A7E-422E-A264-7F63BBCE2F51}"/>
            </c:ext>
          </c:extLst>
        </c:ser>
        <c:ser>
          <c:idx val="4"/>
          <c:order val="19"/>
          <c:tx>
            <c:strRef>
              <c:f>'2025.11月を100％とした時の活性変化率'!$U$1</c:f>
              <c:strCache>
                <c:ptCount val="1"/>
                <c:pt idx="0">
                  <c:v>CPK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'2025.11月を100％とした時の活性変化率'!$U$2:$U$22</c:f>
              <c:numCache>
                <c:formatCode>0.0</c:formatCode>
                <c:ptCount val="21"/>
                <c:pt idx="0">
                  <c:v>100</c:v>
                </c:pt>
                <c:pt idx="1">
                  <c:v>100.95607705335277</c:v>
                </c:pt>
                <c:pt idx="2">
                  <c:v>101.33128739054801</c:v>
                </c:pt>
                <c:pt idx="3">
                  <c:v>101.60313894248219</c:v>
                </c:pt>
                <c:pt idx="4">
                  <c:v>101.52027111070674</c:v>
                </c:pt>
                <c:pt idx="5">
                  <c:v>101.73332221288082</c:v>
                </c:pt>
                <c:pt idx="6">
                  <c:v>103.01079432298923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A7E-422E-A264-7F63BBCE2F51}"/>
            </c:ext>
          </c:extLst>
        </c:ser>
        <c:ser>
          <c:idx val="5"/>
          <c:order val="20"/>
          <c:tx>
            <c:strRef>
              <c:f>'2025.11月を100％とした時の活性変化率'!$V$1</c:f>
              <c:strCache>
                <c:ptCount val="1"/>
                <c:pt idx="0">
                  <c:v>rGT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'2025.11月を100％とした時の活性変化率'!$V$2:$V$22</c:f>
              <c:numCache>
                <c:formatCode>0.0</c:formatCode>
                <c:ptCount val="21"/>
                <c:pt idx="0">
                  <c:v>100</c:v>
                </c:pt>
                <c:pt idx="1">
                  <c:v>100.44035597012717</c:v>
                </c:pt>
                <c:pt idx="2">
                  <c:v>100.33642319661809</c:v>
                </c:pt>
                <c:pt idx="3">
                  <c:v>100.43151741294641</c:v>
                </c:pt>
                <c:pt idx="4">
                  <c:v>100.25045371099854</c:v>
                </c:pt>
                <c:pt idx="5">
                  <c:v>100.93375746268214</c:v>
                </c:pt>
                <c:pt idx="6">
                  <c:v>101.33482168755417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A7E-422E-A264-7F63BBCE2F51}"/>
            </c:ext>
          </c:extLst>
        </c:ser>
        <c:ser>
          <c:idx val="6"/>
          <c:order val="21"/>
          <c:tx>
            <c:strRef>
              <c:f>'2025.11月を100％とした時の活性変化率'!$W$1</c:f>
              <c:strCache>
                <c:ptCount val="1"/>
                <c:pt idx="0">
                  <c:v>AMY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'2025.11月を100％とした時の活性変化率'!$W$2:$W$22</c:f>
              <c:numCache>
                <c:formatCode>0.0</c:formatCode>
                <c:ptCount val="21"/>
                <c:pt idx="0">
                  <c:v>100</c:v>
                </c:pt>
                <c:pt idx="1">
                  <c:v>100.51073901383825</c:v>
                </c:pt>
                <c:pt idx="2">
                  <c:v>100.54821046089077</c:v>
                </c:pt>
                <c:pt idx="3">
                  <c:v>100.67561929893745</c:v>
                </c:pt>
                <c:pt idx="4">
                  <c:v>100.70329207985482</c:v>
                </c:pt>
                <c:pt idx="5">
                  <c:v>100.96517790393158</c:v>
                </c:pt>
                <c:pt idx="6">
                  <c:v>101.32874309337919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A7E-422E-A264-7F63BBCE2F51}"/>
            </c:ext>
          </c:extLst>
        </c:ser>
        <c:ser>
          <c:idx val="7"/>
          <c:order val="22"/>
          <c:tx>
            <c:strRef>
              <c:f>'2025.11月を100％とした時の活性変化率'!$X$1</c:f>
              <c:strCache>
                <c:ptCount val="1"/>
                <c:pt idx="0">
                  <c:v>CHE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'2025.11月を100％とした時の活性変化率'!$X$2:$X$22</c:f>
              <c:numCache>
                <c:formatCode>0.0</c:formatCode>
                <c:ptCount val="21"/>
                <c:pt idx="0">
                  <c:v>100</c:v>
                </c:pt>
                <c:pt idx="1">
                  <c:v>100.19826924043092</c:v>
                </c:pt>
                <c:pt idx="2">
                  <c:v>100.1291562443799</c:v>
                </c:pt>
                <c:pt idx="3">
                  <c:v>100.2619855851399</c:v>
                </c:pt>
                <c:pt idx="4">
                  <c:v>100.18536207411842</c:v>
                </c:pt>
                <c:pt idx="5">
                  <c:v>100.9389104655524</c:v>
                </c:pt>
                <c:pt idx="6">
                  <c:v>101.41387074018655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A7E-422E-A264-7F63BBCE2F51}"/>
            </c:ext>
          </c:extLst>
        </c:ser>
        <c:ser>
          <c:idx val="23"/>
          <c:order val="23"/>
          <c:tx>
            <c:strRef>
              <c:f>'2025.11月を100％とした時の活性変化率'!$Y$1</c:f>
              <c:strCache>
                <c:ptCount val="1"/>
                <c:pt idx="0">
                  <c:v>Fe</c:v>
                </c:pt>
              </c:strCache>
            </c:strRef>
          </c:tx>
          <c:spPr>
            <a:ln w="12700" cap="rnd" cmpd="sng" algn="ctr">
              <a:solidFill>
                <a:srgbClr val="969696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69696"/>
              </a:solidFill>
              <a:ln w="9525" cap="flat" cmpd="sng" algn="ctr">
                <a:solidFill>
                  <a:srgbClr val="96969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'2025.11月を100％とした時の活性変化率'!$Y$2:$Y$22</c:f>
              <c:numCache>
                <c:formatCode>0.0</c:formatCode>
                <c:ptCount val="21"/>
                <c:pt idx="0">
                  <c:v>100</c:v>
                </c:pt>
                <c:pt idx="1">
                  <c:v>101.14070220954538</c:v>
                </c:pt>
                <c:pt idx="2">
                  <c:v>101.16312750812845</c:v>
                </c:pt>
                <c:pt idx="3">
                  <c:v>101.09671057355347</c:v>
                </c:pt>
                <c:pt idx="4">
                  <c:v>101.18547017993866</c:v>
                </c:pt>
                <c:pt idx="5">
                  <c:v>100.84456326083711</c:v>
                </c:pt>
                <c:pt idx="6">
                  <c:v>100.42384487695514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A7E-422E-A264-7F63BBCE2F51}"/>
            </c:ext>
          </c:extLst>
        </c:ser>
        <c:ser>
          <c:idx val="29"/>
          <c:order val="24"/>
          <c:tx>
            <c:strRef>
              <c:f>'2025.11月を100％とした時の活性変化率'!$Z$1</c:f>
              <c:strCache>
                <c:ptCount val="1"/>
                <c:pt idx="0">
                  <c:v>Mg</c:v>
                </c:pt>
              </c:strCache>
            </c:strRef>
          </c:tx>
          <c:spPr>
            <a:ln w="12700" cap="rnd" cmpd="sng" algn="ctr">
              <a:solidFill>
                <a:srgbClr val="993366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993366"/>
              </a:solidFill>
              <a:ln w="9525" cap="flat" cmpd="sng" algn="ctr">
                <a:solidFill>
                  <a:srgbClr val="99336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'2025.11月を100％とした時の活性変化率'!$Z$2:$Z$22</c:f>
              <c:numCache>
                <c:formatCode>0.0</c:formatCode>
                <c:ptCount val="21"/>
                <c:pt idx="0">
                  <c:v>100</c:v>
                </c:pt>
                <c:pt idx="1">
                  <c:v>102.11589373389383</c:v>
                </c:pt>
                <c:pt idx="2">
                  <c:v>102.2787253300764</c:v>
                </c:pt>
                <c:pt idx="3">
                  <c:v>102.18396464467148</c:v>
                </c:pt>
                <c:pt idx="4">
                  <c:v>101.13450158179656</c:v>
                </c:pt>
                <c:pt idx="5">
                  <c:v>102.03118131515809</c:v>
                </c:pt>
                <c:pt idx="6">
                  <c:v>101.90776135769572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A7E-422E-A264-7F63BBCE2F51}"/>
            </c:ext>
          </c:extLst>
        </c:ser>
        <c:ser>
          <c:idx val="22"/>
          <c:order val="25"/>
          <c:tx>
            <c:strRef>
              <c:f>'2025.11月を100％とした時の活性変化率'!$AA$1</c:f>
              <c:strCache>
                <c:ptCount val="1"/>
                <c:pt idx="0">
                  <c:v>IP</c:v>
                </c:pt>
              </c:strCache>
            </c:strRef>
          </c:tx>
          <c:spPr>
            <a:ln w="12700" cap="rnd" cmpd="sng" algn="ctr">
              <a:solidFill>
                <a:srgbClr val="666699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666699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'2025.11月を100％とした時の活性変化率'!$AA$2:$AA$22</c:f>
              <c:numCache>
                <c:formatCode>0.0</c:formatCode>
                <c:ptCount val="21"/>
                <c:pt idx="0">
                  <c:v>100</c:v>
                </c:pt>
                <c:pt idx="1">
                  <c:v>100.3411277735712</c:v>
                </c:pt>
                <c:pt idx="2">
                  <c:v>100.20735720096796</c:v>
                </c:pt>
                <c:pt idx="3">
                  <c:v>100.17000632593873</c:v>
                </c:pt>
                <c:pt idx="4">
                  <c:v>99.863099162803906</c:v>
                </c:pt>
                <c:pt idx="5">
                  <c:v>99.866732240089149</c:v>
                </c:pt>
                <c:pt idx="6">
                  <c:v>99.129836616039896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A7E-422E-A264-7F63BBCE2F51}"/>
            </c:ext>
          </c:extLst>
        </c:ser>
        <c:ser>
          <c:idx val="25"/>
          <c:order val="26"/>
          <c:tx>
            <c:strRef>
              <c:f>'2025.11月を100％とした時の活性変化率'!$AB$1</c:f>
              <c:strCache>
                <c:ptCount val="1"/>
                <c:pt idx="0">
                  <c:v>IgG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'2025.11月を100％とした時の活性変化率'!$AB$2:$AB$22</c:f>
              <c:numCache>
                <c:formatCode>0.0</c:formatCode>
                <c:ptCount val="21"/>
                <c:pt idx="0">
                  <c:v>100</c:v>
                </c:pt>
                <c:pt idx="1">
                  <c:v>99.882838065317785</c:v>
                </c:pt>
                <c:pt idx="2">
                  <c:v>99.842313256373984</c:v>
                </c:pt>
                <c:pt idx="3">
                  <c:v>100.806733776896</c:v>
                </c:pt>
                <c:pt idx="4">
                  <c:v>100.71751734766008</c:v>
                </c:pt>
                <c:pt idx="5">
                  <c:v>100.82128871956301</c:v>
                </c:pt>
                <c:pt idx="6">
                  <c:v>101.58156220678146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A7E-422E-A264-7F63BBCE2F51}"/>
            </c:ext>
          </c:extLst>
        </c:ser>
        <c:ser>
          <c:idx val="26"/>
          <c:order val="27"/>
          <c:tx>
            <c:strRef>
              <c:f>'2025.11月を100％とした時の活性変化率'!$AC$1</c:f>
              <c:strCache>
                <c:ptCount val="1"/>
                <c:pt idx="0">
                  <c:v>IgA</c:v>
                </c:pt>
              </c:strCache>
            </c:strRef>
          </c:tx>
          <c:spPr>
            <a:ln w="12700" cap="rnd" cmpd="sng" algn="ctr">
              <a:solidFill>
                <a:srgbClr val="003300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33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'2025.11月を100％とした時の活性変化率'!$AC$2:$AC$22</c:f>
              <c:numCache>
                <c:formatCode>0.0</c:formatCode>
                <c:ptCount val="21"/>
                <c:pt idx="0">
                  <c:v>100</c:v>
                </c:pt>
                <c:pt idx="1">
                  <c:v>99.220742540296257</c:v>
                </c:pt>
                <c:pt idx="2">
                  <c:v>99.94264796885048</c:v>
                </c:pt>
                <c:pt idx="3">
                  <c:v>99.839029812402657</c:v>
                </c:pt>
                <c:pt idx="4">
                  <c:v>98.785645849975253</c:v>
                </c:pt>
                <c:pt idx="5">
                  <c:v>98.411083505736102</c:v>
                </c:pt>
                <c:pt idx="6">
                  <c:v>97.926359033496084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A7E-422E-A264-7F63BBCE2F51}"/>
            </c:ext>
          </c:extLst>
        </c:ser>
        <c:ser>
          <c:idx val="27"/>
          <c:order val="28"/>
          <c:tx>
            <c:strRef>
              <c:f>'2025.11月を100％とした時の活性変化率'!$AD$1</c:f>
              <c:strCache>
                <c:ptCount val="1"/>
                <c:pt idx="0">
                  <c:v>IgM</c:v>
                </c:pt>
              </c:strCache>
            </c:strRef>
          </c:tx>
          <c:spPr>
            <a:ln w="12700" cap="rnd" cmpd="sng" algn="ctr">
              <a:solidFill>
                <a:srgbClr val="3333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333300"/>
              </a:solidFill>
              <a:ln w="9525" cap="flat" cmpd="sng" algn="ctr">
                <a:solidFill>
                  <a:srgbClr val="3333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'2025.11月を100％とした時の活性変化率'!$AD$2:$AD$22</c:f>
              <c:numCache>
                <c:formatCode>0.0</c:formatCode>
                <c:ptCount val="21"/>
                <c:pt idx="0">
                  <c:v>100</c:v>
                </c:pt>
                <c:pt idx="1">
                  <c:v>98.699996742369422</c:v>
                </c:pt>
                <c:pt idx="2">
                  <c:v>99.23581340886436</c:v>
                </c:pt>
                <c:pt idx="3">
                  <c:v>98.185785550769936</c:v>
                </c:pt>
                <c:pt idx="4">
                  <c:v>97.31733133934425</c:v>
                </c:pt>
                <c:pt idx="5">
                  <c:v>97.526541241286083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A7E-422E-A264-7F63BBCE2F51}"/>
            </c:ext>
          </c:extLst>
        </c:ser>
        <c:ser>
          <c:idx val="28"/>
          <c:order val="29"/>
          <c:tx>
            <c:strRef>
              <c:f>'2025.11月を100％とした時の活性変化率'!$AE$1</c:f>
              <c:strCache>
                <c:ptCount val="1"/>
                <c:pt idx="0">
                  <c:v>LDL</c:v>
                </c:pt>
              </c:strCache>
            </c:strRef>
          </c:tx>
          <c:spPr>
            <a:ln w="12700" cap="rnd" cmpd="sng" algn="ctr">
              <a:solidFill>
                <a:srgbClr val="9933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  <a:ln w="9525" cap="flat" cmpd="sng" algn="ctr">
                <a:solidFill>
                  <a:srgbClr val="9933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'2025.11月を100％とした時の活性変化率'!$AE$2:$AE$22</c:f>
              <c:numCache>
                <c:formatCode>0.0</c:formatCode>
                <c:ptCount val="21"/>
                <c:pt idx="1">
                  <c:v>100</c:v>
                </c:pt>
                <c:pt idx="2">
                  <c:v>99.801570136289968</c:v>
                </c:pt>
                <c:pt idx="3">
                  <c:v>99.874197926794778</c:v>
                </c:pt>
                <c:pt idx="4">
                  <c:v>100.22447007235587</c:v>
                </c:pt>
                <c:pt idx="5">
                  <c:v>100.46565019283886</c:v>
                </c:pt>
                <c:pt idx="6">
                  <c:v>100.17462183965198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A7E-422E-A264-7F63BBCE2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46496"/>
        <c:axId val="129552768"/>
      </c:lineChart>
      <c:catAx>
        <c:axId val="12954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52768"/>
        <c:crosses val="autoZero"/>
        <c:auto val="1"/>
        <c:lblAlgn val="ctr"/>
        <c:lblOffset val="100"/>
        <c:tickLblSkip val="1"/>
        <c:noMultiLvlLbl val="0"/>
      </c:catAx>
      <c:valAx>
        <c:axId val="129552768"/>
        <c:scaling>
          <c:orientation val="minMax"/>
          <c:max val="108"/>
          <c:min val="9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46496"/>
        <c:crosses val="autoZero"/>
        <c:crossBetween val="between"/>
        <c:majorUnit val="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89409448820902"/>
          <c:y val="6.4784143361390203E-3"/>
          <c:w val="7.3842257217847096E-2"/>
          <c:h val="0.99352158566386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2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84385382064695E-2"/>
          <c:y val="7.6923192492777195E-2"/>
          <c:w val="0.62251560550315799"/>
          <c:h val="0.78461656342632702"/>
        </c:manualLayout>
      </c:layout>
      <c:lineChart>
        <c:grouping val="standard"/>
        <c:varyColors val="0"/>
        <c:ser>
          <c:idx val="1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CL!$B$3:$B$17</c:f>
              <c:numCache>
                <c:formatCode>0.0</c:formatCode>
                <c:ptCount val="15"/>
                <c:pt idx="1">
                  <c:v>109.32000000000002</c:v>
                </c:pt>
                <c:pt idx="2">
                  <c:v>109.40500000000002</c:v>
                </c:pt>
                <c:pt idx="3">
                  <c:v>109.45555555555555</c:v>
                </c:pt>
                <c:pt idx="4">
                  <c:v>109.39444444444443</c:v>
                </c:pt>
                <c:pt idx="5">
                  <c:v>109.4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4-4121-B125-F45AF5A74800}"/>
            </c:ext>
          </c:extLst>
        </c:ser>
        <c:ser>
          <c:idx val="1"/>
          <c:order val="1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CL!$D$3:$D$20</c:f>
              <c:numCache>
                <c:formatCode>0.0</c:formatCode>
                <c:ptCount val="18"/>
                <c:pt idx="0">
                  <c:v>108.59166666666665</c:v>
                </c:pt>
                <c:pt idx="1">
                  <c:v>108.64375000000003</c:v>
                </c:pt>
                <c:pt idx="2">
                  <c:v>108.76428571428572</c:v>
                </c:pt>
                <c:pt idx="3">
                  <c:v>108.13529411764706</c:v>
                </c:pt>
                <c:pt idx="4">
                  <c:v>108.0888888888889</c:v>
                </c:pt>
                <c:pt idx="5">
                  <c:v>108.85294117647059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4-4121-B125-F45AF5A74800}"/>
            </c:ext>
          </c:extLst>
        </c:ser>
        <c:ser>
          <c:idx val="3"/>
          <c:order val="2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CL!$F$3:$F$20</c:f>
              <c:numCache>
                <c:formatCode>0.0</c:formatCode>
                <c:ptCount val="18"/>
                <c:pt idx="2">
                  <c:v>109</c:v>
                </c:pt>
                <c:pt idx="3">
                  <c:v>109.45454545454545</c:v>
                </c:pt>
                <c:pt idx="4">
                  <c:v>109.84615384615384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C4-4121-B125-F45AF5A74800}"/>
            </c:ext>
          </c:extLst>
        </c:ser>
        <c:ser>
          <c:idx val="2"/>
          <c:order val="3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val>
            <c:numRef>
              <c:f>(CL!$AB$3:$AB$10,CL!$H$11:$H$20)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C4-4121-B125-F45AF5A74800}"/>
            </c:ext>
          </c:extLst>
        </c:ser>
        <c:ser>
          <c:idx val="9"/>
          <c:order val="4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val>
            <c:numRef>
              <c:f>(CL!$AB$3,CL!$I$4:$I$20)</c:f>
              <c:numCache>
                <c:formatCode>0.0</c:formatCode>
                <c:ptCount val="18"/>
                <c:pt idx="2">
                  <c:v>109</c:v>
                </c:pt>
                <c:pt idx="3">
                  <c:v>109.27</c:v>
                </c:pt>
                <c:pt idx="4">
                  <c:v>109.22</c:v>
                </c:pt>
                <c:pt idx="5">
                  <c:v>109.05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C4-4121-B125-F45AF5A74800}"/>
            </c:ext>
          </c:extLst>
        </c:ser>
        <c:ser>
          <c:idx val="4"/>
          <c:order val="5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CL!$J$3:$J$20</c:f>
              <c:numCache>
                <c:formatCode>0.0</c:formatCode>
                <c:ptCount val="18"/>
                <c:pt idx="1">
                  <c:v>108.84</c:v>
                </c:pt>
                <c:pt idx="2">
                  <c:v>108.58</c:v>
                </c:pt>
                <c:pt idx="3">
                  <c:v>108.57</c:v>
                </c:pt>
                <c:pt idx="4">
                  <c:v>108.31</c:v>
                </c:pt>
                <c:pt idx="5">
                  <c:v>108</c:v>
                </c:pt>
                <c:pt idx="6">
                  <c:v>108.31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C4-4121-B125-F45AF5A74800}"/>
            </c:ext>
          </c:extLst>
        </c:ser>
        <c:ser>
          <c:idx val="5"/>
          <c:order val="6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</c:spPr>
          </c:marker>
          <c:val>
            <c:numRef>
              <c:f>CL!$K$3:$K$20</c:f>
              <c:numCache>
                <c:formatCode>0.0</c:formatCode>
                <c:ptCount val="18"/>
                <c:pt idx="2">
                  <c:v>109.14285714285714</c:v>
                </c:pt>
                <c:pt idx="3">
                  <c:v>109.69230769230769</c:v>
                </c:pt>
                <c:pt idx="4">
                  <c:v>109.42857142857143</c:v>
                </c:pt>
                <c:pt idx="5">
                  <c:v>109.35714285714286</c:v>
                </c:pt>
                <c:pt idx="6">
                  <c:v>109.1875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C4-4121-B125-F45AF5A74800}"/>
            </c:ext>
          </c:extLst>
        </c:ser>
        <c:ser>
          <c:idx val="6"/>
          <c:order val="7"/>
          <c:tx>
            <c:strRef>
              <c:f>CL!$L$2</c:f>
              <c:strCache>
                <c:ptCount val="1"/>
                <c:pt idx="0">
                  <c:v>日立以外認証値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CL!$L$3:$L$20</c:f>
              <c:numCache>
                <c:formatCode>0</c:formatCode>
                <c:ptCount val="18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C4-4121-B125-F45AF5A74800}"/>
            </c:ext>
          </c:extLst>
        </c:ser>
        <c:ser>
          <c:idx val="0"/>
          <c:order val="8"/>
          <c:tx>
            <c:strRef>
              <c:f>CL!$M$2</c:f>
              <c:strCache>
                <c:ptCount val="1"/>
                <c:pt idx="0">
                  <c:v>日立以外平均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val>
            <c:numRef>
              <c:f>CL!$M$3:$M$20</c:f>
              <c:numCache>
                <c:formatCode>0.0</c:formatCode>
                <c:ptCount val="18"/>
                <c:pt idx="0">
                  <c:v>108.59166666666665</c:v>
                </c:pt>
                <c:pt idx="1">
                  <c:v>108.94793750000002</c:v>
                </c:pt>
                <c:pt idx="2">
                  <c:v>108.96887755102041</c:v>
                </c:pt>
                <c:pt idx="3">
                  <c:v>109.0971004028651</c:v>
                </c:pt>
                <c:pt idx="4">
                  <c:v>109.08500837257979</c:v>
                </c:pt>
                <c:pt idx="5">
                  <c:v>108.99901400560225</c:v>
                </c:pt>
                <c:pt idx="6">
                  <c:v>108.74875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C4-4121-B125-F45AF5A74800}"/>
            </c:ext>
          </c:extLst>
        </c:ser>
        <c:ser>
          <c:idx val="11"/>
          <c:order val="9"/>
          <c:tx>
            <c:strRef>
              <c:f>CL!$R$2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CL!$R$3:$R$20</c:f>
              <c:numCache>
                <c:formatCode>General</c:formatCode>
                <c:ptCount val="18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C4-4121-B125-F45AF5A74800}"/>
            </c:ext>
          </c:extLst>
        </c:ser>
        <c:ser>
          <c:idx val="7"/>
          <c:order val="10"/>
          <c:tx>
            <c:strRef>
              <c:f>CL!$S$2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CL!$S$3:$S$20</c:f>
              <c:numCache>
                <c:formatCode>General</c:formatCode>
                <c:ptCount val="18"/>
                <c:pt idx="0">
                  <c:v>112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  <c:pt idx="9">
                  <c:v>112</c:v>
                </c:pt>
                <c:pt idx="10">
                  <c:v>112</c:v>
                </c:pt>
                <c:pt idx="11">
                  <c:v>112</c:v>
                </c:pt>
                <c:pt idx="12">
                  <c:v>112</c:v>
                </c:pt>
                <c:pt idx="13">
                  <c:v>112</c:v>
                </c:pt>
                <c:pt idx="14">
                  <c:v>112</c:v>
                </c:pt>
                <c:pt idx="15">
                  <c:v>112</c:v>
                </c:pt>
                <c:pt idx="16">
                  <c:v>112</c:v>
                </c:pt>
                <c:pt idx="17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C4-4121-B125-F45AF5A74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41280"/>
        <c:axId val="207042816"/>
      </c:lineChart>
      <c:catAx>
        <c:axId val="20704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2816"/>
        <c:crosses val="autoZero"/>
        <c:auto val="0"/>
        <c:lblAlgn val="ctr"/>
        <c:lblOffset val="100"/>
        <c:tickLblSkip val="1"/>
        <c:noMultiLvlLbl val="0"/>
      </c:catAx>
      <c:valAx>
        <c:axId val="207042816"/>
        <c:scaling>
          <c:orientation val="minMax"/>
          <c:max val="115"/>
          <c:min val="10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12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81251985819196"/>
          <c:y val="0.12595117780461301"/>
          <c:w val="0.25044467502569701"/>
          <c:h val="0.86482052871814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24238449031702E-2"/>
          <c:y val="7.2368537290133303E-2"/>
          <c:w val="0.69440876341583802"/>
          <c:h val="0.726974851869044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Ca!$B$3:$B$20</c:f>
              <c:numCache>
                <c:formatCode>0.00</c:formatCode>
                <c:ptCount val="18"/>
                <c:pt idx="1">
                  <c:v>10.729999999999997</c:v>
                </c:pt>
                <c:pt idx="2">
                  <c:v>10.744999999999999</c:v>
                </c:pt>
                <c:pt idx="3">
                  <c:v>10.738888888888887</c:v>
                </c:pt>
                <c:pt idx="4">
                  <c:v>10.783333333333333</c:v>
                </c:pt>
                <c:pt idx="5">
                  <c:v>10.74090909090909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A-4025-8F68-6EB5A2D463A8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CC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Ca!$C$3:$C$20</c:f>
              <c:numCache>
                <c:formatCode>0.00</c:formatCode>
                <c:ptCount val="18"/>
                <c:pt idx="0">
                  <c:v>10.783703703703701</c:v>
                </c:pt>
                <c:pt idx="1">
                  <c:v>10.748611111111108</c:v>
                </c:pt>
                <c:pt idx="2">
                  <c:v>10.738961038961039</c:v>
                </c:pt>
                <c:pt idx="3">
                  <c:v>10.751265822784813</c:v>
                </c:pt>
                <c:pt idx="4">
                  <c:v>10.793846153846156</c:v>
                </c:pt>
                <c:pt idx="5">
                  <c:v>10.808681318681318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A-4025-8F68-6EB5A2D463A8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Ca!$D$3:$D$20</c:f>
              <c:numCache>
                <c:formatCode>0.00</c:formatCode>
                <c:ptCount val="18"/>
                <c:pt idx="0">
                  <c:v>10.761538461538461</c:v>
                </c:pt>
                <c:pt idx="1">
                  <c:v>10.723529411764705</c:v>
                </c:pt>
                <c:pt idx="2">
                  <c:v>10.733333333333331</c:v>
                </c:pt>
                <c:pt idx="3">
                  <c:v>10.706250000000001</c:v>
                </c:pt>
                <c:pt idx="4">
                  <c:v>10.626315789473679</c:v>
                </c:pt>
                <c:pt idx="5">
                  <c:v>10.642105263157891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A-4025-8F68-6EB5A2D463A8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Ca!$E$3:$E$20</c:f>
              <c:numCache>
                <c:formatCode>0.00</c:formatCode>
                <c:ptCount val="18"/>
                <c:pt idx="1">
                  <c:v>10.603999999999999</c:v>
                </c:pt>
                <c:pt idx="2">
                  <c:v>10.609</c:v>
                </c:pt>
                <c:pt idx="3">
                  <c:v>10.62</c:v>
                </c:pt>
                <c:pt idx="4">
                  <c:v>10.654999999999999</c:v>
                </c:pt>
                <c:pt idx="5" formatCode="0.00_ ">
                  <c:v>10.592000000000001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7A-4025-8F68-6EB5A2D463A8}"/>
            </c:ext>
          </c:extLst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Ca!$F$3:$F$20</c:f>
              <c:numCache>
                <c:formatCode>0.00</c:formatCode>
                <c:ptCount val="18"/>
                <c:pt idx="2">
                  <c:v>10.9</c:v>
                </c:pt>
                <c:pt idx="3">
                  <c:v>10.736363636363636</c:v>
                </c:pt>
                <c:pt idx="4">
                  <c:v>10.753846153846153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7A-4025-8F68-6EB5A2D463A8}"/>
            </c:ext>
          </c:extLst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Ca!$G$3:$G$20</c:f>
              <c:numCache>
                <c:formatCode>0.00</c:formatCode>
                <c:ptCount val="18"/>
                <c:pt idx="1">
                  <c:v>10.701176470588234</c:v>
                </c:pt>
                <c:pt idx="2">
                  <c:v>10.743333333333332</c:v>
                </c:pt>
                <c:pt idx="3">
                  <c:v>10.710833333333332</c:v>
                </c:pt>
                <c:pt idx="4">
                  <c:v>10.694583333333334</c:v>
                </c:pt>
                <c:pt idx="5">
                  <c:v>10.709166666666668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7A-4025-8F68-6EB5A2D463A8}"/>
            </c:ext>
          </c:extLst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Ca!$H$3:$H$20</c:f>
              <c:numCache>
                <c:formatCode>0.00</c:formatCode>
                <c:ptCount val="18"/>
                <c:pt idx="1">
                  <c:v>10.659000000000001</c:v>
                </c:pt>
                <c:pt idx="2">
                  <c:v>10.686</c:v>
                </c:pt>
                <c:pt idx="3">
                  <c:v>10.677</c:v>
                </c:pt>
                <c:pt idx="4">
                  <c:v>10.643000000000001</c:v>
                </c:pt>
                <c:pt idx="5">
                  <c:v>10.648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7A-4025-8F68-6EB5A2D463A8}"/>
            </c:ext>
          </c:extLst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Ca!$I$3:$I$20</c:f>
              <c:numCache>
                <c:formatCode>0.00</c:formatCode>
                <c:ptCount val="18"/>
                <c:pt idx="2">
                  <c:v>10.72</c:v>
                </c:pt>
                <c:pt idx="3">
                  <c:v>10.77</c:v>
                </c:pt>
                <c:pt idx="4">
                  <c:v>10.7</c:v>
                </c:pt>
                <c:pt idx="5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A7A-4025-8F68-6EB5A2D463A8}"/>
            </c:ext>
          </c:extLst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Ca!$J$3:$J$20</c:f>
              <c:numCache>
                <c:formatCode>0.00</c:formatCode>
                <c:ptCount val="18"/>
                <c:pt idx="1">
                  <c:v>10.8</c:v>
                </c:pt>
                <c:pt idx="2">
                  <c:v>10.73</c:v>
                </c:pt>
                <c:pt idx="3">
                  <c:v>10.71</c:v>
                </c:pt>
                <c:pt idx="4">
                  <c:v>10.89</c:v>
                </c:pt>
                <c:pt idx="5">
                  <c:v>10.92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A7A-4025-8F68-6EB5A2D463A8}"/>
            </c:ext>
          </c:extLst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Ca!$K$3:$K$20</c:f>
              <c:numCache>
                <c:formatCode>0.00</c:formatCode>
                <c:ptCount val="18"/>
                <c:pt idx="2">
                  <c:v>10.857142857142858</c:v>
                </c:pt>
                <c:pt idx="3">
                  <c:v>10.730769230769234</c:v>
                </c:pt>
                <c:pt idx="4">
                  <c:v>10.8</c:v>
                </c:pt>
                <c:pt idx="5">
                  <c:v>10.628571428571428</c:v>
                </c:pt>
                <c:pt idx="6">
                  <c:v>10.549999999999999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A7A-4025-8F68-6EB5A2D463A8}"/>
            </c:ext>
          </c:extLst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Ca!$L$3:$L$20</c:f>
              <c:numCache>
                <c:formatCode>0.0</c:formatCode>
                <c:ptCount val="18"/>
                <c:pt idx="0">
                  <c:v>10.7</c:v>
                </c:pt>
                <c:pt idx="1">
                  <c:v>10.7</c:v>
                </c:pt>
                <c:pt idx="2">
                  <c:v>10.7</c:v>
                </c:pt>
                <c:pt idx="3">
                  <c:v>10.7</c:v>
                </c:pt>
                <c:pt idx="4">
                  <c:v>10.7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10.7</c:v>
                </c:pt>
                <c:pt idx="10">
                  <c:v>10.7</c:v>
                </c:pt>
                <c:pt idx="11">
                  <c:v>10.7</c:v>
                </c:pt>
                <c:pt idx="12">
                  <c:v>10.7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10.7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7A-4025-8F68-6EB5A2D463A8}"/>
            </c:ext>
          </c:extLst>
        </c:ser>
        <c:ser>
          <c:idx val="10"/>
          <c:order val="11"/>
          <c:tx>
            <c:strRef>
              <c:f>Ca!$M$2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Ca!$M$3:$M$20</c:f>
              <c:numCache>
                <c:formatCode>0.00</c:formatCode>
                <c:ptCount val="18"/>
                <c:pt idx="0">
                  <c:v>10.772621082621081</c:v>
                </c:pt>
                <c:pt idx="1">
                  <c:v>10.709473856209149</c:v>
                </c:pt>
                <c:pt idx="2">
                  <c:v>10.746277056277055</c:v>
                </c:pt>
                <c:pt idx="3">
                  <c:v>10.715137091213986</c:v>
                </c:pt>
                <c:pt idx="4">
                  <c:v>10.733992476383266</c:v>
                </c:pt>
                <c:pt idx="5">
                  <c:v>10.709937085331823</c:v>
                </c:pt>
                <c:pt idx="6">
                  <c:v>10.574999999999999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A7A-4025-8F68-6EB5A2D463A8}"/>
            </c:ext>
          </c:extLst>
        </c:ser>
        <c:ser>
          <c:idx val="11"/>
          <c:order val="12"/>
          <c:tx>
            <c:strRef>
              <c:f>Ca!$N$2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Ca!$N$3:$N$20</c:f>
              <c:numCache>
                <c:formatCode>0.00</c:formatCode>
                <c:ptCount val="18"/>
                <c:pt idx="0">
                  <c:v>2.2165242165240073E-2</c:v>
                </c:pt>
                <c:pt idx="1">
                  <c:v>0.19600000000000151</c:v>
                </c:pt>
                <c:pt idx="2">
                  <c:v>0.29100000000000037</c:v>
                </c:pt>
                <c:pt idx="3">
                  <c:v>0.15000000000000036</c:v>
                </c:pt>
                <c:pt idx="4">
                  <c:v>0.26368421052632129</c:v>
                </c:pt>
                <c:pt idx="5">
                  <c:v>0.3279999999999994</c:v>
                </c:pt>
                <c:pt idx="6">
                  <c:v>5.0000000000000711E-2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A7A-4025-8F68-6EB5A2D463A8}"/>
            </c:ext>
          </c:extLst>
        </c:ser>
        <c:ser>
          <c:idx val="12"/>
          <c:order val="13"/>
          <c:tx>
            <c:strRef>
              <c:f>Ca!$O$2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Ca!$O$3:$O$20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10.199999999999999</c:v>
                </c:pt>
                <c:pt idx="4">
                  <c:v>10.199999999999999</c:v>
                </c:pt>
                <c:pt idx="5">
                  <c:v>10.199999999999999</c:v>
                </c:pt>
                <c:pt idx="6">
                  <c:v>10.199999999999999</c:v>
                </c:pt>
                <c:pt idx="7">
                  <c:v>10.199999999999999</c:v>
                </c:pt>
                <c:pt idx="8">
                  <c:v>10.199999999999999</c:v>
                </c:pt>
                <c:pt idx="9">
                  <c:v>10.199999999999999</c:v>
                </c:pt>
                <c:pt idx="10">
                  <c:v>10.199999999999999</c:v>
                </c:pt>
                <c:pt idx="11">
                  <c:v>10.199999999999999</c:v>
                </c:pt>
                <c:pt idx="12">
                  <c:v>10.199999999999999</c:v>
                </c:pt>
                <c:pt idx="13">
                  <c:v>10.199999999999999</c:v>
                </c:pt>
                <c:pt idx="14">
                  <c:v>10.199999999999999</c:v>
                </c:pt>
                <c:pt idx="15">
                  <c:v>10.199999999999999</c:v>
                </c:pt>
                <c:pt idx="16">
                  <c:v>10.199999999999999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A7A-4025-8F68-6EB5A2D463A8}"/>
            </c:ext>
          </c:extLst>
        </c:ser>
        <c:ser>
          <c:idx val="13"/>
          <c:order val="14"/>
          <c:tx>
            <c:strRef>
              <c:f>Ca!$P$2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Ca!$P$3:$P$20</c:f>
              <c:numCache>
                <c:formatCode>0.0</c:formatCode>
                <c:ptCount val="18"/>
                <c:pt idx="0">
                  <c:v>11.2</c:v>
                </c:pt>
                <c:pt idx="1">
                  <c:v>11.2</c:v>
                </c:pt>
                <c:pt idx="2">
                  <c:v>11.2</c:v>
                </c:pt>
                <c:pt idx="3">
                  <c:v>11.2</c:v>
                </c:pt>
                <c:pt idx="4">
                  <c:v>11.2</c:v>
                </c:pt>
                <c:pt idx="5">
                  <c:v>11.2</c:v>
                </c:pt>
                <c:pt idx="6">
                  <c:v>11.2</c:v>
                </c:pt>
                <c:pt idx="7">
                  <c:v>11.2</c:v>
                </c:pt>
                <c:pt idx="8">
                  <c:v>11.2</c:v>
                </c:pt>
                <c:pt idx="9">
                  <c:v>11.2</c:v>
                </c:pt>
                <c:pt idx="10">
                  <c:v>11.2</c:v>
                </c:pt>
                <c:pt idx="11">
                  <c:v>11.2</c:v>
                </c:pt>
                <c:pt idx="12">
                  <c:v>11.2</c:v>
                </c:pt>
                <c:pt idx="13">
                  <c:v>11.2</c:v>
                </c:pt>
                <c:pt idx="14">
                  <c:v>11.2</c:v>
                </c:pt>
                <c:pt idx="15">
                  <c:v>11.2</c:v>
                </c:pt>
                <c:pt idx="16">
                  <c:v>11.2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A7A-4025-8F68-6EB5A2D46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58208"/>
        <c:axId val="207364096"/>
      </c:lineChart>
      <c:catAx>
        <c:axId val="207358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64096"/>
        <c:crosses val="autoZero"/>
        <c:auto val="0"/>
        <c:lblAlgn val="ctr"/>
        <c:lblOffset val="100"/>
        <c:tickLblSkip val="1"/>
        <c:noMultiLvlLbl val="0"/>
      </c:catAx>
      <c:valAx>
        <c:axId val="207364096"/>
        <c:scaling>
          <c:orientation val="minMax"/>
          <c:max val="11.7"/>
          <c:min val="9.699999999999999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58208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664554260205002"/>
          <c:y val="0.12828993819862"/>
          <c:w val="0.15994800230244899"/>
          <c:h val="0.86938406869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14575943246697E-2"/>
          <c:y val="8.5763293310463201E-2"/>
          <c:w val="0.69912931312482096"/>
          <c:h val="0.73413379073756402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GLU!$B$3:$B$20</c:f>
              <c:numCache>
                <c:formatCode>0.0</c:formatCode>
                <c:ptCount val="18"/>
                <c:pt idx="1">
                  <c:v>182.1</c:v>
                </c:pt>
                <c:pt idx="2">
                  <c:v>182.45</c:v>
                </c:pt>
                <c:pt idx="3">
                  <c:v>182.16666666666666</c:v>
                </c:pt>
                <c:pt idx="4">
                  <c:v>182.22222222222223</c:v>
                </c:pt>
                <c:pt idx="5">
                  <c:v>182.54545454545453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1-4A4E-BC57-DB6D6B8D1FE8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GLU!$C$3:$C$20</c:f>
              <c:numCache>
                <c:formatCode>0.0</c:formatCode>
                <c:ptCount val="18"/>
                <c:pt idx="0">
                  <c:v>183.30727272727279</c:v>
                </c:pt>
                <c:pt idx="1">
                  <c:v>183.13888888888889</c:v>
                </c:pt>
                <c:pt idx="2">
                  <c:v>182.96333333333334</c:v>
                </c:pt>
                <c:pt idx="3">
                  <c:v>183.55263157894731</c:v>
                </c:pt>
                <c:pt idx="4">
                  <c:v>182.96914893617023</c:v>
                </c:pt>
                <c:pt idx="5">
                  <c:v>183.20750000000001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1-4A4E-BC57-DB6D6B8D1FE8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GLU!$D$3:$D$20</c:f>
              <c:numCache>
                <c:formatCode>0.0</c:formatCode>
                <c:ptCount val="18"/>
                <c:pt idx="0">
                  <c:v>185.07142857142858</c:v>
                </c:pt>
                <c:pt idx="1">
                  <c:v>185</c:v>
                </c:pt>
                <c:pt idx="2">
                  <c:v>185.47058823529412</c:v>
                </c:pt>
                <c:pt idx="3">
                  <c:v>185.47368421052633</c:v>
                </c:pt>
                <c:pt idx="4">
                  <c:v>186.63157894736841</c:v>
                </c:pt>
                <c:pt idx="5">
                  <c:v>186.42105263157896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E1-4A4E-BC57-DB6D6B8D1FE8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GLU!$E$3:$E$20</c:f>
              <c:numCache>
                <c:formatCode>0.0</c:formatCode>
                <c:ptCount val="18"/>
                <c:pt idx="1">
                  <c:v>183.7</c:v>
                </c:pt>
                <c:pt idx="2">
                  <c:v>183.876</c:v>
                </c:pt>
                <c:pt idx="3">
                  <c:v>183.655</c:v>
                </c:pt>
                <c:pt idx="4">
                  <c:v>183.67699999999999</c:v>
                </c:pt>
                <c:pt idx="5">
                  <c:v>183.661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E1-4A4E-BC57-DB6D6B8D1FE8}"/>
            </c:ext>
          </c:extLst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GLU!$F$3:$F$20</c:f>
              <c:numCache>
                <c:formatCode>0.0</c:formatCode>
                <c:ptCount val="18"/>
                <c:pt idx="2">
                  <c:v>181</c:v>
                </c:pt>
                <c:pt idx="3">
                  <c:v>181.09090909090909</c:v>
                </c:pt>
                <c:pt idx="4">
                  <c:v>181.53846153846155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E1-4A4E-BC57-DB6D6B8D1FE8}"/>
            </c:ext>
          </c:extLst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GLU!$G$3:$G$20</c:f>
              <c:numCache>
                <c:formatCode>0.0</c:formatCode>
                <c:ptCount val="18"/>
                <c:pt idx="1">
                  <c:v>184.81764705882352</c:v>
                </c:pt>
                <c:pt idx="2">
                  <c:v>185.35714285714286</c:v>
                </c:pt>
                <c:pt idx="3">
                  <c:v>184.79166666666666</c:v>
                </c:pt>
                <c:pt idx="4">
                  <c:v>181.51250000000005</c:v>
                </c:pt>
                <c:pt idx="5">
                  <c:v>180.35833333333326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E1-4A4E-BC57-DB6D6B8D1FE8}"/>
            </c:ext>
          </c:extLst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GLU!$H$3:$H$20</c:f>
              <c:numCache>
                <c:formatCode>0.0</c:formatCode>
                <c:ptCount val="18"/>
                <c:pt idx="1">
                  <c:v>182.071</c:v>
                </c:pt>
                <c:pt idx="2">
                  <c:v>181.63800000000001</c:v>
                </c:pt>
                <c:pt idx="3">
                  <c:v>181.61699999999999</c:v>
                </c:pt>
                <c:pt idx="4">
                  <c:v>181.62299999999999</c:v>
                </c:pt>
                <c:pt idx="5">
                  <c:v>181.47399999999999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E1-4A4E-BC57-DB6D6B8D1FE8}"/>
            </c:ext>
          </c:extLst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GLU!$I$3:$I$20</c:f>
              <c:numCache>
                <c:formatCode>0.0</c:formatCode>
                <c:ptCount val="18"/>
                <c:pt idx="2">
                  <c:v>183.32</c:v>
                </c:pt>
                <c:pt idx="3">
                  <c:v>182.68</c:v>
                </c:pt>
                <c:pt idx="4">
                  <c:v>182.11</c:v>
                </c:pt>
                <c:pt idx="5">
                  <c:v>182.29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DE1-4A4E-BC57-DB6D6B8D1FE8}"/>
            </c:ext>
          </c:extLst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GLU!$J$3:$J$20</c:f>
              <c:numCache>
                <c:formatCode>0.0</c:formatCode>
                <c:ptCount val="18"/>
                <c:pt idx="1">
                  <c:v>181.67</c:v>
                </c:pt>
                <c:pt idx="2">
                  <c:v>181.96</c:v>
                </c:pt>
                <c:pt idx="3">
                  <c:v>182.16</c:v>
                </c:pt>
                <c:pt idx="4">
                  <c:v>182.1</c:v>
                </c:pt>
                <c:pt idx="5">
                  <c:v>182.96</c:v>
                </c:pt>
                <c:pt idx="6">
                  <c:v>182.96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DE1-4A4E-BC57-DB6D6B8D1FE8}"/>
            </c:ext>
          </c:extLst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GLU!$K$3:$K$20</c:f>
              <c:numCache>
                <c:formatCode>0.0</c:formatCode>
                <c:ptCount val="18"/>
                <c:pt idx="2">
                  <c:v>182.85714285714286</c:v>
                </c:pt>
                <c:pt idx="3">
                  <c:v>181.69230769230768</c:v>
                </c:pt>
                <c:pt idx="4">
                  <c:v>182.57142857142858</c:v>
                </c:pt>
                <c:pt idx="5">
                  <c:v>181.5</c:v>
                </c:pt>
                <c:pt idx="6">
                  <c:v>181.3125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DE1-4A4E-BC57-DB6D6B8D1FE8}"/>
            </c:ext>
          </c:extLst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GLU!$L$3:$L$20</c:f>
              <c:numCache>
                <c:formatCode>0</c:formatCode>
                <c:ptCount val="18"/>
                <c:pt idx="0">
                  <c:v>183</c:v>
                </c:pt>
                <c:pt idx="1">
                  <c:v>183</c:v>
                </c:pt>
                <c:pt idx="2">
                  <c:v>183</c:v>
                </c:pt>
                <c:pt idx="3">
                  <c:v>183</c:v>
                </c:pt>
                <c:pt idx="4">
                  <c:v>183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  <c:pt idx="8">
                  <c:v>183</c:v>
                </c:pt>
                <c:pt idx="9">
                  <c:v>183</c:v>
                </c:pt>
                <c:pt idx="10">
                  <c:v>183</c:v>
                </c:pt>
                <c:pt idx="11">
                  <c:v>183</c:v>
                </c:pt>
                <c:pt idx="12">
                  <c:v>183</c:v>
                </c:pt>
                <c:pt idx="13">
                  <c:v>183</c:v>
                </c:pt>
                <c:pt idx="14">
                  <c:v>183</c:v>
                </c:pt>
                <c:pt idx="15">
                  <c:v>183</c:v>
                </c:pt>
                <c:pt idx="16">
                  <c:v>183</c:v>
                </c:pt>
                <c:pt idx="1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E1-4A4E-BC57-DB6D6B8D1FE8}"/>
            </c:ext>
          </c:extLst>
        </c:ser>
        <c:ser>
          <c:idx val="10"/>
          <c:order val="11"/>
          <c:tx>
            <c:strRef>
              <c:f>GLU!$M$2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GLU!$M$3:$M$20</c:f>
              <c:numCache>
                <c:formatCode>0.0</c:formatCode>
                <c:ptCount val="18"/>
                <c:pt idx="0">
                  <c:v>184.18935064935067</c:v>
                </c:pt>
                <c:pt idx="1">
                  <c:v>183.21393370681605</c:v>
                </c:pt>
                <c:pt idx="2">
                  <c:v>183.08922072829131</c:v>
                </c:pt>
                <c:pt idx="3">
                  <c:v>182.88798659060237</c:v>
                </c:pt>
                <c:pt idx="4">
                  <c:v>182.69553402156515</c:v>
                </c:pt>
                <c:pt idx="5">
                  <c:v>182.71303783448519</c:v>
                </c:pt>
                <c:pt idx="6">
                  <c:v>182.13625000000002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DE1-4A4E-BC57-DB6D6B8D1FE8}"/>
            </c:ext>
          </c:extLst>
        </c:ser>
        <c:ser>
          <c:idx val="11"/>
          <c:order val="12"/>
          <c:tx>
            <c:strRef>
              <c:f>GLU!$N$2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GLU!$N$3:$N$20</c:f>
              <c:numCache>
                <c:formatCode>0.0</c:formatCode>
                <c:ptCount val="18"/>
                <c:pt idx="0">
                  <c:v>1.7641558441557947</c:v>
                </c:pt>
                <c:pt idx="1">
                  <c:v>3.3300000000000125</c:v>
                </c:pt>
                <c:pt idx="2">
                  <c:v>4.470588235294116</c:v>
                </c:pt>
                <c:pt idx="3">
                  <c:v>4.3827751196172358</c:v>
                </c:pt>
                <c:pt idx="4">
                  <c:v>5.1190789473683651</c:v>
                </c:pt>
                <c:pt idx="5">
                  <c:v>6.0627192982456961</c:v>
                </c:pt>
                <c:pt idx="6">
                  <c:v>1.647500000000008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DE1-4A4E-BC57-DB6D6B8D1FE8}"/>
            </c:ext>
          </c:extLst>
        </c:ser>
        <c:ser>
          <c:idx val="12"/>
          <c:order val="13"/>
          <c:tx>
            <c:strRef>
              <c:f>GLU!$O$2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GLU!$O$3:$O$20</c:f>
              <c:numCache>
                <c:formatCode>General</c:formatCode>
                <c:ptCount val="18"/>
                <c:pt idx="0">
                  <c:v>178</c:v>
                </c:pt>
                <c:pt idx="1">
                  <c:v>178</c:v>
                </c:pt>
                <c:pt idx="2">
                  <c:v>178</c:v>
                </c:pt>
                <c:pt idx="3">
                  <c:v>178</c:v>
                </c:pt>
                <c:pt idx="4">
                  <c:v>178</c:v>
                </c:pt>
                <c:pt idx="5">
                  <c:v>178</c:v>
                </c:pt>
                <c:pt idx="6">
                  <c:v>178</c:v>
                </c:pt>
                <c:pt idx="7">
                  <c:v>178</c:v>
                </c:pt>
                <c:pt idx="8">
                  <c:v>178</c:v>
                </c:pt>
                <c:pt idx="9">
                  <c:v>178</c:v>
                </c:pt>
                <c:pt idx="10">
                  <c:v>178</c:v>
                </c:pt>
                <c:pt idx="11">
                  <c:v>178</c:v>
                </c:pt>
                <c:pt idx="12">
                  <c:v>178</c:v>
                </c:pt>
                <c:pt idx="13">
                  <c:v>178</c:v>
                </c:pt>
                <c:pt idx="14">
                  <c:v>178</c:v>
                </c:pt>
                <c:pt idx="15">
                  <c:v>178</c:v>
                </c:pt>
                <c:pt idx="16">
                  <c:v>178</c:v>
                </c:pt>
                <c:pt idx="17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E1-4A4E-BC57-DB6D6B8D1FE8}"/>
            </c:ext>
          </c:extLst>
        </c:ser>
        <c:ser>
          <c:idx val="13"/>
          <c:order val="14"/>
          <c:tx>
            <c:strRef>
              <c:f>GLU!$P$2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GLU!$P$3:$P$20</c:f>
              <c:numCache>
                <c:formatCode>General</c:formatCode>
                <c:ptCount val="18"/>
                <c:pt idx="0">
                  <c:v>188</c:v>
                </c:pt>
                <c:pt idx="1">
                  <c:v>188</c:v>
                </c:pt>
                <c:pt idx="2">
                  <c:v>188</c:v>
                </c:pt>
                <c:pt idx="3">
                  <c:v>188</c:v>
                </c:pt>
                <c:pt idx="4">
                  <c:v>188</c:v>
                </c:pt>
                <c:pt idx="5">
                  <c:v>188</c:v>
                </c:pt>
                <c:pt idx="6">
                  <c:v>188</c:v>
                </c:pt>
                <c:pt idx="7">
                  <c:v>188</c:v>
                </c:pt>
                <c:pt idx="8">
                  <c:v>188</c:v>
                </c:pt>
                <c:pt idx="9">
                  <c:v>188</c:v>
                </c:pt>
                <c:pt idx="10">
                  <c:v>188</c:v>
                </c:pt>
                <c:pt idx="11">
                  <c:v>188</c:v>
                </c:pt>
                <c:pt idx="12">
                  <c:v>188</c:v>
                </c:pt>
                <c:pt idx="13">
                  <c:v>188</c:v>
                </c:pt>
                <c:pt idx="14">
                  <c:v>188</c:v>
                </c:pt>
                <c:pt idx="15">
                  <c:v>188</c:v>
                </c:pt>
                <c:pt idx="16">
                  <c:v>188</c:v>
                </c:pt>
                <c:pt idx="17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DE1-4A4E-BC57-DB6D6B8D1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55968"/>
        <c:axId val="207574528"/>
      </c:lineChart>
      <c:catAx>
        <c:axId val="207555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74528"/>
        <c:crosses val="autoZero"/>
        <c:auto val="0"/>
        <c:lblAlgn val="ctr"/>
        <c:lblOffset val="100"/>
        <c:tickLblSkip val="1"/>
        <c:noMultiLvlLbl val="0"/>
      </c:catAx>
      <c:valAx>
        <c:axId val="207574528"/>
        <c:scaling>
          <c:orientation val="minMax"/>
          <c:max val="193"/>
          <c:min val="17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559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64568038933605"/>
          <c:y val="0.106557150091404"/>
          <c:w val="0.158709859999003"/>
          <c:h val="0.87011284128813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TCH!$B$3:$B$20</c:f>
              <c:numCache>
                <c:formatCode>0.0</c:formatCode>
                <c:ptCount val="18"/>
                <c:pt idx="1">
                  <c:v>143.30000000000001</c:v>
                </c:pt>
                <c:pt idx="2">
                  <c:v>143.9</c:v>
                </c:pt>
                <c:pt idx="3">
                  <c:v>143.55555555555554</c:v>
                </c:pt>
                <c:pt idx="4">
                  <c:v>142.94444444444446</c:v>
                </c:pt>
                <c:pt idx="5">
                  <c:v>143.13636363636363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1-4F5C-84EE-B8199B575034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TCH!$C$3:$C$20</c:f>
              <c:numCache>
                <c:formatCode>0.0</c:formatCode>
                <c:ptCount val="18"/>
                <c:pt idx="0">
                  <c:v>146.16129032258064</c:v>
                </c:pt>
                <c:pt idx="1">
                  <c:v>146.20454545454547</c:v>
                </c:pt>
                <c:pt idx="2">
                  <c:v>145.76419753086418</c:v>
                </c:pt>
                <c:pt idx="3">
                  <c:v>145.35975609756096</c:v>
                </c:pt>
                <c:pt idx="4">
                  <c:v>144.70769230769227</c:v>
                </c:pt>
                <c:pt idx="5">
                  <c:v>144.50263157894736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1-4F5C-84EE-B8199B575034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TCH!$D$3:$D$20</c:f>
              <c:numCache>
                <c:formatCode>0.0</c:formatCode>
                <c:ptCount val="18"/>
                <c:pt idx="0">
                  <c:v>144.23076923076923</c:v>
                </c:pt>
                <c:pt idx="1">
                  <c:v>144.16666666666666</c:v>
                </c:pt>
                <c:pt idx="2">
                  <c:v>144.23529411764707</c:v>
                </c:pt>
                <c:pt idx="3">
                  <c:v>143.68421052631578</c:v>
                </c:pt>
                <c:pt idx="4">
                  <c:v>147.375</c:v>
                </c:pt>
                <c:pt idx="5">
                  <c:v>143.58333333333334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1-4F5C-84EE-B8199B575034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TCH!$E$3:$E$20</c:f>
              <c:numCache>
                <c:formatCode>0.0</c:formatCode>
                <c:ptCount val="18"/>
                <c:pt idx="1">
                  <c:v>143.56299999999999</c:v>
                </c:pt>
                <c:pt idx="2">
                  <c:v>143.78800000000001</c:v>
                </c:pt>
                <c:pt idx="3">
                  <c:v>143.637</c:v>
                </c:pt>
                <c:pt idx="4">
                  <c:v>143.452</c:v>
                </c:pt>
                <c:pt idx="5">
                  <c:v>143.78299999999999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11-4F5C-84EE-B8199B575034}"/>
            </c:ext>
          </c:extLst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TCH!$F$3:$F$20</c:f>
              <c:numCache>
                <c:formatCode>0.0</c:formatCode>
                <c:ptCount val="18"/>
                <c:pt idx="2">
                  <c:v>142</c:v>
                </c:pt>
                <c:pt idx="3">
                  <c:v>141.18181818181819</c:v>
                </c:pt>
                <c:pt idx="4">
                  <c:v>141.84615384615384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11-4F5C-84EE-B8199B575034}"/>
            </c:ext>
          </c:extLst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TCH!$G$3:$G$20</c:f>
              <c:numCache>
                <c:formatCode>0.0</c:formatCode>
                <c:ptCount val="18"/>
                <c:pt idx="1">
                  <c:v>142.29411764705881</c:v>
                </c:pt>
                <c:pt idx="2">
                  <c:v>142.13333333333335</c:v>
                </c:pt>
                <c:pt idx="3">
                  <c:v>141.81818181818181</c:v>
                </c:pt>
                <c:pt idx="4">
                  <c:v>140.32499999999999</c:v>
                </c:pt>
                <c:pt idx="5">
                  <c:v>139.30833333333331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11-4F5C-84EE-B8199B575034}"/>
            </c:ext>
          </c:extLst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TCH!$H$3:$H$20</c:f>
              <c:numCache>
                <c:formatCode>0.0</c:formatCode>
                <c:ptCount val="18"/>
                <c:pt idx="1">
                  <c:v>142.91499999999999</c:v>
                </c:pt>
                <c:pt idx="2">
                  <c:v>142.898</c:v>
                </c:pt>
                <c:pt idx="3">
                  <c:v>142.934</c:v>
                </c:pt>
                <c:pt idx="4">
                  <c:v>142.83099999999999</c:v>
                </c:pt>
                <c:pt idx="5">
                  <c:v>142.75800000000001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11-4F5C-84EE-B8199B575034}"/>
            </c:ext>
          </c:extLst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TCH!$I$3:$I$20</c:f>
              <c:numCache>
                <c:formatCode>0.0</c:formatCode>
                <c:ptCount val="18"/>
                <c:pt idx="2">
                  <c:v>143.09</c:v>
                </c:pt>
                <c:pt idx="3">
                  <c:v>143</c:v>
                </c:pt>
                <c:pt idx="4">
                  <c:v>143.38999999999999</c:v>
                </c:pt>
                <c:pt idx="5">
                  <c:v>143.38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11-4F5C-84EE-B8199B575034}"/>
            </c:ext>
          </c:extLst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TCH!$J$3:$J$20</c:f>
              <c:numCache>
                <c:formatCode>0.0</c:formatCode>
                <c:ptCount val="18"/>
                <c:pt idx="1">
                  <c:v>143.91999999999999</c:v>
                </c:pt>
                <c:pt idx="2">
                  <c:v>143.79</c:v>
                </c:pt>
                <c:pt idx="3">
                  <c:v>143.84</c:v>
                </c:pt>
                <c:pt idx="4">
                  <c:v>142.55000000000001</c:v>
                </c:pt>
                <c:pt idx="5">
                  <c:v>142.03</c:v>
                </c:pt>
                <c:pt idx="6">
                  <c:v>141.78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711-4F5C-84EE-B8199B575034}"/>
            </c:ext>
          </c:extLst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TCH!$K$3:$K$20</c:f>
              <c:numCache>
                <c:formatCode>0.0</c:formatCode>
                <c:ptCount val="18"/>
                <c:pt idx="2">
                  <c:v>144.71428571428572</c:v>
                </c:pt>
                <c:pt idx="3">
                  <c:v>143.92307692307693</c:v>
                </c:pt>
                <c:pt idx="4">
                  <c:v>144.28571428571428</c:v>
                </c:pt>
                <c:pt idx="5">
                  <c:v>144.28571428571428</c:v>
                </c:pt>
                <c:pt idx="6">
                  <c:v>143.5625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711-4F5C-84EE-B8199B575034}"/>
            </c:ext>
          </c:extLst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TCH!$L$3:$L$20</c:f>
              <c:numCache>
                <c:formatCode>General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711-4F5C-84EE-B8199B575034}"/>
            </c:ext>
          </c:extLst>
        </c:ser>
        <c:ser>
          <c:idx val="10"/>
          <c:order val="11"/>
          <c:tx>
            <c:strRef>
              <c:f>TCH!$M$2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TCH!$M$3:$M$20</c:f>
              <c:numCache>
                <c:formatCode>0.0</c:formatCode>
                <c:ptCount val="18"/>
                <c:pt idx="0">
                  <c:v>145.19602977667495</c:v>
                </c:pt>
                <c:pt idx="1">
                  <c:v>143.76618996689584</c:v>
                </c:pt>
                <c:pt idx="2">
                  <c:v>143.63131106961302</c:v>
                </c:pt>
                <c:pt idx="3">
                  <c:v>143.2933599102509</c:v>
                </c:pt>
                <c:pt idx="4">
                  <c:v>143.37070048840047</c:v>
                </c:pt>
                <c:pt idx="5">
                  <c:v>142.97415290752133</c:v>
                </c:pt>
                <c:pt idx="6">
                  <c:v>142.67124999999999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711-4F5C-84EE-B8199B575034}"/>
            </c:ext>
          </c:extLst>
        </c:ser>
        <c:ser>
          <c:idx val="11"/>
          <c:order val="12"/>
          <c:tx>
            <c:strRef>
              <c:f>TCH!$N$2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TCH!$N$3:$N$20</c:f>
              <c:numCache>
                <c:formatCode>0.0</c:formatCode>
                <c:ptCount val="18"/>
                <c:pt idx="0">
                  <c:v>1.9305210918114142</c:v>
                </c:pt>
                <c:pt idx="1">
                  <c:v>3.9104278074866556</c:v>
                </c:pt>
                <c:pt idx="2">
                  <c:v>3.7641975308641804</c:v>
                </c:pt>
                <c:pt idx="3">
                  <c:v>4.1779379157427741</c:v>
                </c:pt>
                <c:pt idx="4">
                  <c:v>7.0500000000000114</c:v>
                </c:pt>
                <c:pt idx="5">
                  <c:v>5.1942982456140498</c:v>
                </c:pt>
                <c:pt idx="6">
                  <c:v>1.7824999999999989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711-4F5C-84EE-B8199B575034}"/>
            </c:ext>
          </c:extLst>
        </c:ser>
        <c:ser>
          <c:idx val="12"/>
          <c:order val="13"/>
          <c:tx>
            <c:strRef>
              <c:f>TCH!$O$2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TCH!$O$3:$O$20</c:f>
              <c:numCache>
                <c:formatCode>General</c:formatCode>
                <c:ptCount val="18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711-4F5C-84EE-B8199B575034}"/>
            </c:ext>
          </c:extLst>
        </c:ser>
        <c:ser>
          <c:idx val="13"/>
          <c:order val="14"/>
          <c:tx>
            <c:strRef>
              <c:f>TCH!$P$2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TCH!$P$3:$P$20</c:f>
              <c:numCache>
                <c:formatCode>General</c:formatCode>
                <c:ptCount val="18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711-4F5C-84EE-B8199B57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23776"/>
        <c:axId val="208138240"/>
      </c:lineChart>
      <c:catAx>
        <c:axId val="208123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38240"/>
        <c:crosses val="autoZero"/>
        <c:auto val="0"/>
        <c:lblAlgn val="ctr"/>
        <c:lblOffset val="100"/>
        <c:tickLblSkip val="1"/>
        <c:noMultiLvlLbl val="0"/>
      </c:catAx>
      <c:valAx>
        <c:axId val="208138240"/>
        <c:scaling>
          <c:orientation val="minMax"/>
          <c:max val="159"/>
          <c:min val="12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23776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8028509288596"/>
          <c:y val="9.6880266335655496E-2"/>
          <c:w val="0.15932659370968499"/>
          <c:h val="0.87874806377960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TG!$B$3:$B$20</c:f>
              <c:numCache>
                <c:formatCode>0.0</c:formatCode>
                <c:ptCount val="18"/>
                <c:pt idx="1">
                  <c:v>49.25</c:v>
                </c:pt>
                <c:pt idx="2">
                  <c:v>49.4</c:v>
                </c:pt>
                <c:pt idx="3">
                  <c:v>49.055555555555557</c:v>
                </c:pt>
                <c:pt idx="4">
                  <c:v>49.611111111111114</c:v>
                </c:pt>
                <c:pt idx="5">
                  <c:v>49.590909090909093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5-4F2F-8C6D-38179BF45742}"/>
            </c:ext>
          </c:extLst>
        </c:ser>
        <c:ser>
          <c:idx val="1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TG!$C$3:$C$20</c:f>
              <c:numCache>
                <c:formatCode>0.0</c:formatCode>
                <c:ptCount val="18"/>
                <c:pt idx="0">
                  <c:v>52.109374999999993</c:v>
                </c:pt>
                <c:pt idx="1">
                  <c:v>52.032432432432437</c:v>
                </c:pt>
                <c:pt idx="2">
                  <c:v>51.439622641509445</c:v>
                </c:pt>
                <c:pt idx="3">
                  <c:v>51.257894736842118</c:v>
                </c:pt>
                <c:pt idx="4">
                  <c:v>50.752222222222244</c:v>
                </c:pt>
                <c:pt idx="5">
                  <c:v>50.68433734939758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5-4F2F-8C6D-38179BF45742}"/>
            </c:ext>
          </c:extLst>
        </c:ser>
        <c:ser>
          <c:idx val="2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TG!$D$3:$D$20</c:f>
              <c:numCache>
                <c:formatCode>0.0</c:formatCode>
                <c:ptCount val="18"/>
                <c:pt idx="0">
                  <c:v>51.642857142857146</c:v>
                </c:pt>
                <c:pt idx="1">
                  <c:v>51.35</c:v>
                </c:pt>
                <c:pt idx="2">
                  <c:v>51.9</c:v>
                </c:pt>
                <c:pt idx="3">
                  <c:v>51.6</c:v>
                </c:pt>
                <c:pt idx="4">
                  <c:v>51.476190476190474</c:v>
                </c:pt>
                <c:pt idx="5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5-4F2F-8C6D-38179BF45742}"/>
            </c:ext>
          </c:extLst>
        </c:ser>
        <c:ser>
          <c:idx val="4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TG!$E$3:$E$20</c:f>
              <c:numCache>
                <c:formatCode>0.0</c:formatCode>
                <c:ptCount val="18"/>
                <c:pt idx="1">
                  <c:v>50.5</c:v>
                </c:pt>
                <c:pt idx="2">
                  <c:v>50.530999999999999</c:v>
                </c:pt>
                <c:pt idx="3">
                  <c:v>50.676000000000002</c:v>
                </c:pt>
                <c:pt idx="4">
                  <c:v>50.476999999999997</c:v>
                </c:pt>
                <c:pt idx="5">
                  <c:v>50.930999999999997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75-4F2F-8C6D-38179BF45742}"/>
            </c:ext>
          </c:extLst>
        </c:ser>
        <c:ser>
          <c:idx val="5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TG!$F$3:$F$20</c:f>
              <c:numCache>
                <c:formatCode>0.0</c:formatCode>
                <c:ptCount val="18"/>
                <c:pt idx="2">
                  <c:v>47</c:v>
                </c:pt>
                <c:pt idx="3">
                  <c:v>46.81818181818182</c:v>
                </c:pt>
                <c:pt idx="4">
                  <c:v>47.230769230769234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75-4F2F-8C6D-38179BF45742}"/>
            </c:ext>
          </c:extLst>
        </c:ser>
        <c:ser>
          <c:idx val="6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TG!$G$3:$G$20</c:f>
              <c:numCache>
                <c:formatCode>0.0</c:formatCode>
                <c:ptCount val="18"/>
                <c:pt idx="1">
                  <c:v>50.582352941176467</c:v>
                </c:pt>
                <c:pt idx="2">
                  <c:v>50.595238095238109</c:v>
                </c:pt>
                <c:pt idx="3">
                  <c:v>50.300000000000004</c:v>
                </c:pt>
                <c:pt idx="4">
                  <c:v>50.024999999999999</c:v>
                </c:pt>
                <c:pt idx="5">
                  <c:v>49.779166666666661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75-4F2F-8C6D-38179BF45742}"/>
            </c:ext>
          </c:extLst>
        </c:ser>
        <c:ser>
          <c:idx val="7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TG!$H$3:$H$20</c:f>
              <c:numCache>
                <c:formatCode>0.0</c:formatCode>
                <c:ptCount val="18"/>
                <c:pt idx="1">
                  <c:v>47.886000000000003</c:v>
                </c:pt>
                <c:pt idx="2">
                  <c:v>48.235999999999997</c:v>
                </c:pt>
                <c:pt idx="3">
                  <c:v>48.465000000000003</c:v>
                </c:pt>
                <c:pt idx="4">
                  <c:v>48.320999999999998</c:v>
                </c:pt>
                <c:pt idx="5">
                  <c:v>48.201999999999998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75-4F2F-8C6D-38179BF45742}"/>
            </c:ext>
          </c:extLst>
        </c:ser>
        <c:ser>
          <c:idx val="8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TG!$I$3:$I$20</c:f>
              <c:numCache>
                <c:formatCode>0.0</c:formatCode>
                <c:ptCount val="18"/>
                <c:pt idx="2">
                  <c:v>50.41</c:v>
                </c:pt>
                <c:pt idx="3">
                  <c:v>50.27</c:v>
                </c:pt>
                <c:pt idx="4">
                  <c:v>50.39</c:v>
                </c:pt>
                <c:pt idx="5">
                  <c:v>50.52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75-4F2F-8C6D-38179BF45742}"/>
            </c:ext>
          </c:extLst>
        </c:ser>
        <c:ser>
          <c:idx val="3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TG!$J$3:$J$20</c:f>
              <c:numCache>
                <c:formatCode>0.0</c:formatCode>
                <c:ptCount val="18"/>
                <c:pt idx="1">
                  <c:v>49.24</c:v>
                </c:pt>
                <c:pt idx="2">
                  <c:v>48.95</c:v>
                </c:pt>
                <c:pt idx="3">
                  <c:v>48.66</c:v>
                </c:pt>
                <c:pt idx="4">
                  <c:v>48.43</c:v>
                </c:pt>
                <c:pt idx="5">
                  <c:v>49.32</c:v>
                </c:pt>
                <c:pt idx="6">
                  <c:v>49.46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75-4F2F-8C6D-38179BF45742}"/>
            </c:ext>
          </c:extLst>
        </c:ser>
        <c:ser>
          <c:idx val="14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TG!$K$3:$K$20</c:f>
              <c:numCache>
                <c:formatCode>0.0</c:formatCode>
                <c:ptCount val="18"/>
                <c:pt idx="2">
                  <c:v>52.214285714285715</c:v>
                </c:pt>
                <c:pt idx="3">
                  <c:v>52</c:v>
                </c:pt>
                <c:pt idx="4">
                  <c:v>52.357142857142854</c:v>
                </c:pt>
                <c:pt idx="5">
                  <c:v>51.428571428571431</c:v>
                </c:pt>
                <c:pt idx="6">
                  <c:v>51.733333333333334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75-4F2F-8C6D-38179BF45742}"/>
            </c:ext>
          </c:extLst>
        </c:ser>
        <c:ser>
          <c:idx val="9"/>
          <c:order val="10"/>
          <c:tx>
            <c:strRef>
              <c:f>TG!$L$2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TG!$L$3:$L$20</c:f>
              <c:numCache>
                <c:formatCode>0</c:formatCode>
                <c:ptCount val="1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75-4F2F-8C6D-38179BF45742}"/>
            </c:ext>
          </c:extLst>
        </c:ser>
        <c:ser>
          <c:idx val="10"/>
          <c:order val="11"/>
          <c:tx>
            <c:strRef>
              <c:f>TG!$M$2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TG!$M$3:$M$20</c:f>
              <c:numCache>
                <c:formatCode>0.0</c:formatCode>
                <c:ptCount val="18"/>
                <c:pt idx="0">
                  <c:v>51.876116071428569</c:v>
                </c:pt>
                <c:pt idx="1">
                  <c:v>50.120112196229847</c:v>
                </c:pt>
                <c:pt idx="2">
                  <c:v>50.067614645103319</c:v>
                </c:pt>
                <c:pt idx="3">
                  <c:v>49.910263211057938</c:v>
                </c:pt>
                <c:pt idx="4">
                  <c:v>49.907043589743594</c:v>
                </c:pt>
                <c:pt idx="5">
                  <c:v>50.150664948393867</c:v>
                </c:pt>
                <c:pt idx="6">
                  <c:v>50.596666666666664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775-4F2F-8C6D-38179BF45742}"/>
            </c:ext>
          </c:extLst>
        </c:ser>
        <c:ser>
          <c:idx val="11"/>
          <c:order val="12"/>
          <c:tx>
            <c:strRef>
              <c:f>TG!$N$2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TG!$N$3:$N$20</c:f>
              <c:numCache>
                <c:formatCode>0.0</c:formatCode>
                <c:ptCount val="18"/>
                <c:pt idx="0">
                  <c:v>0.46651785714284699</c:v>
                </c:pt>
                <c:pt idx="1">
                  <c:v>4.1464324324324338</c:v>
                </c:pt>
                <c:pt idx="2">
                  <c:v>5.2142857142857153</c:v>
                </c:pt>
                <c:pt idx="3">
                  <c:v>5.1818181818181799</c:v>
                </c:pt>
                <c:pt idx="4">
                  <c:v>5.1263736263736206</c:v>
                </c:pt>
                <c:pt idx="5">
                  <c:v>3.2265714285714324</c:v>
                </c:pt>
                <c:pt idx="6">
                  <c:v>2.2733333333333334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775-4F2F-8C6D-38179BF45742}"/>
            </c:ext>
          </c:extLst>
        </c:ser>
        <c:ser>
          <c:idx val="12"/>
          <c:order val="13"/>
          <c:tx>
            <c:strRef>
              <c:f>TG!$O$2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TG!$O$3:$O$20</c:f>
              <c:numCache>
                <c:formatCode>0</c:formatCode>
                <c:ptCount val="18"/>
                <c:pt idx="0">
                  <c:v>47</c:v>
                </c:pt>
                <c:pt idx="1">
                  <c:v>47</c:v>
                </c:pt>
                <c:pt idx="2">
                  <c:v>47</c:v>
                </c:pt>
                <c:pt idx="3">
                  <c:v>47</c:v>
                </c:pt>
                <c:pt idx="4">
                  <c:v>47</c:v>
                </c:pt>
                <c:pt idx="5">
                  <c:v>47</c:v>
                </c:pt>
                <c:pt idx="6">
                  <c:v>47</c:v>
                </c:pt>
                <c:pt idx="7">
                  <c:v>47</c:v>
                </c:pt>
                <c:pt idx="8">
                  <c:v>47</c:v>
                </c:pt>
                <c:pt idx="9">
                  <c:v>47</c:v>
                </c:pt>
                <c:pt idx="10">
                  <c:v>47</c:v>
                </c:pt>
                <c:pt idx="11">
                  <c:v>47</c:v>
                </c:pt>
                <c:pt idx="12">
                  <c:v>47</c:v>
                </c:pt>
                <c:pt idx="13">
                  <c:v>47</c:v>
                </c:pt>
                <c:pt idx="14">
                  <c:v>47</c:v>
                </c:pt>
                <c:pt idx="15">
                  <c:v>47</c:v>
                </c:pt>
                <c:pt idx="16">
                  <c:v>47</c:v>
                </c:pt>
                <c:pt idx="1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775-4F2F-8C6D-38179BF45742}"/>
            </c:ext>
          </c:extLst>
        </c:ser>
        <c:ser>
          <c:idx val="13"/>
          <c:order val="14"/>
          <c:tx>
            <c:strRef>
              <c:f>TG!$P$2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TG!$P$3:$P$20</c:f>
              <c:numCache>
                <c:formatCode>0</c:formatCode>
                <c:ptCount val="18"/>
                <c:pt idx="0">
                  <c:v>53</c:v>
                </c:pt>
                <c:pt idx="1">
                  <c:v>53</c:v>
                </c:pt>
                <c:pt idx="2">
                  <c:v>53</c:v>
                </c:pt>
                <c:pt idx="3">
                  <c:v>53</c:v>
                </c:pt>
                <c:pt idx="4">
                  <c:v>53</c:v>
                </c:pt>
                <c:pt idx="5">
                  <c:v>53</c:v>
                </c:pt>
                <c:pt idx="6">
                  <c:v>53</c:v>
                </c:pt>
                <c:pt idx="7">
                  <c:v>53</c:v>
                </c:pt>
                <c:pt idx="8">
                  <c:v>53</c:v>
                </c:pt>
                <c:pt idx="9">
                  <c:v>53</c:v>
                </c:pt>
                <c:pt idx="10">
                  <c:v>53</c:v>
                </c:pt>
                <c:pt idx="11">
                  <c:v>53</c:v>
                </c:pt>
                <c:pt idx="12">
                  <c:v>53</c:v>
                </c:pt>
                <c:pt idx="13">
                  <c:v>53</c:v>
                </c:pt>
                <c:pt idx="14">
                  <c:v>53</c:v>
                </c:pt>
                <c:pt idx="15">
                  <c:v>53</c:v>
                </c:pt>
                <c:pt idx="16">
                  <c:v>53</c:v>
                </c:pt>
                <c:pt idx="17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775-4F2F-8C6D-38179BF45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93248"/>
        <c:axId val="207895168"/>
      </c:lineChart>
      <c:catAx>
        <c:axId val="20789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5168"/>
        <c:crosses val="autoZero"/>
        <c:auto val="0"/>
        <c:lblAlgn val="ctr"/>
        <c:lblOffset val="100"/>
        <c:tickLblSkip val="1"/>
        <c:noMultiLvlLbl val="0"/>
      </c:catAx>
      <c:valAx>
        <c:axId val="207895168"/>
        <c:scaling>
          <c:orientation val="minMax"/>
          <c:max val="56"/>
          <c:min val="4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32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406988254905"/>
          <c:y val="0.109651681652933"/>
          <c:w val="0.159326555699525"/>
          <c:h val="0.87932947457722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48241783498"/>
          <c:y val="7.2366971885038295E-2"/>
          <c:w val="0.60941068578270596"/>
          <c:h val="0.78086655112651604"/>
        </c:manualLayout>
      </c:layout>
      <c:lineChart>
        <c:grouping val="standard"/>
        <c:varyColors val="0"/>
        <c:ser>
          <c:idx val="0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marker>
            <c:symbol val="circle"/>
            <c:size val="7"/>
            <c:spPr>
              <a:solidFill>
                <a:srgbClr val="000080"/>
              </a:solidFill>
              <a:ln w="1270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HDL!$B$3:$B$20</c:f>
              <c:numCache>
                <c:formatCode>0.0</c:formatCode>
                <c:ptCount val="18"/>
                <c:pt idx="1">
                  <c:v>41.370000000000005</c:v>
                </c:pt>
                <c:pt idx="2">
                  <c:v>41.295000000000002</c:v>
                </c:pt>
                <c:pt idx="3">
                  <c:v>41.11666666666666</c:v>
                </c:pt>
                <c:pt idx="4">
                  <c:v>41.111111111111107</c:v>
                </c:pt>
                <c:pt idx="5">
                  <c:v>41.040909090909082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2-4E1B-99E5-E39C49F2AAAD}"/>
            </c:ext>
          </c:extLst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circle"/>
            <c:size val="7"/>
            <c:spPr>
              <a:solidFill>
                <a:srgbClr val="FF00FF"/>
              </a:solidFill>
              <a:ln w="12700">
                <a:solidFill>
                  <a:srgbClr val="FF00FF"/>
                </a:solidFill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822-4E1B-99E5-E39C49F2AAAD}"/>
            </c:ext>
          </c:extLst>
        </c:ser>
        <c:ser>
          <c:idx val="1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val>
            <c:numRef>
              <c:f>HDL!$D$3:$D$20</c:f>
              <c:numCache>
                <c:formatCode>0.0</c:formatCode>
                <c:ptCount val="18"/>
                <c:pt idx="0">
                  <c:v>41.725000000000001</c:v>
                </c:pt>
                <c:pt idx="1">
                  <c:v>41.478947368421061</c:v>
                </c:pt>
                <c:pt idx="2">
                  <c:v>41.564705882352939</c:v>
                </c:pt>
                <c:pt idx="3">
                  <c:v>41.982352941176487</c:v>
                </c:pt>
                <c:pt idx="4">
                  <c:v>42.518749999999997</c:v>
                </c:pt>
                <c:pt idx="5">
                  <c:v>42.656249999999993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2-4E1B-99E5-E39C49F2AAAD}"/>
            </c:ext>
          </c:extLst>
        </c:ser>
        <c:ser>
          <c:idx val="8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12700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(HDL!$Z$3:$Z$12,HDL!$E$13:$E$20)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22-4E1B-99E5-E39C49F2AAAD}"/>
            </c:ext>
          </c:extLst>
        </c:ser>
        <c:ser>
          <c:idx val="7"/>
          <c:order val="4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val>
            <c:numRef>
              <c:f>HDL!$I$3:$I$20</c:f>
              <c:numCache>
                <c:formatCode>0.0</c:formatCode>
                <c:ptCount val="18"/>
                <c:pt idx="2">
                  <c:v>41.05</c:v>
                </c:pt>
                <c:pt idx="3">
                  <c:v>41.95</c:v>
                </c:pt>
                <c:pt idx="4">
                  <c:v>41.39</c:v>
                </c:pt>
                <c:pt idx="5">
                  <c:v>40.950000000000003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22-4E1B-99E5-E39C49F2AAAD}"/>
            </c:ext>
          </c:extLst>
        </c:ser>
        <c:ser>
          <c:idx val="3"/>
          <c:order val="5"/>
          <c:tx>
            <c:strRef>
              <c:f>HDL!$L$2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HDL!$L$3:$L$20</c:f>
              <c:numCache>
                <c:formatCode>0</c:formatCode>
                <c:ptCount val="18"/>
                <c:pt idx="0">
                  <c:v>41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41</c:v>
                </c:pt>
                <c:pt idx="7">
                  <c:v>41</c:v>
                </c:pt>
                <c:pt idx="8">
                  <c:v>41</c:v>
                </c:pt>
                <c:pt idx="9">
                  <c:v>41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41</c:v>
                </c:pt>
                <c:pt idx="15">
                  <c:v>41</c:v>
                </c:pt>
                <c:pt idx="16">
                  <c:v>41</c:v>
                </c:pt>
                <c:pt idx="1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22-4E1B-99E5-E39C49F2AAAD}"/>
            </c:ext>
          </c:extLst>
        </c:ser>
        <c:ser>
          <c:idx val="4"/>
          <c:order val="6"/>
          <c:tx>
            <c:strRef>
              <c:f>HDL!$M$2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HDL!$M$3:$M$20</c:f>
              <c:numCache>
                <c:formatCode>0.0</c:formatCode>
                <c:ptCount val="18"/>
                <c:pt idx="0">
                  <c:v>41.801483050847459</c:v>
                </c:pt>
                <c:pt idx="1">
                  <c:v>40.913250355618779</c:v>
                </c:pt>
                <c:pt idx="2">
                  <c:v>40.912541176470583</c:v>
                </c:pt>
                <c:pt idx="3">
                  <c:v>41.126022969187673</c:v>
                </c:pt>
                <c:pt idx="4">
                  <c:v>41.1904876068376</c:v>
                </c:pt>
                <c:pt idx="5">
                  <c:v>41.293524125874129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22-4E1B-99E5-E39C49F2AAAD}"/>
            </c:ext>
          </c:extLst>
        </c:ser>
        <c:ser>
          <c:idx val="5"/>
          <c:order val="7"/>
          <c:tx>
            <c:strRef>
              <c:f>HDL!$R$2</c:f>
              <c:strCache>
                <c:ptCount val="1"/>
                <c:pt idx="0">
                  <c:v>メタボリード下限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HDL!$R$3:$R$20</c:f>
              <c:numCache>
                <c:formatCode>General</c:formatCode>
                <c:ptCount val="18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38</c:v>
                </c:pt>
                <c:pt idx="16">
                  <c:v>38</c:v>
                </c:pt>
                <c:pt idx="1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822-4E1B-99E5-E39C49F2AAAD}"/>
            </c:ext>
          </c:extLst>
        </c:ser>
        <c:ser>
          <c:idx val="6"/>
          <c:order val="8"/>
          <c:tx>
            <c:strRef>
              <c:f>HDL!$S$2</c:f>
              <c:strCache>
                <c:ptCount val="1"/>
                <c:pt idx="0">
                  <c:v>メタボリード上限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HDL!$S$3:$S$20</c:f>
              <c:numCache>
                <c:formatCode>General</c:formatCode>
                <c:ptCount val="18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44</c:v>
                </c:pt>
                <c:pt idx="14">
                  <c:v>44</c:v>
                </c:pt>
                <c:pt idx="15">
                  <c:v>44</c:v>
                </c:pt>
                <c:pt idx="16">
                  <c:v>44</c:v>
                </c:pt>
                <c:pt idx="1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822-4E1B-99E5-E39C49F2A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26880"/>
        <c:axId val="208441344"/>
      </c:lineChart>
      <c:catAx>
        <c:axId val="208426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1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41344"/>
        <c:crosses val="autoZero"/>
        <c:auto val="0"/>
        <c:lblAlgn val="ctr"/>
        <c:lblOffset val="100"/>
        <c:tickLblSkip val="1"/>
        <c:noMultiLvlLbl val="0"/>
      </c:catAx>
      <c:valAx>
        <c:axId val="208441344"/>
        <c:scaling>
          <c:orientation val="minMax"/>
          <c:max val="47"/>
          <c:min val="3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268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139894011473705"/>
          <c:y val="0.18518598022225499"/>
          <c:w val="0.25127825021068001"/>
          <c:h val="0.658615516063520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15</xdr:col>
      <xdr:colOff>119063</xdr:colOff>
      <xdr:row>39</xdr:row>
      <xdr:rowOff>130968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8982405-F408-4B36-B85F-725D410CF0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16310</xdr:rowOff>
    </xdr:from>
    <xdr:to>
      <xdr:col>15</xdr:col>
      <xdr:colOff>142875</xdr:colOff>
      <xdr:row>39</xdr:row>
      <xdr:rowOff>99653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BEE5809-E98A-4DE1-99EB-0C11FBD3B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0.8745</cdr:x>
      <cdr:y>0.01073</cdr:y>
    </cdr:from>
    <cdr:to>
      <cdr:x>0.92984</cdr:x>
      <cdr:y>0.13485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81873" y="34869"/>
          <a:ext cx="49879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</cdr:x>
      <cdr:y>0.14147</cdr:y>
    </cdr:from>
    <cdr:to>
      <cdr:x>0.09079</cdr:x>
      <cdr:y>0.20207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9839"/>
          <a:ext cx="818293" cy="19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76200</xdr:rowOff>
    </xdr:from>
    <xdr:to>
      <xdr:col>15</xdr:col>
      <xdr:colOff>180975</xdr:colOff>
      <xdr:row>40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4E4E93B-C0AC-4771-88A0-9D10B0192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0.87325</cdr:x>
      <cdr:y>0.01085</cdr:y>
    </cdr:from>
    <cdr:to>
      <cdr:x>0.94728</cdr:x>
      <cdr:y>0.12814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53979" y="31582"/>
          <a:ext cx="665825" cy="341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0.00382</cdr:x>
      <cdr:y>0.12486</cdr:y>
    </cdr:from>
    <cdr:to>
      <cdr:x>0.09339</cdr:x>
      <cdr:y>0.21173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34379" y="390384"/>
          <a:ext cx="805591" cy="2716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20</xdr:row>
      <xdr:rowOff>116680</xdr:rowOff>
    </xdr:from>
    <xdr:to>
      <xdr:col>16</xdr:col>
      <xdr:colOff>0</xdr:colOff>
      <xdr:row>39</xdr:row>
      <xdr:rowOff>142874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37A17AB-DEDE-4511-A304-9760B1A7C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0.87458</cdr:x>
      <cdr:y>0.00858</cdr:y>
    </cdr:from>
    <cdr:to>
      <cdr:x>0.94861</cdr:x>
      <cdr:y>0.12587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63865" y="27388"/>
          <a:ext cx="665648" cy="374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0.00647</cdr:x>
      <cdr:y>0.1439</cdr:y>
    </cdr:from>
    <cdr:to>
      <cdr:x>0.09604</cdr:x>
      <cdr:y>0.2042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03444"/>
          <a:ext cx="659532" cy="172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42863</xdr:colOff>
      <xdr:row>20</xdr:row>
      <xdr:rowOff>57149</xdr:rowOff>
    </xdr:from>
    <xdr:to>
      <xdr:col>9</xdr:col>
      <xdr:colOff>76200</xdr:colOff>
      <xdr:row>39</xdr:row>
      <xdr:rowOff>107155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BD820FF-964D-4A57-BCEB-53DF5CBB7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20</xdr:row>
      <xdr:rowOff>47625</xdr:rowOff>
    </xdr:from>
    <xdr:to>
      <xdr:col>18</xdr:col>
      <xdr:colOff>142875</xdr:colOff>
      <xdr:row>39</xdr:row>
      <xdr:rowOff>76200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D61AAD3F-1E38-45A7-83E1-EE5DA414D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0.80031</cdr:x>
      <cdr:y>0.02533</cdr:y>
    </cdr:from>
    <cdr:to>
      <cdr:x>0.93637</cdr:x>
      <cdr:y>0.179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187033" y="81654"/>
          <a:ext cx="711835" cy="495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メタボリード</a:t>
          </a:r>
        </a:p>
      </cdr:txBody>
    </cdr:sp>
  </cdr:relSizeAnchor>
  <cdr:relSizeAnchor xmlns:cdr="http://schemas.openxmlformats.org/drawingml/2006/chartDrawing">
    <cdr:from>
      <cdr:x>0.00857</cdr:x>
      <cdr:y>0.11715</cdr:y>
    </cdr:from>
    <cdr:to>
      <cdr:x>0.10755</cdr:x>
      <cdr:y>0.18015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9474" y="365839"/>
          <a:ext cx="534521" cy="195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mg/dl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)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0.83318</cdr:x>
      <cdr:y>0</cdr:y>
    </cdr:from>
    <cdr:to>
      <cdr:x>0.94771</cdr:x>
      <cdr:y>0.20877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553304" y="0"/>
          <a:ext cx="625914" cy="6363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0.0087</cdr:x>
      <cdr:y>0.11015</cdr:y>
    </cdr:from>
    <cdr:to>
      <cdr:x>0.11547</cdr:x>
      <cdr:y>0.18256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45" y="352000"/>
          <a:ext cx="583486" cy="231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85725</xdr:rowOff>
    </xdr:from>
    <xdr:to>
      <xdr:col>16</xdr:col>
      <xdr:colOff>0</xdr:colOff>
      <xdr:row>39</xdr:row>
      <xdr:rowOff>130968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A8CD6A6-7987-42D4-AA5E-BF6E17F24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0.8872</cdr:x>
      <cdr:y>0.00967</cdr:y>
    </cdr:from>
    <cdr:to>
      <cdr:x>0.92601</cdr:x>
      <cdr:y>0.13415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17447" y="3132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</cdr:x>
      <cdr:y>0.14926</cdr:y>
    </cdr:from>
    <cdr:to>
      <cdr:x>0.08632</cdr:x>
      <cdr:y>0.2094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7219"/>
          <a:ext cx="782116" cy="172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0.85073</cdr:x>
      <cdr:y>0.00498</cdr:y>
    </cdr:from>
    <cdr:to>
      <cdr:x>0.94586</cdr:x>
      <cdr:y>0.12227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0345" y="16002"/>
          <a:ext cx="863299" cy="376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</cdr:x>
      <cdr:y>0.14019</cdr:y>
    </cdr:from>
    <cdr:to>
      <cdr:x>0.08957</cdr:x>
      <cdr:y>0.20049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0344"/>
          <a:ext cx="812843" cy="193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20</xdr:row>
      <xdr:rowOff>19050</xdr:rowOff>
    </xdr:from>
    <xdr:to>
      <xdr:col>15</xdr:col>
      <xdr:colOff>166689</xdr:colOff>
      <xdr:row>40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CC1B6F01-35A6-45E0-AB3B-BC548FF79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20</xdr:row>
      <xdr:rowOff>19050</xdr:rowOff>
    </xdr:from>
    <xdr:to>
      <xdr:col>15</xdr:col>
      <xdr:colOff>166689</xdr:colOff>
      <xdr:row>40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6B81E9D3-9F0B-4376-B00F-AD4FB2902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7144</xdr:colOff>
      <xdr:row>20</xdr:row>
      <xdr:rowOff>11906</xdr:rowOff>
    </xdr:from>
    <xdr:to>
      <xdr:col>15</xdr:col>
      <xdr:colOff>107157</xdr:colOff>
      <xdr:row>40</xdr:row>
      <xdr:rowOff>11907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AE11AFC4-762B-4B31-8A3F-E5803480C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0.87238</cdr:x>
      <cdr:y>0.02085</cdr:y>
    </cdr:from>
    <cdr:to>
      <cdr:x>0.926</cdr:x>
      <cdr:y>0.14187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570" y="69512"/>
          <a:ext cx="4912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0.00641</cdr:x>
      <cdr:y>0.13414</cdr:y>
    </cdr:from>
    <cdr:to>
      <cdr:x>0.09254</cdr:x>
      <cdr:y>0.19475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0146"/>
          <a:ext cx="621578" cy="169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</xdr:colOff>
      <xdr:row>20</xdr:row>
      <xdr:rowOff>71438</xdr:rowOff>
    </xdr:from>
    <xdr:to>
      <xdr:col>15</xdr:col>
      <xdr:colOff>190500</xdr:colOff>
      <xdr:row>39</xdr:row>
      <xdr:rowOff>130969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3AC0EF4-D7DB-4E80-AEB0-01DADC58D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0.87739</cdr:x>
      <cdr:y>0.02029</cdr:y>
    </cdr:from>
    <cdr:to>
      <cdr:x>0.91808</cdr:x>
      <cdr:y>0.14533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5144" y="65472"/>
          <a:ext cx="36792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0.00121</cdr:x>
      <cdr:y>0.14746</cdr:y>
    </cdr:from>
    <cdr:to>
      <cdr:x>0.06806</cdr:x>
      <cdr:y>0.20808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10980" y="475794"/>
          <a:ext cx="604591" cy="19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66674</xdr:rowOff>
    </xdr:from>
    <xdr:to>
      <xdr:col>15</xdr:col>
      <xdr:colOff>161925</xdr:colOff>
      <xdr:row>40</xdr:row>
      <xdr:rowOff>11905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544AD62-2603-46CF-8B67-02E752CA7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20</xdr:row>
      <xdr:rowOff>38100</xdr:rowOff>
    </xdr:from>
    <xdr:to>
      <xdr:col>15</xdr:col>
      <xdr:colOff>154781</xdr:colOff>
      <xdr:row>39</xdr:row>
      <xdr:rowOff>107156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CA6B03C-2C41-482A-A4BD-C7AC5365B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0.86348</cdr:x>
      <cdr:y>0.02142</cdr:y>
    </cdr:from>
    <cdr:to>
      <cdr:x>0.92295</cdr:x>
      <cdr:y>0.14445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7016" y="70221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</cdr:x>
      <cdr:y>0.12952</cdr:y>
    </cdr:from>
    <cdr:to>
      <cdr:x>0.08116</cdr:x>
      <cdr:y>0.21932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4694"/>
          <a:ext cx="726281" cy="2944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20</xdr:row>
      <xdr:rowOff>35718</xdr:rowOff>
    </xdr:from>
    <xdr:to>
      <xdr:col>15</xdr:col>
      <xdr:colOff>154783</xdr:colOff>
      <xdr:row>39</xdr:row>
      <xdr:rowOff>142875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C8520EE-0A8B-47BA-823F-2FE8EA940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0.87262</cdr:x>
      <cdr:y>0.01874</cdr:y>
    </cdr:from>
    <cdr:to>
      <cdr:x>0.92552</cdr:x>
      <cdr:y>0.14063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728" y="62031"/>
          <a:ext cx="48442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0.00641</cdr:x>
      <cdr:y>0.13246</cdr:y>
    </cdr:from>
    <cdr:to>
      <cdr:x>0.0874</cdr:x>
      <cdr:y>0.19295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01" y="387421"/>
          <a:ext cx="600199" cy="172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</xdr:row>
      <xdr:rowOff>19050</xdr:rowOff>
    </xdr:from>
    <xdr:to>
      <xdr:col>14</xdr:col>
      <xdr:colOff>172720</xdr:colOff>
      <xdr:row>39</xdr:row>
      <xdr:rowOff>101600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740F4C20-28C2-4C0A-A82C-D04E16B80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0.87344</cdr:x>
      <cdr:y>0.01088</cdr:y>
    </cdr:from>
    <cdr:to>
      <cdr:x>0.92722</cdr:x>
      <cdr:y>0.1319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18286" y="36275"/>
          <a:ext cx="48135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85725</xdr:rowOff>
    </xdr:from>
    <xdr:to>
      <xdr:col>15</xdr:col>
      <xdr:colOff>161925</xdr:colOff>
      <xdr:row>39</xdr:row>
      <xdr:rowOff>114300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80F51760-807C-47E2-BD20-6C8C6B7A9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0.87429</cdr:x>
      <cdr:y>0.00827</cdr:y>
    </cdr:from>
    <cdr:to>
      <cdr:x>0.92637</cdr:x>
      <cdr:y>0.13451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34171" y="26415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47625</xdr:rowOff>
    </xdr:from>
    <xdr:to>
      <xdr:col>16</xdr:col>
      <xdr:colOff>19050</xdr:colOff>
      <xdr:row>40</xdr:row>
      <xdr:rowOff>9525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5A81B07-7070-46AC-881C-E9197B870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0.87808</cdr:x>
      <cdr:y>0.02023</cdr:y>
    </cdr:from>
    <cdr:to>
      <cdr:x>0.93894</cdr:x>
      <cdr:y>0.14264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26339" y="66659"/>
          <a:ext cx="5424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38100</xdr:rowOff>
    </xdr:from>
    <xdr:to>
      <xdr:col>16</xdr:col>
      <xdr:colOff>9525</xdr:colOff>
      <xdr:row>39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6E767D-7411-423B-A388-B9270B780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0.88837</cdr:x>
      <cdr:y>0.01293</cdr:y>
    </cdr:from>
    <cdr:to>
      <cdr:x>0.92047</cdr:x>
      <cdr:y>0.1392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9415" y="41828"/>
          <a:ext cx="288284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0.00654</cdr:x>
      <cdr:y>0.14012</cdr:y>
    </cdr:from>
    <cdr:to>
      <cdr:x>0.08475</cdr:x>
      <cdr:y>0.19664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771"/>
          <a:ext cx="560184" cy="160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0.88197</cdr:x>
      <cdr:y>0.00818</cdr:y>
    </cdr:from>
    <cdr:to>
      <cdr:x>0.93446</cdr:x>
      <cdr:y>0.13518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28181" y="25976"/>
          <a:ext cx="4719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0.00654</cdr:x>
      <cdr:y>0.11557</cdr:y>
    </cdr:from>
    <cdr:to>
      <cdr:x>0.09314</cdr:x>
      <cdr:y>0.21278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6445"/>
          <a:ext cx="632003" cy="2703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20</xdr:row>
      <xdr:rowOff>38100</xdr:rowOff>
    </xdr:from>
    <xdr:to>
      <xdr:col>15</xdr:col>
      <xdr:colOff>152400</xdr:colOff>
      <xdr:row>39</xdr:row>
      <xdr:rowOff>9525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A896BB24-5139-4BA9-9B9B-10F6C790C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0.88129</cdr:x>
      <cdr:y>0.00712</cdr:y>
    </cdr:from>
    <cdr:to>
      <cdr:x>0.91937</cdr:x>
      <cdr:y>0.13566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96913" y="22335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76200</xdr:rowOff>
    </xdr:from>
    <xdr:to>
      <xdr:col>16</xdr:col>
      <xdr:colOff>0</xdr:colOff>
      <xdr:row>40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80F1E5D-B0F5-4EBD-B544-00746AE56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0.87459</cdr:x>
      <cdr:y>0.03651</cdr:y>
    </cdr:from>
    <cdr:to>
      <cdr:x>0.91169</cdr:x>
      <cdr:y>0.13746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145580" y="119183"/>
          <a:ext cx="345440" cy="329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CK</a:t>
          </a:r>
        </a:p>
      </cdr:txBody>
    </cdr:sp>
  </cdr:relSizeAnchor>
  <cdr:relSizeAnchor xmlns:cdr="http://schemas.openxmlformats.org/drawingml/2006/chartDrawing">
    <cdr:from>
      <cdr:x>0.00653</cdr:x>
      <cdr:y>0.10966</cdr:y>
    </cdr:from>
    <cdr:to>
      <cdr:x>0.08472</cdr:x>
      <cdr:y>0.20492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715"/>
          <a:ext cx="570671" cy="272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57150</xdr:rowOff>
    </xdr:from>
    <xdr:to>
      <xdr:col>15</xdr:col>
      <xdr:colOff>161925</xdr:colOff>
      <xdr:row>40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DA371BF-36F1-47A6-9CEC-E1220C348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0.87813</cdr:x>
      <cdr:y>0.01987</cdr:y>
    </cdr:from>
    <cdr:to>
      <cdr:x>0.93889</cdr:x>
      <cdr:y>0.143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70331" y="65108"/>
          <a:ext cx="53764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35719</xdr:rowOff>
    </xdr:from>
    <xdr:to>
      <xdr:col>16</xdr:col>
      <xdr:colOff>0</xdr:colOff>
      <xdr:row>40</xdr:row>
      <xdr:rowOff>35719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64F02C3-3F53-425E-915E-330185290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0.88088</cdr:x>
      <cdr:y>0.02093</cdr:y>
    </cdr:from>
    <cdr:to>
      <cdr:x>0.93614</cdr:x>
      <cdr:y>0.14194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07930" y="69762"/>
          <a:ext cx="49609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20</xdr:row>
      <xdr:rowOff>28575</xdr:rowOff>
    </xdr:from>
    <xdr:to>
      <xdr:col>15</xdr:col>
      <xdr:colOff>130970</xdr:colOff>
      <xdr:row>39</xdr:row>
      <xdr:rowOff>130969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9079AED7-AC9C-40FD-98E8-4319B9F2B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345281</xdr:colOff>
      <xdr:row>20</xdr:row>
      <xdr:rowOff>92869</xdr:rowOff>
    </xdr:from>
    <xdr:to>
      <xdr:col>20</xdr:col>
      <xdr:colOff>250030</xdr:colOff>
      <xdr:row>39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7253F9D-C2E8-4667-9ABB-70248E8C4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69056</xdr:rowOff>
    </xdr:from>
    <xdr:to>
      <xdr:col>9</xdr:col>
      <xdr:colOff>190501</xdr:colOff>
      <xdr:row>38</xdr:row>
      <xdr:rowOff>159544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73EA6FA-EECE-4B0F-B6C1-E0DAA6055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0.87659</cdr:x>
      <cdr:y>0.02064</cdr:y>
    </cdr:from>
    <cdr:to>
      <cdr:x>0.91097</cdr:x>
      <cdr:y>0.14563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7962" y="67487"/>
          <a:ext cx="312906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(μg/dl)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76200</xdr:rowOff>
    </xdr:from>
    <xdr:to>
      <xdr:col>15</xdr:col>
      <xdr:colOff>130969</xdr:colOff>
      <xdr:row>39</xdr:row>
      <xdr:rowOff>119062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D54C81E5-F1C8-41AF-A963-61668ED6E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0.87258</cdr:x>
      <cdr:y>0.01269</cdr:y>
    </cdr:from>
    <cdr:to>
      <cdr:x>0.91498</cdr:x>
      <cdr:y>0.12834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43822" y="40732"/>
          <a:ext cx="381126" cy="371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0.00264</cdr:x>
      <cdr:y>0.11264</cdr:y>
    </cdr:from>
    <cdr:to>
      <cdr:x>0.07</cdr:x>
      <cdr:y>0.20623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24162" y="361552"/>
          <a:ext cx="616742" cy="300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76199</xdr:rowOff>
    </xdr:from>
    <xdr:to>
      <xdr:col>16</xdr:col>
      <xdr:colOff>1905</xdr:colOff>
      <xdr:row>39</xdr:row>
      <xdr:rowOff>114299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3CC0FAB8-FFD2-42D0-AC77-F4B745F12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0.87711</cdr:x>
      <cdr:y>0.02207</cdr:y>
    </cdr:from>
    <cdr:to>
      <cdr:x>0.92513</cdr:x>
      <cdr:y>0.13532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481785" y="79617"/>
          <a:ext cx="409612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35719</xdr:rowOff>
    </xdr:from>
    <xdr:to>
      <xdr:col>15</xdr:col>
      <xdr:colOff>154782</xdr:colOff>
      <xdr:row>39</xdr:row>
      <xdr:rowOff>130969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AFC6340-541F-460F-9396-82C8483FF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0.86883</cdr:x>
      <cdr:y>0.02051</cdr:y>
    </cdr:from>
    <cdr:to>
      <cdr:x>0.91873</cdr:x>
      <cdr:y>0.14577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37698" y="66894"/>
          <a:ext cx="4616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66675</xdr:rowOff>
    </xdr:from>
    <xdr:to>
      <xdr:col>16</xdr:col>
      <xdr:colOff>11906</xdr:colOff>
      <xdr:row>39</xdr:row>
      <xdr:rowOff>119062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754E65D3-1B8E-45CE-81DE-1367547EE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0.8691</cdr:x>
      <cdr:y>0.01967</cdr:y>
    </cdr:from>
    <cdr:to>
      <cdr:x>0.91846</cdr:x>
      <cdr:y>0.1466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00851" y="63330"/>
          <a:ext cx="454420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23812</xdr:rowOff>
    </xdr:from>
    <xdr:to>
      <xdr:col>16</xdr:col>
      <xdr:colOff>11906</xdr:colOff>
      <xdr:row>39</xdr:row>
      <xdr:rowOff>154780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9922CCAE-2951-401E-B152-586E60D89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0.77609</cdr:x>
      <cdr:y>0</cdr:y>
    </cdr:from>
    <cdr:to>
      <cdr:x>0.9713</cdr:x>
      <cdr:y>0.10108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527482" y="0"/>
          <a:ext cx="1138803" cy="312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（日立）</a:t>
          </a:r>
        </a:p>
      </cdr:txBody>
    </cdr:sp>
  </cdr:relSizeAnchor>
  <cdr:relSizeAnchor xmlns:cdr="http://schemas.openxmlformats.org/drawingml/2006/chartDrawing">
    <cdr:from>
      <cdr:x>0</cdr:x>
      <cdr:y>0.11048</cdr:y>
    </cdr:from>
    <cdr:to>
      <cdr:x>0.11588</cdr:x>
      <cdr:y>0.19094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350954"/>
          <a:ext cx="676603" cy="255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0.86706</cdr:x>
      <cdr:y>0.02118</cdr:y>
    </cdr:from>
    <cdr:to>
      <cdr:x>0.9205</cdr:x>
      <cdr:y>0.14509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8716" y="69863"/>
          <a:ext cx="4893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44449</xdr:rowOff>
    </xdr:from>
    <xdr:to>
      <xdr:col>8</xdr:col>
      <xdr:colOff>314325</xdr:colOff>
      <xdr:row>39</xdr:row>
      <xdr:rowOff>68261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625E701-869F-46C8-B616-C9E4510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389890</xdr:colOff>
      <xdr:row>20</xdr:row>
      <xdr:rowOff>59849</xdr:rowOff>
    </xdr:from>
    <xdr:to>
      <xdr:col>16</xdr:col>
      <xdr:colOff>447040</xdr:colOff>
      <xdr:row>39</xdr:row>
      <xdr:rowOff>125413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04EE0DC-0BC4-4605-9092-14FAD71C1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0.7943</cdr:x>
      <cdr:y>0.04579</cdr:y>
    </cdr:from>
    <cdr:to>
      <cdr:x>0.92278</cdr:x>
      <cdr:y>0.19555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3988647" y="146414"/>
          <a:ext cx="645160" cy="4787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5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メタボリード</a:t>
          </a:r>
        </a:p>
      </cdr:txBody>
    </cdr:sp>
  </cdr:relSizeAnchor>
  <cdr:relSizeAnchor xmlns:cdr="http://schemas.openxmlformats.org/drawingml/2006/chartDrawing">
    <cdr:from>
      <cdr:x>0.01002</cdr:x>
      <cdr:y>0.13797</cdr:y>
    </cdr:from>
    <cdr:to>
      <cdr:x>0.13398</cdr:x>
      <cdr:y>0.19385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18775"/>
          <a:ext cx="589202" cy="168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0.84445</cdr:x>
      <cdr:y>0.02108</cdr:y>
    </cdr:from>
    <cdr:to>
      <cdr:x>0.92028</cdr:x>
      <cdr:y>0.2101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892377" y="68007"/>
          <a:ext cx="439351" cy="609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</cdr:x>
      <cdr:y>0.13482</cdr:y>
    </cdr:from>
    <cdr:to>
      <cdr:x>0.09664</cdr:x>
      <cdr:y>0.2214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35009"/>
          <a:ext cx="566795" cy="279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470869</xdr:colOff>
      <xdr:row>22</xdr:row>
      <xdr:rowOff>81547</xdr:rowOff>
    </xdr:from>
    <xdr:to>
      <xdr:col>23</xdr:col>
      <xdr:colOff>724534</xdr:colOff>
      <xdr:row>48</xdr:row>
      <xdr:rowOff>34357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0.08617</cdr:y>
    </cdr:from>
    <cdr:to>
      <cdr:x>0.06711</cdr:x>
      <cdr:y>0.14732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7625" y="393700"/>
          <a:ext cx="4699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0.79233</cdr:x>
      <cdr:y>0</cdr:y>
    </cdr:from>
    <cdr:to>
      <cdr:x>0.95204</cdr:x>
      <cdr:y>0.13097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905543" y="0"/>
          <a:ext cx="988804" cy="416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（日立以外）</a:t>
          </a:r>
          <a:endParaRPr lang="en-US" altLang="ja-JP" sz="12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0.00829</cdr:x>
      <cdr:y>0.11736</cdr:y>
    </cdr:from>
    <cdr:to>
      <cdr:x>0.10663</cdr:x>
      <cdr:y>0.20654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67592"/>
          <a:ext cx="564833" cy="276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133350</xdr:rowOff>
    </xdr:from>
    <xdr:to>
      <xdr:col>15</xdr:col>
      <xdr:colOff>190500</xdr:colOff>
      <xdr:row>39</xdr:row>
      <xdr:rowOff>142875</xdr:rowOff>
    </xdr:to>
    <xdr:graphicFrame macro="">
      <xdr:nvGraphicFramePr>
        <xdr:cNvPr id="2" name="Chart 1028">
          <a:extLst>
            <a:ext uri="{FF2B5EF4-FFF2-40B4-BE49-F238E27FC236}">
              <a16:creationId xmlns:a16="http://schemas.microsoft.com/office/drawing/2014/main" id="{F9412620-E07F-4F5A-8412-23DF848B6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0.88486</cdr:x>
      <cdr:y>0</cdr:y>
    </cdr:from>
    <cdr:to>
      <cdr:x>0.92105</cdr:x>
      <cdr:y>0.14112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70078" y="0"/>
          <a:ext cx="330027" cy="448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0.00648</cdr:x>
      <cdr:y>0.11125</cdr:y>
    </cdr:from>
    <cdr:to>
      <cdr:x>0.0758</cdr:x>
      <cdr:y>0.17159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7767"/>
          <a:ext cx="489275" cy="17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8F9A-13B8-4D8F-8167-CC8398710F95}">
  <sheetPr codeName="Sheet1">
    <tabColor rgb="FFFF0000"/>
  </sheetPr>
  <dimension ref="A1:V39"/>
  <sheetViews>
    <sheetView view="pageBreakPreview" zoomScale="65" zoomScaleNormal="65" zoomScaleSheetLayoutView="65" workbookViewId="0">
      <selection activeCell="R17" sqref="R17"/>
    </sheetView>
  </sheetViews>
  <sheetFormatPr defaultColWidth="9" defaultRowHeight="15.75" x14ac:dyDescent="0.25"/>
  <cols>
    <col min="1" max="1" width="32" style="14" customWidth="1"/>
    <col min="2" max="2" width="10.75" style="14" customWidth="1"/>
    <col min="3" max="3" width="11.75" style="14" customWidth="1"/>
    <col min="4" max="4" width="10.875" style="23" customWidth="1"/>
    <col min="5" max="5" width="24.125" style="23" hidden="1" customWidth="1"/>
    <col min="6" max="6" width="4.625" style="23" customWidth="1"/>
    <col min="7" max="7" width="10.5" style="23" customWidth="1"/>
    <col min="8" max="8" width="25.375" style="14" customWidth="1"/>
    <col min="9" max="13" width="9" style="22"/>
    <col min="14" max="16384" width="9" style="14"/>
  </cols>
  <sheetData>
    <row r="1" spans="1:14" ht="19.5" x14ac:dyDescent="0.25">
      <c r="A1" s="243" t="s">
        <v>106</v>
      </c>
      <c r="B1" s="244"/>
      <c r="C1" s="244"/>
      <c r="D1" s="244"/>
      <c r="E1" s="244"/>
      <c r="F1" s="244"/>
      <c r="G1" s="244"/>
      <c r="H1" s="244"/>
      <c r="I1" s="11"/>
      <c r="J1" s="12"/>
      <c r="K1" s="12"/>
      <c r="L1" s="12"/>
      <c r="M1" s="12"/>
      <c r="N1" s="13"/>
    </row>
    <row r="2" spans="1:14" ht="21.95" customHeight="1" thickBot="1" x14ac:dyDescent="0.2">
      <c r="A2" s="161" t="s">
        <v>0</v>
      </c>
      <c r="B2" s="162" t="s">
        <v>1</v>
      </c>
      <c r="C2" s="163" t="s">
        <v>2</v>
      </c>
      <c r="D2" s="245" t="s">
        <v>3</v>
      </c>
      <c r="E2" s="246"/>
      <c r="F2" s="246"/>
      <c r="G2" s="247"/>
      <c r="H2" s="163" t="s">
        <v>4</v>
      </c>
      <c r="I2" s="14"/>
      <c r="J2" s="14"/>
      <c r="K2" s="14"/>
      <c r="L2" s="14"/>
      <c r="M2" s="14"/>
    </row>
    <row r="3" spans="1:14" ht="21.95" customHeight="1" thickTop="1" x14ac:dyDescent="0.15">
      <c r="A3" s="164" t="s">
        <v>5</v>
      </c>
      <c r="B3" s="165">
        <v>141</v>
      </c>
      <c r="C3" s="166" t="s">
        <v>6</v>
      </c>
      <c r="D3" s="167">
        <f>$B$3-2</f>
        <v>139</v>
      </c>
      <c r="E3" s="168" t="s">
        <v>7</v>
      </c>
      <c r="F3" s="168" t="s">
        <v>7</v>
      </c>
      <c r="G3" s="169">
        <f>$B$3+2</f>
        <v>143</v>
      </c>
      <c r="H3" s="170" t="s">
        <v>8</v>
      </c>
      <c r="I3" s="14"/>
      <c r="J3" s="14"/>
      <c r="K3" s="14"/>
      <c r="L3" s="14"/>
      <c r="M3" s="14"/>
    </row>
    <row r="4" spans="1:14" ht="21.95" customHeight="1" thickBot="1" x14ac:dyDescent="0.2">
      <c r="A4" s="171" t="s">
        <v>9</v>
      </c>
      <c r="B4" s="172">
        <v>5.3</v>
      </c>
      <c r="C4" s="173" t="s">
        <v>6</v>
      </c>
      <c r="D4" s="174">
        <f>$B$4-0.2</f>
        <v>5.0999999999999996</v>
      </c>
      <c r="E4" s="175" t="s">
        <v>7</v>
      </c>
      <c r="F4" s="175" t="s">
        <v>7</v>
      </c>
      <c r="G4" s="176">
        <f>$B$4+0.2</f>
        <v>5.5</v>
      </c>
      <c r="H4" s="177" t="s">
        <v>10</v>
      </c>
      <c r="I4" s="14"/>
      <c r="J4" s="14"/>
      <c r="K4" s="14"/>
      <c r="L4" s="14"/>
      <c r="M4" s="14"/>
    </row>
    <row r="5" spans="1:14" ht="21.95" customHeight="1" thickTop="1" x14ac:dyDescent="0.15">
      <c r="A5" s="178" t="s">
        <v>11</v>
      </c>
      <c r="B5" s="179">
        <v>109</v>
      </c>
      <c r="C5" s="180" t="s">
        <v>6</v>
      </c>
      <c r="D5" s="181">
        <f>$B$5-3</f>
        <v>106</v>
      </c>
      <c r="E5" s="182" t="s">
        <v>7</v>
      </c>
      <c r="F5" s="182" t="s">
        <v>7</v>
      </c>
      <c r="G5" s="183">
        <f>$B$5+3</f>
        <v>112</v>
      </c>
      <c r="H5" s="184" t="s">
        <v>12</v>
      </c>
      <c r="I5" s="14"/>
      <c r="J5" s="14"/>
      <c r="K5" s="14"/>
      <c r="L5" s="14"/>
      <c r="M5" s="14"/>
    </row>
    <row r="6" spans="1:14" ht="21.95" customHeight="1" thickBot="1" x14ac:dyDescent="0.2">
      <c r="A6" s="171" t="s">
        <v>13</v>
      </c>
      <c r="B6" s="172">
        <v>106</v>
      </c>
      <c r="C6" s="173" t="s">
        <v>6</v>
      </c>
      <c r="D6" s="185">
        <f>$B$6-3</f>
        <v>103</v>
      </c>
      <c r="E6" s="175" t="s">
        <v>7</v>
      </c>
      <c r="F6" s="175" t="s">
        <v>7</v>
      </c>
      <c r="G6" s="176">
        <f>$B$6+3</f>
        <v>109</v>
      </c>
      <c r="H6" s="177" t="s">
        <v>12</v>
      </c>
      <c r="I6" s="14"/>
      <c r="J6" s="14"/>
      <c r="K6" s="14"/>
      <c r="L6" s="14"/>
      <c r="M6" s="14"/>
    </row>
    <row r="7" spans="1:14" ht="21.95" customHeight="1" thickTop="1" x14ac:dyDescent="0.15">
      <c r="A7" s="186" t="s">
        <v>14</v>
      </c>
      <c r="B7" s="187">
        <v>10.7</v>
      </c>
      <c r="C7" s="180" t="s">
        <v>15</v>
      </c>
      <c r="D7" s="188">
        <f>$B$7-0.5</f>
        <v>10.199999999999999</v>
      </c>
      <c r="E7" s="182" t="s">
        <v>7</v>
      </c>
      <c r="F7" s="182" t="s">
        <v>7</v>
      </c>
      <c r="G7" s="189">
        <f>$B$7+0.5</f>
        <v>11.2</v>
      </c>
      <c r="H7" s="184" t="s">
        <v>16</v>
      </c>
      <c r="I7" s="14"/>
      <c r="J7" s="14"/>
      <c r="K7" s="14"/>
      <c r="L7" s="14"/>
      <c r="M7" s="14"/>
    </row>
    <row r="8" spans="1:14" ht="21.95" customHeight="1" x14ac:dyDescent="0.15">
      <c r="A8" s="164" t="s">
        <v>17</v>
      </c>
      <c r="B8" s="165">
        <v>183</v>
      </c>
      <c r="C8" s="166" t="s">
        <v>15</v>
      </c>
      <c r="D8" s="190">
        <f>$B$8-5</f>
        <v>178</v>
      </c>
      <c r="E8" s="191" t="s">
        <v>7</v>
      </c>
      <c r="F8" s="191" t="s">
        <v>7</v>
      </c>
      <c r="G8" s="192">
        <f>$B$8+5</f>
        <v>188</v>
      </c>
      <c r="H8" s="170" t="s">
        <v>18</v>
      </c>
      <c r="I8" s="14"/>
      <c r="J8" s="14"/>
      <c r="K8" s="14"/>
      <c r="L8" s="14"/>
      <c r="M8" s="14"/>
    </row>
    <row r="9" spans="1:14" ht="21.95" customHeight="1" x14ac:dyDescent="0.15">
      <c r="A9" s="178" t="s">
        <v>19</v>
      </c>
      <c r="B9" s="193">
        <v>143</v>
      </c>
      <c r="C9" s="194" t="s">
        <v>15</v>
      </c>
      <c r="D9" s="195">
        <f>ROUNDDOWN($B$9*0.95,0)</f>
        <v>135</v>
      </c>
      <c r="E9" s="191" t="s">
        <v>7</v>
      </c>
      <c r="F9" s="191" t="s">
        <v>7</v>
      </c>
      <c r="G9" s="196">
        <f>ROUNDUP($B$9*1.05,0)</f>
        <v>151</v>
      </c>
      <c r="H9" s="197" t="s">
        <v>20</v>
      </c>
      <c r="I9" s="14"/>
      <c r="J9" s="14"/>
      <c r="K9" s="14"/>
      <c r="L9" s="14"/>
      <c r="M9" s="14"/>
    </row>
    <row r="10" spans="1:14" ht="21.95" customHeight="1" thickBot="1" x14ac:dyDescent="0.2">
      <c r="A10" s="198" t="s">
        <v>21</v>
      </c>
      <c r="B10" s="199">
        <v>50</v>
      </c>
      <c r="C10" s="200" t="s">
        <v>15</v>
      </c>
      <c r="D10" s="201">
        <f>ROUNDDOWN($B$10*0.95,0)</f>
        <v>47</v>
      </c>
      <c r="E10" s="202" t="s">
        <v>7</v>
      </c>
      <c r="F10" s="202" t="s">
        <v>7</v>
      </c>
      <c r="G10" s="203">
        <f>ROUNDUP($B$10*1.05,0)</f>
        <v>53</v>
      </c>
      <c r="H10" s="204" t="s">
        <v>22</v>
      </c>
      <c r="I10" s="14"/>
      <c r="J10" s="14"/>
      <c r="K10" s="14"/>
      <c r="L10" s="14"/>
      <c r="M10" s="14"/>
    </row>
    <row r="11" spans="1:14" ht="21.95" customHeight="1" thickTop="1" x14ac:dyDescent="0.25">
      <c r="A11" s="205" t="s">
        <v>107</v>
      </c>
      <c r="B11" s="206">
        <v>41</v>
      </c>
      <c r="C11" s="207" t="s">
        <v>15</v>
      </c>
      <c r="D11" s="208">
        <f>$B$11-3</f>
        <v>38</v>
      </c>
      <c r="E11" s="209" t="s">
        <v>7</v>
      </c>
      <c r="F11" s="209" t="s">
        <v>7</v>
      </c>
      <c r="G11" s="210">
        <f>$B$11+3</f>
        <v>44</v>
      </c>
      <c r="H11" s="211" t="s">
        <v>23</v>
      </c>
      <c r="I11" s="16"/>
      <c r="J11" s="14"/>
      <c r="K11" s="14"/>
      <c r="L11" s="14"/>
      <c r="M11" s="14"/>
    </row>
    <row r="12" spans="1:14" ht="21.95" customHeight="1" thickBot="1" x14ac:dyDescent="0.2">
      <c r="A12" s="212" t="s">
        <v>108</v>
      </c>
      <c r="B12" s="172">
        <v>51</v>
      </c>
      <c r="C12" s="173" t="s">
        <v>15</v>
      </c>
      <c r="D12" s="185">
        <f>$B$12-3</f>
        <v>48</v>
      </c>
      <c r="E12" s="175" t="s">
        <v>7</v>
      </c>
      <c r="F12" s="175" t="s">
        <v>7</v>
      </c>
      <c r="G12" s="176">
        <f>$B$12+3</f>
        <v>54</v>
      </c>
      <c r="H12" s="177" t="s">
        <v>23</v>
      </c>
      <c r="I12" s="14"/>
      <c r="J12" s="14"/>
      <c r="K12" s="14"/>
      <c r="L12" s="14"/>
      <c r="M12" s="14"/>
    </row>
    <row r="13" spans="1:14" ht="21.95" customHeight="1" thickTop="1" x14ac:dyDescent="0.25">
      <c r="A13" s="213" t="s">
        <v>109</v>
      </c>
      <c r="B13" s="179">
        <v>86</v>
      </c>
      <c r="C13" s="166" t="s">
        <v>15</v>
      </c>
      <c r="D13" s="195">
        <f>$B$13-5</f>
        <v>81</v>
      </c>
      <c r="E13" s="191" t="s">
        <v>7</v>
      </c>
      <c r="F13" s="191" t="s">
        <v>7</v>
      </c>
      <c r="G13" s="196">
        <f>$B$13+5</f>
        <v>91</v>
      </c>
      <c r="H13" s="184" t="s">
        <v>18</v>
      </c>
      <c r="I13" s="16"/>
      <c r="J13" s="14"/>
      <c r="K13" s="14"/>
      <c r="L13" s="14"/>
      <c r="M13" s="14"/>
    </row>
    <row r="14" spans="1:14" ht="21.95" customHeight="1" thickBot="1" x14ac:dyDescent="0.2">
      <c r="A14" s="212" t="s">
        <v>110</v>
      </c>
      <c r="B14" s="172">
        <v>70</v>
      </c>
      <c r="C14" s="173" t="s">
        <v>15</v>
      </c>
      <c r="D14" s="214">
        <f>$B$14-5</f>
        <v>65</v>
      </c>
      <c r="E14" s="175" t="s">
        <v>7</v>
      </c>
      <c r="F14" s="175" t="s">
        <v>7</v>
      </c>
      <c r="G14" s="215">
        <f>$B$14+5</f>
        <v>75</v>
      </c>
      <c r="H14" s="177" t="s">
        <v>18</v>
      </c>
      <c r="I14" s="14"/>
      <c r="J14" s="14"/>
      <c r="K14" s="14"/>
      <c r="L14" s="14"/>
      <c r="M14" s="14"/>
    </row>
    <row r="15" spans="1:14" ht="21.95" customHeight="1" thickTop="1" x14ac:dyDescent="0.15">
      <c r="A15" s="178" t="s">
        <v>24</v>
      </c>
      <c r="B15" s="193">
        <v>6.5</v>
      </c>
      <c r="C15" s="194" t="s">
        <v>25</v>
      </c>
      <c r="D15" s="216">
        <f>$B$15-0.2</f>
        <v>6.3</v>
      </c>
      <c r="E15" s="217" t="s">
        <v>7</v>
      </c>
      <c r="F15" s="217" t="s">
        <v>7</v>
      </c>
      <c r="G15" s="218">
        <f>$B$15+0.2</f>
        <v>6.7</v>
      </c>
      <c r="H15" s="197" t="s">
        <v>26</v>
      </c>
      <c r="I15" s="14"/>
      <c r="J15" s="14"/>
      <c r="K15" s="14"/>
      <c r="L15" s="14"/>
      <c r="M15" s="14"/>
    </row>
    <row r="16" spans="1:14" ht="21.95" customHeight="1" x14ac:dyDescent="0.15">
      <c r="A16" s="164" t="s">
        <v>86</v>
      </c>
      <c r="B16" s="219">
        <v>4</v>
      </c>
      <c r="C16" s="166" t="s">
        <v>25</v>
      </c>
      <c r="D16" s="220">
        <f>$B$16-0.2</f>
        <v>3.8</v>
      </c>
      <c r="E16" s="191" t="s">
        <v>7</v>
      </c>
      <c r="F16" s="191" t="s">
        <v>7</v>
      </c>
      <c r="G16" s="221">
        <f>$B$16+0.2</f>
        <v>4.2</v>
      </c>
      <c r="H16" s="170" t="s">
        <v>26</v>
      </c>
      <c r="I16" s="14"/>
      <c r="J16" s="14"/>
      <c r="K16" s="14"/>
      <c r="L16" s="14"/>
      <c r="M16" s="14"/>
    </row>
    <row r="17" spans="1:13" ht="21.95" customHeight="1" x14ac:dyDescent="0.15">
      <c r="A17" s="222" t="s">
        <v>27</v>
      </c>
      <c r="B17" s="187">
        <v>2.2000000000000002</v>
      </c>
      <c r="C17" s="180" t="s">
        <v>15</v>
      </c>
      <c r="D17" s="188">
        <f>$B$17-0.3</f>
        <v>1.9000000000000001</v>
      </c>
      <c r="E17" s="182" t="s">
        <v>7</v>
      </c>
      <c r="F17" s="182" t="s">
        <v>7</v>
      </c>
      <c r="G17" s="189">
        <f>$B$17+0.3</f>
        <v>2.5</v>
      </c>
      <c r="H17" s="184" t="s">
        <v>28</v>
      </c>
      <c r="I17" s="14"/>
      <c r="J17" s="14"/>
      <c r="K17" s="14"/>
      <c r="L17" s="14"/>
      <c r="M17" s="14"/>
    </row>
    <row r="18" spans="1:13" ht="21.95" customHeight="1" x14ac:dyDescent="0.15">
      <c r="A18" s="186" t="s">
        <v>29</v>
      </c>
      <c r="B18" s="223">
        <v>2.09</v>
      </c>
      <c r="C18" s="180" t="s">
        <v>15</v>
      </c>
      <c r="D18" s="224">
        <f>$B$18-0.2</f>
        <v>1.89</v>
      </c>
      <c r="E18" s="182" t="s">
        <v>7</v>
      </c>
      <c r="F18" s="182" t="s">
        <v>7</v>
      </c>
      <c r="G18" s="225">
        <f>$B$18+0.2</f>
        <v>2.29</v>
      </c>
      <c r="H18" s="184" t="s">
        <v>30</v>
      </c>
      <c r="I18" s="14"/>
      <c r="J18" s="14"/>
      <c r="K18" s="14"/>
      <c r="L18" s="14"/>
      <c r="M18" s="14"/>
    </row>
    <row r="19" spans="1:13" ht="21.95" customHeight="1" x14ac:dyDescent="0.15">
      <c r="A19" s="164" t="s">
        <v>31</v>
      </c>
      <c r="B19" s="219">
        <v>6.4</v>
      </c>
      <c r="C19" s="166" t="s">
        <v>15</v>
      </c>
      <c r="D19" s="220">
        <f>$B$19-0.3</f>
        <v>6.1000000000000005</v>
      </c>
      <c r="E19" s="191" t="s">
        <v>7</v>
      </c>
      <c r="F19" s="191" t="s">
        <v>7</v>
      </c>
      <c r="G19" s="221">
        <f>$B$19+0.3</f>
        <v>6.7</v>
      </c>
      <c r="H19" s="170" t="s">
        <v>28</v>
      </c>
      <c r="I19" s="14"/>
      <c r="J19" s="14"/>
      <c r="K19" s="14"/>
      <c r="L19" s="14"/>
      <c r="M19" s="14"/>
    </row>
    <row r="20" spans="1:13" ht="21.95" customHeight="1" x14ac:dyDescent="0.15">
      <c r="A20" s="186" t="s">
        <v>32</v>
      </c>
      <c r="B20" s="187">
        <v>32.799999999999997</v>
      </c>
      <c r="C20" s="180" t="s">
        <v>15</v>
      </c>
      <c r="D20" s="220">
        <f>$B$20-2</f>
        <v>30.799999999999997</v>
      </c>
      <c r="E20" s="191" t="s">
        <v>7</v>
      </c>
      <c r="F20" s="191" t="s">
        <v>7</v>
      </c>
      <c r="G20" s="221">
        <f>$B$20+2</f>
        <v>34.799999999999997</v>
      </c>
      <c r="H20" s="184" t="s">
        <v>33</v>
      </c>
      <c r="I20" s="14"/>
      <c r="J20" s="14"/>
      <c r="K20" s="14"/>
      <c r="L20" s="14"/>
      <c r="M20" s="14"/>
    </row>
    <row r="21" spans="1:13" ht="21.95" customHeight="1" x14ac:dyDescent="0.15">
      <c r="A21" s="164" t="s">
        <v>34</v>
      </c>
      <c r="B21" s="226">
        <v>2.84</v>
      </c>
      <c r="C21" s="180" t="s">
        <v>15</v>
      </c>
      <c r="D21" s="227">
        <f>$B$21-0.2</f>
        <v>2.6399999999999997</v>
      </c>
      <c r="E21" s="191" t="s">
        <v>7</v>
      </c>
      <c r="F21" s="191" t="s">
        <v>7</v>
      </c>
      <c r="G21" s="228">
        <f>$B$21+0.2</f>
        <v>3.04</v>
      </c>
      <c r="H21" s="170" t="s">
        <v>30</v>
      </c>
      <c r="I21" s="14"/>
      <c r="J21" s="14"/>
      <c r="K21" s="14"/>
      <c r="L21" s="14"/>
      <c r="M21" s="14"/>
    </row>
    <row r="22" spans="1:13" ht="21.95" customHeight="1" x14ac:dyDescent="0.15">
      <c r="A22" s="186" t="s">
        <v>35</v>
      </c>
      <c r="B22" s="179">
        <v>91</v>
      </c>
      <c r="C22" s="180" t="s">
        <v>36</v>
      </c>
      <c r="D22" s="195">
        <f>ROUNDDOWN($B$22*0.95,0)</f>
        <v>86</v>
      </c>
      <c r="E22" s="191" t="s">
        <v>7</v>
      </c>
      <c r="F22" s="191" t="s">
        <v>7</v>
      </c>
      <c r="G22" s="196">
        <f>ROUNDUP($B$22*1.05,0)</f>
        <v>96</v>
      </c>
      <c r="H22" s="184" t="s">
        <v>37</v>
      </c>
      <c r="I22" s="14"/>
      <c r="J22" s="14"/>
      <c r="K22" s="14"/>
      <c r="L22" s="14"/>
      <c r="M22" s="14"/>
    </row>
    <row r="23" spans="1:13" ht="21.95" customHeight="1" x14ac:dyDescent="0.15">
      <c r="A23" s="164" t="s">
        <v>38</v>
      </c>
      <c r="B23" s="165">
        <v>82</v>
      </c>
      <c r="C23" s="180" t="s">
        <v>36</v>
      </c>
      <c r="D23" s="195">
        <f>ROUNDDOWN($B$23*0.95,0)</f>
        <v>77</v>
      </c>
      <c r="E23" s="191" t="s">
        <v>7</v>
      </c>
      <c r="F23" s="191" t="s">
        <v>7</v>
      </c>
      <c r="G23" s="196">
        <f>ROUNDUP($B$23*1.05,0)</f>
        <v>87</v>
      </c>
      <c r="H23" s="184" t="s">
        <v>37</v>
      </c>
      <c r="I23" s="14"/>
      <c r="J23" s="14"/>
      <c r="K23" s="14"/>
      <c r="L23" s="14"/>
      <c r="M23" s="14"/>
    </row>
    <row r="24" spans="1:13" ht="21.95" customHeight="1" x14ac:dyDescent="0.15">
      <c r="A24" s="164" t="s">
        <v>40</v>
      </c>
      <c r="B24" s="165">
        <v>71</v>
      </c>
      <c r="C24" s="180" t="s">
        <v>36</v>
      </c>
      <c r="D24" s="195">
        <f>ROUNDDOWN($B$24*0.95,0)</f>
        <v>67</v>
      </c>
      <c r="E24" s="191" t="s">
        <v>7</v>
      </c>
      <c r="F24" s="191" t="s">
        <v>7</v>
      </c>
      <c r="G24" s="196">
        <f>ROUNDUP($B$24*1.05,0)</f>
        <v>75</v>
      </c>
      <c r="H24" s="184" t="s">
        <v>39</v>
      </c>
      <c r="I24" s="14"/>
      <c r="J24" s="14"/>
      <c r="K24" s="14"/>
      <c r="L24" s="14"/>
      <c r="M24" s="14"/>
    </row>
    <row r="25" spans="1:13" ht="21.95" customHeight="1" x14ac:dyDescent="0.15">
      <c r="A25" s="164" t="s">
        <v>41</v>
      </c>
      <c r="B25" s="165">
        <v>76</v>
      </c>
      <c r="C25" s="180" t="s">
        <v>36</v>
      </c>
      <c r="D25" s="195">
        <f>ROUNDDOWN($B$25*0.95,0)</f>
        <v>72</v>
      </c>
      <c r="E25" s="191" t="s">
        <v>7</v>
      </c>
      <c r="F25" s="191" t="s">
        <v>7</v>
      </c>
      <c r="G25" s="196">
        <f>ROUNDUP($B$25*1.05,0)</f>
        <v>80</v>
      </c>
      <c r="H25" s="170" t="s">
        <v>39</v>
      </c>
      <c r="I25" s="14"/>
      <c r="J25" s="14"/>
      <c r="K25" s="14"/>
      <c r="L25" s="14"/>
      <c r="M25" s="14"/>
    </row>
    <row r="26" spans="1:13" ht="21.95" customHeight="1" x14ac:dyDescent="0.15">
      <c r="A26" s="164" t="s">
        <v>42</v>
      </c>
      <c r="B26" s="165">
        <v>275</v>
      </c>
      <c r="C26" s="180" t="s">
        <v>36</v>
      </c>
      <c r="D26" s="195">
        <f>ROUNDDOWN($B$26*0.95,0)</f>
        <v>261</v>
      </c>
      <c r="E26" s="191" t="s">
        <v>7</v>
      </c>
      <c r="F26" s="191" t="s">
        <v>7</v>
      </c>
      <c r="G26" s="196">
        <f>ROUNDUP($B$26*1.05,0)</f>
        <v>289</v>
      </c>
      <c r="H26" s="170" t="s">
        <v>111</v>
      </c>
      <c r="I26" s="14"/>
      <c r="J26" s="14"/>
      <c r="K26" s="14"/>
      <c r="L26" s="14"/>
      <c r="M26" s="14"/>
    </row>
    <row r="27" spans="1:13" ht="21.95" customHeight="1" x14ac:dyDescent="0.15">
      <c r="A27" s="164" t="s">
        <v>44</v>
      </c>
      <c r="B27" s="165">
        <v>281</v>
      </c>
      <c r="C27" s="180" t="s">
        <v>36</v>
      </c>
      <c r="D27" s="195">
        <f>ROUNDDOWN($B$27*0.95,0)</f>
        <v>266</v>
      </c>
      <c r="E27" s="191" t="s">
        <v>7</v>
      </c>
      <c r="F27" s="191" t="s">
        <v>7</v>
      </c>
      <c r="G27" s="196">
        <f>ROUNDUP($B$27*1.05,0)</f>
        <v>296</v>
      </c>
      <c r="H27" s="170" t="s">
        <v>43</v>
      </c>
      <c r="I27" s="14"/>
      <c r="J27" s="14"/>
      <c r="K27" s="14"/>
      <c r="L27" s="14"/>
      <c r="M27" s="14"/>
    </row>
    <row r="28" spans="1:13" ht="21.95" customHeight="1" x14ac:dyDescent="0.15">
      <c r="A28" s="164" t="s">
        <v>46</v>
      </c>
      <c r="B28" s="165">
        <v>215</v>
      </c>
      <c r="C28" s="180" t="s">
        <v>36</v>
      </c>
      <c r="D28" s="195">
        <f>ROUNDDOWN($B$28*0.95,0)</f>
        <v>204</v>
      </c>
      <c r="E28" s="191" t="s">
        <v>7</v>
      </c>
      <c r="F28" s="191" t="s">
        <v>7</v>
      </c>
      <c r="G28" s="196">
        <f>ROUNDUP($B$28*1.05,0)</f>
        <v>226</v>
      </c>
      <c r="H28" s="170" t="s">
        <v>47</v>
      </c>
      <c r="I28" s="14"/>
      <c r="J28" s="14"/>
      <c r="K28" s="14"/>
      <c r="L28" s="14"/>
      <c r="M28" s="14"/>
    </row>
    <row r="29" spans="1:13" ht="21.95" customHeight="1" x14ac:dyDescent="0.15">
      <c r="A29" s="164" t="s">
        <v>48</v>
      </c>
      <c r="B29" s="165">
        <v>307</v>
      </c>
      <c r="C29" s="180" t="s">
        <v>36</v>
      </c>
      <c r="D29" s="195">
        <f>ROUNDDOWN($B$29*0.95,0)</f>
        <v>291</v>
      </c>
      <c r="E29" s="191" t="s">
        <v>7</v>
      </c>
      <c r="F29" s="191" t="s">
        <v>7</v>
      </c>
      <c r="G29" s="196">
        <f>ROUNDUP($B$29*1.05,0)</f>
        <v>323</v>
      </c>
      <c r="H29" s="170" t="s">
        <v>45</v>
      </c>
      <c r="I29" s="14"/>
      <c r="J29" s="14"/>
      <c r="K29" s="14"/>
      <c r="L29" s="14"/>
      <c r="M29" s="14"/>
    </row>
    <row r="30" spans="1:13" ht="21.95" customHeight="1" x14ac:dyDescent="0.15">
      <c r="A30" s="164" t="s">
        <v>49</v>
      </c>
      <c r="B30" s="229">
        <v>149</v>
      </c>
      <c r="C30" s="166" t="s">
        <v>50</v>
      </c>
      <c r="D30" s="195">
        <f>ROUNDDOWN($B$30*0.95,0)</f>
        <v>141</v>
      </c>
      <c r="E30" s="191" t="s">
        <v>7</v>
      </c>
      <c r="F30" s="191" t="s">
        <v>7</v>
      </c>
      <c r="G30" s="196">
        <f>ROUNDUP($B$30*1.05,0)</f>
        <v>157</v>
      </c>
      <c r="H30" s="170" t="s">
        <v>51</v>
      </c>
      <c r="I30" s="14"/>
      <c r="J30" s="14"/>
      <c r="K30" s="14"/>
      <c r="L30" s="14"/>
      <c r="M30" s="14"/>
    </row>
    <row r="31" spans="1:13" ht="21.95" customHeight="1" x14ac:dyDescent="0.15">
      <c r="A31" s="164" t="s">
        <v>52</v>
      </c>
      <c r="B31" s="219">
        <v>2.7</v>
      </c>
      <c r="C31" s="166" t="s">
        <v>15</v>
      </c>
      <c r="D31" s="220">
        <f>$B$31-0.2</f>
        <v>2.5</v>
      </c>
      <c r="E31" s="191" t="s">
        <v>7</v>
      </c>
      <c r="F31" s="191" t="s">
        <v>7</v>
      </c>
      <c r="G31" s="221">
        <f>$B$31+0.2</f>
        <v>2.9000000000000004</v>
      </c>
      <c r="H31" s="170" t="s">
        <v>53</v>
      </c>
      <c r="I31" s="14"/>
      <c r="J31" s="14"/>
      <c r="K31" s="14"/>
      <c r="L31" s="14"/>
      <c r="M31" s="14"/>
    </row>
    <row r="32" spans="1:13" ht="21.95" customHeight="1" x14ac:dyDescent="0.15">
      <c r="A32" s="164" t="s">
        <v>54</v>
      </c>
      <c r="B32" s="219">
        <v>5.9</v>
      </c>
      <c r="C32" s="166" t="s">
        <v>15</v>
      </c>
      <c r="D32" s="220">
        <f>$B$32-0.2</f>
        <v>5.7</v>
      </c>
      <c r="E32" s="191" t="s">
        <v>7</v>
      </c>
      <c r="F32" s="191" t="s">
        <v>7</v>
      </c>
      <c r="G32" s="221">
        <f>$B$32+0.2</f>
        <v>6.1000000000000005</v>
      </c>
      <c r="H32" s="170" t="s">
        <v>53</v>
      </c>
      <c r="I32" s="14"/>
      <c r="J32" s="14"/>
      <c r="K32" s="14"/>
      <c r="L32" s="14"/>
      <c r="M32" s="14"/>
    </row>
    <row r="33" spans="1:22" ht="21.95" customHeight="1" x14ac:dyDescent="0.15">
      <c r="A33" s="164" t="s">
        <v>55</v>
      </c>
      <c r="B33" s="229">
        <v>966</v>
      </c>
      <c r="C33" s="166" t="s">
        <v>15</v>
      </c>
      <c r="D33" s="195">
        <f>ROUNDDOWN($B$33*0.95,0)</f>
        <v>917</v>
      </c>
      <c r="E33" s="191" t="s">
        <v>7</v>
      </c>
      <c r="F33" s="191" t="s">
        <v>7</v>
      </c>
      <c r="G33" s="196">
        <f>ROUNDUP($B$33*1.05,0)</f>
        <v>1015</v>
      </c>
      <c r="H33" s="170" t="s">
        <v>112</v>
      </c>
      <c r="I33" s="14"/>
      <c r="J33" s="14"/>
      <c r="K33" s="14"/>
      <c r="L33" s="14"/>
      <c r="M33" s="14"/>
    </row>
    <row r="34" spans="1:22" ht="21.95" customHeight="1" x14ac:dyDescent="0.15">
      <c r="A34" s="164" t="s">
        <v>56</v>
      </c>
      <c r="B34" s="229">
        <v>211</v>
      </c>
      <c r="C34" s="166" t="s">
        <v>15</v>
      </c>
      <c r="D34" s="195">
        <f>ROUNDDOWN($B$34*0.9,0)</f>
        <v>189</v>
      </c>
      <c r="E34" s="191" t="s">
        <v>7</v>
      </c>
      <c r="F34" s="191" t="s">
        <v>7</v>
      </c>
      <c r="G34" s="196">
        <f>ROUNDUP($B$34*1.1,0)</f>
        <v>233</v>
      </c>
      <c r="H34" s="170" t="s">
        <v>57</v>
      </c>
      <c r="I34" s="14"/>
      <c r="J34" s="14"/>
      <c r="K34" s="14"/>
      <c r="L34" s="14"/>
      <c r="M34" s="14"/>
    </row>
    <row r="35" spans="1:22" ht="21.95" customHeight="1" x14ac:dyDescent="0.15">
      <c r="A35" s="164" t="s">
        <v>58</v>
      </c>
      <c r="B35" s="229">
        <v>87</v>
      </c>
      <c r="C35" s="166" t="s">
        <v>15</v>
      </c>
      <c r="D35" s="195">
        <f>ROUNDDOWN($B$35*0.9,0)</f>
        <v>78</v>
      </c>
      <c r="E35" s="191" t="s">
        <v>7</v>
      </c>
      <c r="F35" s="191" t="s">
        <v>7</v>
      </c>
      <c r="G35" s="196">
        <f>ROUNDUP($B$35*1.1,0)</f>
        <v>96</v>
      </c>
      <c r="H35" s="170" t="s">
        <v>59</v>
      </c>
      <c r="I35" s="14"/>
      <c r="J35" s="14"/>
      <c r="K35" s="14"/>
      <c r="L35" s="14"/>
      <c r="M35" s="14"/>
    </row>
    <row r="36" spans="1:22" ht="18.75" x14ac:dyDescent="0.45">
      <c r="A36" s="17"/>
      <c r="B36" s="18"/>
      <c r="C36" s="18"/>
      <c r="D36" s="19"/>
      <c r="E36" s="20"/>
      <c r="F36" s="20"/>
      <c r="G36" s="21"/>
      <c r="H36" s="18"/>
      <c r="I36" s="14"/>
      <c r="J36" s="14"/>
      <c r="K36" s="14"/>
      <c r="L36" s="14"/>
      <c r="M36" s="14"/>
    </row>
    <row r="37" spans="1:22" s="130" customFormat="1" ht="18.75" x14ac:dyDescent="0.45">
      <c r="A37" s="125"/>
      <c r="B37" s="126"/>
      <c r="C37" s="126"/>
      <c r="D37" s="127"/>
      <c r="E37" s="128"/>
      <c r="F37" s="128"/>
      <c r="G37" s="129"/>
      <c r="H37" s="126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8.75" x14ac:dyDescent="0.45">
      <c r="A38" s="125"/>
      <c r="B38" s="131"/>
      <c r="C38" s="131"/>
      <c r="D38" s="127"/>
      <c r="E38" s="128"/>
      <c r="F38" s="128"/>
      <c r="G38" s="129"/>
      <c r="H38" s="126"/>
    </row>
    <row r="39" spans="1:22" ht="18.75" x14ac:dyDescent="0.45">
      <c r="A39" s="128"/>
      <c r="B39" s="132"/>
      <c r="C39" s="132"/>
    </row>
  </sheetData>
  <mergeCells count="2">
    <mergeCell ref="A1:H1"/>
    <mergeCell ref="D2:G2"/>
  </mergeCells>
  <phoneticPr fontId="32"/>
  <printOptions horizontalCentered="1"/>
  <pageMargins left="0.196850393700787" right="0.196850393700787" top="0.89" bottom="0.196850393700787" header="0.27559055118110198" footer="0.31496062992126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22CB-464C-458F-A4A5-3491389891CD}">
  <sheetPr codeName="Sheet10"/>
  <dimension ref="A1:R20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10.5" style="14" customWidth="1"/>
    <col min="4" max="4" width="8.625" style="14" customWidth="1"/>
    <col min="5" max="5" width="8.75" style="14" customWidth="1"/>
    <col min="6" max="6" width="9.5" style="14" customWidth="1"/>
    <col min="7" max="8" width="8.625" style="14" customWidth="1"/>
    <col min="9" max="9" width="9.2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7.75" style="14" customWidth="1"/>
    <col min="15" max="15" width="3.125" style="14" customWidth="1"/>
    <col min="16" max="16" width="2.625" style="14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87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67" t="s">
        <v>72</v>
      </c>
      <c r="P2" s="6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2.2360377358490569</v>
      </c>
      <c r="D3" s="117">
        <v>2.1915384615384612</v>
      </c>
      <c r="E3" s="106"/>
      <c r="F3" s="103"/>
      <c r="G3" s="103"/>
      <c r="H3" s="103"/>
      <c r="I3" s="103"/>
      <c r="J3" s="103"/>
      <c r="K3" s="111"/>
      <c r="L3" s="32">
        <v>2.2000000000000002</v>
      </c>
      <c r="M3" s="45">
        <f t="shared" ref="M3:M9" si="0">AVERAGE(B3:K3)</f>
        <v>2.213788098693759</v>
      </c>
      <c r="N3" s="45">
        <f t="shared" ref="N3:N20" si="1">MAX(B3:K3)-MIN(B3:K3)</f>
        <v>4.4499274310595638E-2</v>
      </c>
      <c r="O3" s="72">
        <v>1.9</v>
      </c>
      <c r="P3" s="71">
        <v>2.5</v>
      </c>
      <c r="Q3" s="73">
        <f>M3/M3*100</f>
        <v>100</v>
      </c>
    </row>
    <row r="4" spans="1:18" ht="15.95" customHeight="1" x14ac:dyDescent="0.25">
      <c r="A4" s="31">
        <v>12</v>
      </c>
      <c r="B4" s="116">
        <v>2.2030000000000003</v>
      </c>
      <c r="C4" s="116">
        <v>2.2346575342465753</v>
      </c>
      <c r="D4" s="117">
        <v>2.17875</v>
      </c>
      <c r="E4" s="117">
        <v>2.1</v>
      </c>
      <c r="F4" s="116"/>
      <c r="G4" s="116">
        <v>2.0033529411764706</v>
      </c>
      <c r="H4" s="116">
        <v>2.2370000000000001</v>
      </c>
      <c r="I4" s="116"/>
      <c r="J4" s="116">
        <v>2.2999999999999998</v>
      </c>
      <c r="K4" s="116"/>
      <c r="L4" s="32">
        <v>2.2000000000000002</v>
      </c>
      <c r="M4" s="45">
        <f t="shared" si="0"/>
        <v>2.1795372107747211</v>
      </c>
      <c r="N4" s="45">
        <f t="shared" si="1"/>
        <v>0.29664705882352926</v>
      </c>
      <c r="O4" s="72">
        <v>1.9</v>
      </c>
      <c r="P4" s="71">
        <v>2.5</v>
      </c>
      <c r="Q4" s="25">
        <f>M4/M$3*100</f>
        <v>98.452838013753535</v>
      </c>
    </row>
    <row r="5" spans="1:18" ht="15.95" customHeight="1" x14ac:dyDescent="0.25">
      <c r="A5" s="31">
        <v>1</v>
      </c>
      <c r="B5" s="116">
        <v>2.2010000000000005</v>
      </c>
      <c r="C5" s="116">
        <v>2.2328000000000001</v>
      </c>
      <c r="D5" s="117">
        <v>2.2016666666666662</v>
      </c>
      <c r="E5" s="117">
        <v>2.1070000000000002</v>
      </c>
      <c r="F5" s="116">
        <v>2.21</v>
      </c>
      <c r="G5" s="116">
        <v>1.9999523809523807</v>
      </c>
      <c r="H5" s="116">
        <v>2.254</v>
      </c>
      <c r="I5" s="116">
        <v>2.14</v>
      </c>
      <c r="J5" s="116">
        <v>2.2999999999999998</v>
      </c>
      <c r="K5" s="116">
        <v>2.1428571428571437</v>
      </c>
      <c r="L5" s="32">
        <v>2.2000000000000002</v>
      </c>
      <c r="M5" s="45">
        <f t="shared" si="0"/>
        <v>2.1789276190476192</v>
      </c>
      <c r="N5" s="45">
        <f t="shared" si="1"/>
        <v>0.30004761904761912</v>
      </c>
      <c r="O5" s="72">
        <v>1.9</v>
      </c>
      <c r="P5" s="71">
        <v>2.5</v>
      </c>
      <c r="Q5" s="25">
        <f>M5/M$3*100</f>
        <v>98.425301876601949</v>
      </c>
    </row>
    <row r="6" spans="1:18" ht="15.95" customHeight="1" x14ac:dyDescent="0.25">
      <c r="A6" s="31">
        <v>2</v>
      </c>
      <c r="B6" s="116">
        <v>2.1988888888888889</v>
      </c>
      <c r="C6" s="116">
        <v>2.2259999999999995</v>
      </c>
      <c r="D6" s="117">
        <v>2.2236842105263159</v>
      </c>
      <c r="E6" s="117">
        <v>2.1030000000000002</v>
      </c>
      <c r="F6" s="116">
        <v>2.1572727272727272</v>
      </c>
      <c r="G6" s="116">
        <v>1.9958333333333329</v>
      </c>
      <c r="H6" s="116">
        <v>2.2549999999999999</v>
      </c>
      <c r="I6" s="116">
        <v>2.15</v>
      </c>
      <c r="J6" s="116">
        <v>2.2999999999999998</v>
      </c>
      <c r="K6" s="116">
        <v>2.0923076923076924</v>
      </c>
      <c r="L6" s="32">
        <v>2.2000000000000002</v>
      </c>
      <c r="M6" s="45">
        <f t="shared" si="0"/>
        <v>2.1701986852328958</v>
      </c>
      <c r="N6" s="45">
        <f>MAX(B6:K6)-MIN(B6:K6)</f>
        <v>0.30416666666666692</v>
      </c>
      <c r="O6" s="72">
        <v>1.9</v>
      </c>
      <c r="P6" s="71">
        <v>2.5</v>
      </c>
      <c r="Q6" s="25">
        <f>M6/M$3*100</f>
        <v>98.031003351830151</v>
      </c>
    </row>
    <row r="7" spans="1:18" ht="15.95" customHeight="1" x14ac:dyDescent="0.25">
      <c r="A7" s="31">
        <v>3</v>
      </c>
      <c r="B7" s="116">
        <v>2.1944444444444446</v>
      </c>
      <c r="C7" s="116">
        <v>2.2276404494382018</v>
      </c>
      <c r="D7" s="117">
        <v>2.2256250000000004</v>
      </c>
      <c r="E7" s="117">
        <v>2.11</v>
      </c>
      <c r="F7" s="116">
        <v>2.1392307692307693</v>
      </c>
      <c r="G7" s="116">
        <v>2.0095833333333331</v>
      </c>
      <c r="H7" s="116">
        <v>2.2610000000000001</v>
      </c>
      <c r="I7" s="116">
        <v>2.11</v>
      </c>
      <c r="J7" s="116">
        <v>2.2999999999999998</v>
      </c>
      <c r="K7" s="116">
        <v>2.1142857142857148</v>
      </c>
      <c r="L7" s="32">
        <v>2.2000000000000002</v>
      </c>
      <c r="M7" s="45">
        <f t="shared" si="0"/>
        <v>2.1691809710732466</v>
      </c>
      <c r="N7" s="45">
        <f t="shared" si="1"/>
        <v>0.29041666666666677</v>
      </c>
      <c r="O7" s="72">
        <v>1.9</v>
      </c>
      <c r="P7" s="71">
        <v>2.5</v>
      </c>
      <c r="Q7" s="25">
        <f t="shared" ref="Q7:Q20" si="2">M7/M$3*100</f>
        <v>97.985031736016978</v>
      </c>
    </row>
    <row r="8" spans="1:18" ht="15.95" customHeight="1" x14ac:dyDescent="0.25">
      <c r="A8" s="31">
        <v>4</v>
      </c>
      <c r="B8" s="116">
        <v>2.1963636363636363</v>
      </c>
      <c r="C8" s="116">
        <v>2.2215584415584417</v>
      </c>
      <c r="D8" s="117">
        <v>2.2178947368421054</v>
      </c>
      <c r="E8" s="232">
        <v>2.1390000000000002</v>
      </c>
      <c r="F8" s="236"/>
      <c r="G8" s="116">
        <v>2.0282916666666666</v>
      </c>
      <c r="H8" s="116">
        <v>2.2480000000000002</v>
      </c>
      <c r="I8" s="116">
        <v>2.19</v>
      </c>
      <c r="J8" s="116">
        <v>2.2999999999999998</v>
      </c>
      <c r="K8" s="116">
        <v>2.1</v>
      </c>
      <c r="L8" s="32">
        <v>2.2000000000000002</v>
      </c>
      <c r="M8" s="45">
        <f t="shared" si="0"/>
        <v>2.1823453868256499</v>
      </c>
      <c r="N8" s="45">
        <f t="shared" si="1"/>
        <v>0.27170833333333322</v>
      </c>
      <c r="O8" s="72">
        <v>1.9</v>
      </c>
      <c r="P8" s="71">
        <v>2.5</v>
      </c>
      <c r="Q8" s="25">
        <f t="shared" si="2"/>
        <v>98.57968737447537</v>
      </c>
    </row>
    <row r="9" spans="1:18" ht="15.95" customHeight="1" x14ac:dyDescent="0.25">
      <c r="A9" s="31">
        <v>5</v>
      </c>
      <c r="B9" s="103"/>
      <c r="C9" s="103"/>
      <c r="D9" s="106"/>
      <c r="E9" s="239"/>
      <c r="F9" s="103"/>
      <c r="G9" s="103"/>
      <c r="H9" s="103"/>
      <c r="I9" s="103"/>
      <c r="J9" s="116">
        <v>2.2999999999999998</v>
      </c>
      <c r="K9" s="116">
        <v>2.1437500000000007</v>
      </c>
      <c r="L9" s="32">
        <v>2.2000000000000002</v>
      </c>
      <c r="M9" s="45">
        <f t="shared" si="0"/>
        <v>2.2218750000000003</v>
      </c>
      <c r="N9" s="45">
        <f t="shared" si="1"/>
        <v>0.15624999999999911</v>
      </c>
      <c r="O9" s="72">
        <v>1.9</v>
      </c>
      <c r="P9" s="71">
        <v>2.5</v>
      </c>
      <c r="Q9" s="25">
        <f t="shared" si="2"/>
        <v>100.36529699075594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32">
        <v>2.2000000000000002</v>
      </c>
      <c r="M10" s="45"/>
      <c r="N10" s="45">
        <f t="shared" si="1"/>
        <v>0</v>
      </c>
      <c r="O10" s="72">
        <v>1.9</v>
      </c>
      <c r="P10" s="71">
        <v>2.5</v>
      </c>
      <c r="Q10" s="25">
        <f t="shared" si="2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46"/>
      <c r="I11" s="46"/>
      <c r="J11" s="46"/>
      <c r="K11" s="46"/>
      <c r="L11" s="32">
        <v>2.2000000000000002</v>
      </c>
      <c r="M11" s="45"/>
      <c r="N11" s="45">
        <f t="shared" si="1"/>
        <v>0</v>
      </c>
      <c r="O11" s="72">
        <v>1.9</v>
      </c>
      <c r="P11" s="71">
        <v>2.5</v>
      </c>
      <c r="Q11" s="25">
        <f t="shared" si="2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46"/>
      <c r="I12" s="46"/>
      <c r="J12" s="46"/>
      <c r="K12" s="46"/>
      <c r="L12" s="32">
        <v>2.2000000000000002</v>
      </c>
      <c r="M12" s="45"/>
      <c r="N12" s="45">
        <f t="shared" si="1"/>
        <v>0</v>
      </c>
      <c r="O12" s="72">
        <v>1.9</v>
      </c>
      <c r="P12" s="71">
        <v>2.5</v>
      </c>
      <c r="Q12" s="25">
        <f t="shared" si="2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32">
        <v>2.2000000000000002</v>
      </c>
      <c r="M13" s="45"/>
      <c r="N13" s="45">
        <f t="shared" si="1"/>
        <v>0</v>
      </c>
      <c r="O13" s="72">
        <v>1.9</v>
      </c>
      <c r="P13" s="71">
        <v>2.5</v>
      </c>
      <c r="Q13" s="25">
        <f t="shared" si="2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32">
        <v>2.2000000000000002</v>
      </c>
      <c r="M14" s="45"/>
      <c r="N14" s="45">
        <f t="shared" si="1"/>
        <v>0</v>
      </c>
      <c r="O14" s="72">
        <v>1.9</v>
      </c>
      <c r="P14" s="71">
        <v>2.5</v>
      </c>
      <c r="Q14" s="25">
        <f t="shared" si="2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2.2000000000000002</v>
      </c>
      <c r="M15" s="45"/>
      <c r="N15" s="45">
        <f t="shared" si="1"/>
        <v>0</v>
      </c>
      <c r="O15" s="72">
        <v>1.9</v>
      </c>
      <c r="P15" s="71">
        <v>2.5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32">
        <v>2.2000000000000002</v>
      </c>
      <c r="M16" s="45"/>
      <c r="N16" s="45">
        <f t="shared" si="1"/>
        <v>0</v>
      </c>
      <c r="O16" s="72">
        <v>1.9</v>
      </c>
      <c r="P16" s="71">
        <v>2.5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2.2000000000000002</v>
      </c>
      <c r="M17" s="45"/>
      <c r="N17" s="45">
        <f t="shared" si="1"/>
        <v>0</v>
      </c>
      <c r="O17" s="72">
        <v>1.9</v>
      </c>
      <c r="P17" s="71">
        <v>2.5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2.2000000000000002</v>
      </c>
      <c r="M18" s="45"/>
      <c r="N18" s="45">
        <f t="shared" si="1"/>
        <v>0</v>
      </c>
      <c r="O18" s="72">
        <v>1.9</v>
      </c>
      <c r="P18" s="71">
        <v>2.5</v>
      </c>
      <c r="Q18" s="25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2.2000000000000002</v>
      </c>
      <c r="M19" s="45"/>
      <c r="N19" s="45">
        <f t="shared" si="1"/>
        <v>0</v>
      </c>
      <c r="O19" s="72">
        <v>1.9</v>
      </c>
      <c r="P19" s="71">
        <v>2.5</v>
      </c>
      <c r="Q19" s="25">
        <f t="shared" si="2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2.2000000000000002</v>
      </c>
      <c r="M20" s="45"/>
      <c r="N20" s="45">
        <f t="shared" si="1"/>
        <v>0</v>
      </c>
      <c r="O20" s="72">
        <v>1.9</v>
      </c>
      <c r="P20" s="71">
        <v>2.5</v>
      </c>
      <c r="Q20" s="25">
        <f t="shared" si="2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536E7-8FC6-480B-8532-3B2A1B706F97}">
  <sheetPr codeName="Sheet11"/>
  <dimension ref="A1:R20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8" style="14" customWidth="1"/>
    <col min="3" max="3" width="9" style="14"/>
    <col min="4" max="4" width="8.75" style="14" customWidth="1"/>
    <col min="5" max="5" width="9.625" style="14" customWidth="1"/>
    <col min="6" max="6" width="9.5" style="14" customWidth="1"/>
    <col min="7" max="9" width="8.7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8.1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24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77" t="s">
        <v>72</v>
      </c>
      <c r="P2" s="7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6.5019672131147539</v>
      </c>
      <c r="D3" s="117">
        <v>6.4238461538461546</v>
      </c>
      <c r="E3" s="106"/>
      <c r="F3" s="103"/>
      <c r="G3" s="103"/>
      <c r="H3" s="103"/>
      <c r="I3" s="103"/>
      <c r="J3" s="103"/>
      <c r="K3" s="111"/>
      <c r="L3" s="32">
        <v>6.5</v>
      </c>
      <c r="M3" s="45">
        <f t="shared" ref="M3:M9" si="0">AVERAGE(B3:K3)</f>
        <v>6.4629066834804547</v>
      </c>
      <c r="N3" s="45">
        <f t="shared" ref="N3:N20" si="1">MAX(B3:K3)-MIN(B3:K3)</f>
        <v>7.8121059268599247E-2</v>
      </c>
      <c r="O3" s="75">
        <v>6.3</v>
      </c>
      <c r="P3" s="74">
        <v>6.7</v>
      </c>
      <c r="Q3" s="25">
        <f>M3/M3*100</f>
        <v>100</v>
      </c>
    </row>
    <row r="4" spans="1:18" ht="15.95" customHeight="1" x14ac:dyDescent="0.25">
      <c r="A4" s="31">
        <v>12</v>
      </c>
      <c r="B4" s="116">
        <v>6.4824999999999999</v>
      </c>
      <c r="C4" s="116">
        <v>6.5</v>
      </c>
      <c r="D4" s="117">
        <v>6.4064285714285711</v>
      </c>
      <c r="E4" s="117">
        <v>6.4</v>
      </c>
      <c r="F4" s="116"/>
      <c r="G4" s="116">
        <v>6.4484117647058818</v>
      </c>
      <c r="H4" s="116">
        <v>6.5140000000000002</v>
      </c>
      <c r="I4" s="116"/>
      <c r="J4" s="116">
        <v>6.55</v>
      </c>
      <c r="K4" s="116"/>
      <c r="L4" s="32">
        <v>6.5</v>
      </c>
      <c r="M4" s="45">
        <f t="shared" si="0"/>
        <v>6.471620048019207</v>
      </c>
      <c r="N4" s="45">
        <f t="shared" si="1"/>
        <v>0.14999999999999947</v>
      </c>
      <c r="O4" s="75">
        <v>6.3</v>
      </c>
      <c r="P4" s="74">
        <v>6.7</v>
      </c>
      <c r="Q4" s="25">
        <f t="shared" ref="Q4:Q20" si="2">M4/M$3*100</f>
        <v>100.13482114109777</v>
      </c>
    </row>
    <row r="5" spans="1:18" ht="15.95" customHeight="1" x14ac:dyDescent="0.25">
      <c r="A5" s="31">
        <v>1</v>
      </c>
      <c r="B5" s="116">
        <v>6.4969999999999999</v>
      </c>
      <c r="C5" s="116">
        <v>6.4888607594936722</v>
      </c>
      <c r="D5" s="117">
        <v>6.4943749999999998</v>
      </c>
      <c r="E5" s="117">
        <v>6.431</v>
      </c>
      <c r="F5" s="116">
        <v>6.5</v>
      </c>
      <c r="G5" s="116">
        <v>6.44595238095238</v>
      </c>
      <c r="H5" s="116">
        <v>6.5129999999999999</v>
      </c>
      <c r="I5" s="116">
        <v>6.57</v>
      </c>
      <c r="J5" s="116">
        <v>6.54</v>
      </c>
      <c r="K5" s="116">
        <v>6.5857142857142845</v>
      </c>
      <c r="L5" s="32">
        <v>6.5</v>
      </c>
      <c r="M5" s="45">
        <f t="shared" si="0"/>
        <v>6.5065902426160331</v>
      </c>
      <c r="N5" s="45">
        <f t="shared" si="1"/>
        <v>0.15471428571428447</v>
      </c>
      <c r="O5" s="75">
        <v>6.3</v>
      </c>
      <c r="P5" s="74">
        <v>6.7</v>
      </c>
      <c r="Q5" s="25">
        <f>M5/M$3*100</f>
        <v>100.67591195842631</v>
      </c>
    </row>
    <row r="6" spans="1:18" ht="15.95" customHeight="1" x14ac:dyDescent="0.25">
      <c r="A6" s="31">
        <v>2</v>
      </c>
      <c r="B6" s="116">
        <v>6.4849999999999994</v>
      </c>
      <c r="C6" s="116">
        <v>6.4479746835443033</v>
      </c>
      <c r="D6" s="117">
        <v>6.4716666666666676</v>
      </c>
      <c r="E6" s="117">
        <v>6.4219999999999997</v>
      </c>
      <c r="F6" s="116">
        <v>6.5545454545454538</v>
      </c>
      <c r="G6" s="116">
        <v>6.4569166666666655</v>
      </c>
      <c r="H6" s="116">
        <v>6.5149999999999997</v>
      </c>
      <c r="I6" s="116">
        <v>6.58</v>
      </c>
      <c r="J6" s="116">
        <v>6.55</v>
      </c>
      <c r="K6" s="116">
        <v>6.6692307692307695</v>
      </c>
      <c r="L6" s="32">
        <v>6.5</v>
      </c>
      <c r="M6" s="45">
        <f t="shared" si="0"/>
        <v>6.5152334240653857</v>
      </c>
      <c r="N6" s="45">
        <f>MAX(B6:K6)-MIN(B6:K6)</f>
        <v>0.24723076923076981</v>
      </c>
      <c r="O6" s="75">
        <v>6.3</v>
      </c>
      <c r="P6" s="74">
        <v>6.7</v>
      </c>
      <c r="Q6" s="25">
        <f>M6/M$3*100</f>
        <v>100.80964716260998</v>
      </c>
    </row>
    <row r="7" spans="1:18" ht="15.95" customHeight="1" x14ac:dyDescent="0.25">
      <c r="A7" s="31">
        <v>3</v>
      </c>
      <c r="B7" s="116">
        <v>6.4722222222222223</v>
      </c>
      <c r="C7" s="116">
        <v>6.4510989010989039</v>
      </c>
      <c r="D7" s="117">
        <v>6.4575000000000005</v>
      </c>
      <c r="E7" s="117">
        <v>6.4349999999999996</v>
      </c>
      <c r="F7" s="116">
        <v>6.5076923076923077</v>
      </c>
      <c r="G7" s="116">
        <v>6.4451739130434786</v>
      </c>
      <c r="H7" s="116">
        <v>6.5069999999999997</v>
      </c>
      <c r="I7" s="116">
        <v>6.57</v>
      </c>
      <c r="J7" s="116">
        <v>6.55</v>
      </c>
      <c r="K7" s="116">
        <v>6.5642857142857141</v>
      </c>
      <c r="L7" s="32">
        <v>6.5</v>
      </c>
      <c r="M7" s="45">
        <f t="shared" si="0"/>
        <v>6.495997305834261</v>
      </c>
      <c r="N7" s="45">
        <f t="shared" si="1"/>
        <v>0.13500000000000068</v>
      </c>
      <c r="O7" s="75">
        <v>6.3</v>
      </c>
      <c r="P7" s="74">
        <v>6.7</v>
      </c>
      <c r="Q7" s="25">
        <f t="shared" si="2"/>
        <v>100.51200835745297</v>
      </c>
    </row>
    <row r="8" spans="1:18" ht="15.95" customHeight="1" x14ac:dyDescent="0.25">
      <c r="A8" s="31">
        <v>4</v>
      </c>
      <c r="B8" s="116">
        <v>6.4822727272727265</v>
      </c>
      <c r="C8" s="116">
        <v>6.4330487804878036</v>
      </c>
      <c r="D8" s="117">
        <v>6.4544999999999986</v>
      </c>
      <c r="E8" s="232">
        <v>6.444</v>
      </c>
      <c r="F8" s="236"/>
      <c r="G8" s="116">
        <v>6.4447083333333337</v>
      </c>
      <c r="H8" s="116">
        <v>6.5030000000000001</v>
      </c>
      <c r="I8" s="116">
        <v>6.57</v>
      </c>
      <c r="J8" s="116">
        <v>6.56</v>
      </c>
      <c r="K8" s="116">
        <v>6.507142857142858</v>
      </c>
      <c r="L8" s="32">
        <v>6.5</v>
      </c>
      <c r="M8" s="45">
        <f t="shared" si="0"/>
        <v>6.4887414109151917</v>
      </c>
      <c r="N8" s="45">
        <f t="shared" si="1"/>
        <v>0.13695121951219669</v>
      </c>
      <c r="O8" s="75">
        <v>6.3</v>
      </c>
      <c r="P8" s="74">
        <v>6.7</v>
      </c>
      <c r="Q8" s="25">
        <f t="shared" si="2"/>
        <v>100.39973851859523</v>
      </c>
    </row>
    <row r="9" spans="1:18" ht="15.95" customHeight="1" x14ac:dyDescent="0.25">
      <c r="A9" s="31">
        <v>5</v>
      </c>
      <c r="B9" s="103"/>
      <c r="C9" s="103"/>
      <c r="D9" s="106"/>
      <c r="E9" s="239"/>
      <c r="F9" s="103"/>
      <c r="G9" s="103"/>
      <c r="H9" s="103"/>
      <c r="I9" s="103"/>
      <c r="J9" s="116">
        <v>6.56</v>
      </c>
      <c r="K9" s="116">
        <v>6.5222222222222221</v>
      </c>
      <c r="L9" s="32">
        <v>6.5</v>
      </c>
      <c r="M9" s="45">
        <f t="shared" si="0"/>
        <v>6.5411111111111104</v>
      </c>
      <c r="N9" s="45">
        <f t="shared" si="1"/>
        <v>3.7777777777777466E-2</v>
      </c>
      <c r="O9" s="75">
        <v>6.3</v>
      </c>
      <c r="P9" s="74">
        <v>6.7</v>
      </c>
      <c r="Q9" s="25">
        <f t="shared" si="2"/>
        <v>101.21005039157613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61"/>
      <c r="I10" s="46"/>
      <c r="J10" s="46"/>
      <c r="K10" s="46"/>
      <c r="L10" s="32">
        <v>6.5</v>
      </c>
      <c r="M10" s="45"/>
      <c r="N10" s="45">
        <f t="shared" si="1"/>
        <v>0</v>
      </c>
      <c r="O10" s="75">
        <v>6.3</v>
      </c>
      <c r="P10" s="74">
        <v>6.7</v>
      </c>
      <c r="Q10" s="25">
        <f t="shared" si="2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61"/>
      <c r="I11" s="46"/>
      <c r="J11" s="46"/>
      <c r="K11" s="46"/>
      <c r="L11" s="32">
        <v>6.5</v>
      </c>
      <c r="M11" s="45"/>
      <c r="N11" s="45">
        <f t="shared" si="1"/>
        <v>0</v>
      </c>
      <c r="O11" s="75">
        <v>6.3</v>
      </c>
      <c r="P11" s="74">
        <v>6.7</v>
      </c>
      <c r="Q11" s="25">
        <f t="shared" si="2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61"/>
      <c r="I12" s="46"/>
      <c r="J12" s="46"/>
      <c r="K12" s="46"/>
      <c r="L12" s="32">
        <v>6.5</v>
      </c>
      <c r="M12" s="45"/>
      <c r="N12" s="45">
        <f t="shared" si="1"/>
        <v>0</v>
      </c>
      <c r="O12" s="75">
        <v>6.3</v>
      </c>
      <c r="P12" s="74">
        <v>6.7</v>
      </c>
      <c r="Q12" s="25">
        <f t="shared" si="2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32">
        <v>6.5</v>
      </c>
      <c r="M13" s="45"/>
      <c r="N13" s="45">
        <f t="shared" si="1"/>
        <v>0</v>
      </c>
      <c r="O13" s="75">
        <v>6.3</v>
      </c>
      <c r="P13" s="74">
        <v>6.7</v>
      </c>
      <c r="Q13" s="25">
        <f t="shared" si="2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32">
        <v>6.5</v>
      </c>
      <c r="M14" s="45"/>
      <c r="N14" s="45">
        <f t="shared" si="1"/>
        <v>0</v>
      </c>
      <c r="O14" s="75">
        <v>6.3</v>
      </c>
      <c r="P14" s="74">
        <v>6.7</v>
      </c>
      <c r="Q14" s="25">
        <f t="shared" si="2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6.5</v>
      </c>
      <c r="M15" s="45"/>
      <c r="N15" s="45">
        <f t="shared" si="1"/>
        <v>0</v>
      </c>
      <c r="O15" s="75">
        <v>6.3</v>
      </c>
      <c r="P15" s="74">
        <v>6.7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32">
        <v>6.5</v>
      </c>
      <c r="M16" s="45"/>
      <c r="N16" s="45">
        <f t="shared" si="1"/>
        <v>0</v>
      </c>
      <c r="O16" s="75">
        <v>6.3</v>
      </c>
      <c r="P16" s="74">
        <v>6.7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6.5</v>
      </c>
      <c r="M17" s="45"/>
      <c r="N17" s="45">
        <f t="shared" si="1"/>
        <v>0</v>
      </c>
      <c r="O17" s="75">
        <v>6.3</v>
      </c>
      <c r="P17" s="74">
        <v>6.7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6.5</v>
      </c>
      <c r="M18" s="45"/>
      <c r="N18" s="45">
        <f t="shared" si="1"/>
        <v>0</v>
      </c>
      <c r="O18" s="75">
        <v>6.3</v>
      </c>
      <c r="P18" s="74">
        <v>6.7</v>
      </c>
      <c r="Q18" s="25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6.5</v>
      </c>
      <c r="M19" s="45"/>
      <c r="N19" s="45">
        <f t="shared" si="1"/>
        <v>0</v>
      </c>
      <c r="O19" s="75">
        <v>6.3</v>
      </c>
      <c r="P19" s="74">
        <v>6.7</v>
      </c>
      <c r="Q19" s="25">
        <f t="shared" si="2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6.5</v>
      </c>
      <c r="M20" s="45"/>
      <c r="N20" s="45">
        <f t="shared" si="1"/>
        <v>0</v>
      </c>
      <c r="O20" s="75">
        <v>6.3</v>
      </c>
      <c r="P20" s="74">
        <v>6.7</v>
      </c>
      <c r="Q20" s="25">
        <f t="shared" si="2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DFA6D-0A1B-4F51-9406-46080384AC49}">
  <sheetPr codeName="Sheet12"/>
  <dimension ref="A1:R21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7.75" style="14" customWidth="1"/>
    <col min="3" max="3" width="9" style="14"/>
    <col min="4" max="4" width="8.75" style="14" customWidth="1"/>
    <col min="5" max="5" width="9.875" style="14" customWidth="1"/>
    <col min="6" max="6" width="9.5" style="14" customWidth="1"/>
    <col min="7" max="8" width="8.75" style="14" customWidth="1"/>
    <col min="9" max="9" width="8.5" style="14" customWidth="1"/>
    <col min="10" max="10" width="8.625" style="14" customWidth="1"/>
    <col min="11" max="11" width="9.375" style="14" customWidth="1"/>
    <col min="12" max="12" width="6.875" style="14" customWidth="1"/>
    <col min="13" max="13" width="10.875" style="14" customWidth="1"/>
    <col min="14" max="14" width="8.6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86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77" t="s">
        <v>72</v>
      </c>
      <c r="P2" s="7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4.0066666666666677</v>
      </c>
      <c r="D3" s="117">
        <v>3.9607142857142859</v>
      </c>
      <c r="E3" s="106"/>
      <c r="F3" s="103"/>
      <c r="G3" s="103"/>
      <c r="H3" s="103"/>
      <c r="I3" s="103"/>
      <c r="J3" s="103"/>
      <c r="K3" s="111"/>
      <c r="L3" s="32">
        <v>4</v>
      </c>
      <c r="M3" s="45">
        <f t="shared" ref="M3:M9" si="0">AVERAGE(B3:K3)</f>
        <v>3.9836904761904766</v>
      </c>
      <c r="N3" s="45">
        <f t="shared" ref="N3:N20" si="1">MAX(B3:K3)-MIN(B3:K3)</f>
        <v>4.5952380952381855E-2</v>
      </c>
      <c r="O3" s="75">
        <v>3.8</v>
      </c>
      <c r="P3" s="74">
        <v>4.2</v>
      </c>
      <c r="Q3" s="25">
        <f>M3/M3*100</f>
        <v>100</v>
      </c>
    </row>
    <row r="4" spans="1:18" ht="15.95" customHeight="1" x14ac:dyDescent="0.25">
      <c r="A4" s="31">
        <v>12</v>
      </c>
      <c r="B4" s="116">
        <v>4.0089999999999995</v>
      </c>
      <c r="C4" s="116">
        <v>4.0066233766233763</v>
      </c>
      <c r="D4" s="117">
        <v>3.9317647058823533</v>
      </c>
      <c r="E4" s="117">
        <v>3.9820000000000002</v>
      </c>
      <c r="F4" s="116"/>
      <c r="G4" s="116">
        <v>3.9173529411764707</v>
      </c>
      <c r="H4" s="116">
        <v>4.0250000000000004</v>
      </c>
      <c r="I4" s="116"/>
      <c r="J4" s="116">
        <v>4</v>
      </c>
      <c r="K4" s="116"/>
      <c r="L4" s="32">
        <v>4</v>
      </c>
      <c r="M4" s="45">
        <f t="shared" si="0"/>
        <v>3.981677289097457</v>
      </c>
      <c r="N4" s="45">
        <f t="shared" si="1"/>
        <v>0.10764705882352965</v>
      </c>
      <c r="O4" s="75">
        <v>3.8</v>
      </c>
      <c r="P4" s="74">
        <v>4.2</v>
      </c>
      <c r="Q4" s="25">
        <f t="shared" ref="Q4:Q20" si="2">M4/M$3*100</f>
        <v>99.949464269248537</v>
      </c>
    </row>
    <row r="5" spans="1:18" ht="15.95" customHeight="1" x14ac:dyDescent="0.25">
      <c r="A5" s="31">
        <v>1</v>
      </c>
      <c r="B5" s="116">
        <v>4.0205000000000002</v>
      </c>
      <c r="C5" s="116">
        <v>3.9964102564102562</v>
      </c>
      <c r="D5" s="117">
        <v>3.9221052631578943</v>
      </c>
      <c r="E5" s="117">
        <v>3.9729999999999999</v>
      </c>
      <c r="F5" s="116">
        <v>3.9</v>
      </c>
      <c r="G5" s="116">
        <v>3.9014761904761905</v>
      </c>
      <c r="H5" s="116">
        <v>4.0229999999999997</v>
      </c>
      <c r="I5" s="116">
        <v>4</v>
      </c>
      <c r="J5" s="116">
        <v>3.98</v>
      </c>
      <c r="K5" s="116">
        <v>4.0357142857142865</v>
      </c>
      <c r="L5" s="32">
        <v>4</v>
      </c>
      <c r="M5" s="45">
        <f t="shared" si="0"/>
        <v>3.975220599575862</v>
      </c>
      <c r="N5" s="45">
        <f t="shared" si="1"/>
        <v>0.13571428571428656</v>
      </c>
      <c r="O5" s="75">
        <v>3.8</v>
      </c>
      <c r="P5" s="74">
        <v>4.2</v>
      </c>
      <c r="Q5" s="25">
        <f>M5/M$3*100</f>
        <v>99.787386177082865</v>
      </c>
    </row>
    <row r="6" spans="1:18" ht="15.95" customHeight="1" x14ac:dyDescent="0.25">
      <c r="A6" s="31">
        <v>2</v>
      </c>
      <c r="B6" s="116">
        <v>4.0083333333333329</v>
      </c>
      <c r="C6" s="116">
        <v>3.9759493670886079</v>
      </c>
      <c r="D6" s="117">
        <v>3.9261111111111102</v>
      </c>
      <c r="E6" s="117">
        <v>3.9859999999999998</v>
      </c>
      <c r="F6" s="116">
        <v>3.9545454545454546</v>
      </c>
      <c r="G6" s="116">
        <v>3.907</v>
      </c>
      <c r="H6" s="116">
        <v>4.01</v>
      </c>
      <c r="I6" s="116">
        <v>4.05</v>
      </c>
      <c r="J6" s="116">
        <v>3.96</v>
      </c>
      <c r="K6" s="116">
        <v>4.0538461538461537</v>
      </c>
      <c r="L6" s="32">
        <v>4</v>
      </c>
      <c r="M6" s="45">
        <f t="shared" si="0"/>
        <v>3.9831785419924657</v>
      </c>
      <c r="N6" s="45">
        <f>MAX(B6:K6)-MIN(B6:K6)</f>
        <v>0.14684615384615363</v>
      </c>
      <c r="O6" s="75">
        <v>3.8</v>
      </c>
      <c r="P6" s="74">
        <v>4.2</v>
      </c>
      <c r="Q6" s="25">
        <f>M6/M$3*100</f>
        <v>99.987149247636822</v>
      </c>
    </row>
    <row r="7" spans="1:18" ht="15.95" customHeight="1" x14ac:dyDescent="0.25">
      <c r="A7" s="31">
        <v>3</v>
      </c>
      <c r="B7" s="116">
        <v>4.0061111111111103</v>
      </c>
      <c r="C7" s="116">
        <v>3.9771739130434787</v>
      </c>
      <c r="D7" s="117">
        <v>3.9581249999999994</v>
      </c>
      <c r="E7" s="117">
        <v>4.008</v>
      </c>
      <c r="F7" s="116">
        <v>3.9692307692307689</v>
      </c>
      <c r="G7" s="116">
        <v>3.905125</v>
      </c>
      <c r="H7" s="116">
        <v>3.99</v>
      </c>
      <c r="I7" s="116">
        <v>4.05</v>
      </c>
      <c r="J7" s="116">
        <v>3.95</v>
      </c>
      <c r="K7" s="116">
        <v>4.0571428571428578</v>
      </c>
      <c r="L7" s="32">
        <v>4</v>
      </c>
      <c r="M7" s="45">
        <f t="shared" si="0"/>
        <v>3.9870908650528216</v>
      </c>
      <c r="N7" s="45">
        <f t="shared" si="1"/>
        <v>0.15201785714285787</v>
      </c>
      <c r="O7" s="75">
        <v>3.8</v>
      </c>
      <c r="P7" s="74">
        <v>4.2</v>
      </c>
      <c r="Q7" s="25">
        <f t="shared" si="2"/>
        <v>100.08535775765381</v>
      </c>
    </row>
    <row r="8" spans="1:18" ht="15.95" customHeight="1" x14ac:dyDescent="0.25">
      <c r="A8" s="31">
        <v>4</v>
      </c>
      <c r="B8" s="116">
        <v>4.0127272727272736</v>
      </c>
      <c r="C8" s="116">
        <v>3.9771052631578945</v>
      </c>
      <c r="D8" s="117">
        <v>3.9888888888888889</v>
      </c>
      <c r="E8" s="232">
        <v>3.9929999999999999</v>
      </c>
      <c r="F8" s="236"/>
      <c r="G8" s="116">
        <v>3.9360416666666667</v>
      </c>
      <c r="H8" s="116">
        <v>3.9910000000000001</v>
      </c>
      <c r="I8" s="116">
        <v>4.05</v>
      </c>
      <c r="J8" s="116">
        <v>3.95</v>
      </c>
      <c r="K8" s="116">
        <v>4</v>
      </c>
      <c r="L8" s="32">
        <v>4</v>
      </c>
      <c r="M8" s="45">
        <f t="shared" si="0"/>
        <v>3.9887514546045253</v>
      </c>
      <c r="N8" s="45">
        <f t="shared" si="1"/>
        <v>0.11395833333333316</v>
      </c>
      <c r="O8" s="75">
        <v>3.8</v>
      </c>
      <c r="P8" s="74">
        <v>4.2</v>
      </c>
      <c r="Q8" s="25">
        <f t="shared" si="2"/>
        <v>100.12704246086128</v>
      </c>
    </row>
    <row r="9" spans="1:18" ht="15.95" customHeight="1" x14ac:dyDescent="0.25">
      <c r="A9" s="31">
        <v>5</v>
      </c>
      <c r="B9" s="103"/>
      <c r="C9" s="103"/>
      <c r="D9" s="106"/>
      <c r="E9" s="239"/>
      <c r="F9" s="103"/>
      <c r="G9" s="103"/>
      <c r="H9" s="103"/>
      <c r="I9" s="103"/>
      <c r="J9" s="116">
        <v>3.96</v>
      </c>
      <c r="K9" s="116">
        <v>3.931249999999999</v>
      </c>
      <c r="L9" s="32">
        <v>4</v>
      </c>
      <c r="M9" s="45">
        <f t="shared" si="0"/>
        <v>3.9456249999999997</v>
      </c>
      <c r="N9" s="45">
        <f t="shared" si="1"/>
        <v>2.8750000000000941E-2</v>
      </c>
      <c r="O9" s="75">
        <v>3.8</v>
      </c>
      <c r="P9" s="74">
        <v>4.2</v>
      </c>
      <c r="Q9" s="25">
        <f t="shared" si="2"/>
        <v>99.044467023279424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32">
        <v>4</v>
      </c>
      <c r="M10" s="45"/>
      <c r="N10" s="45">
        <f t="shared" si="1"/>
        <v>0</v>
      </c>
      <c r="O10" s="75">
        <v>3.8</v>
      </c>
      <c r="P10" s="74">
        <v>4.2</v>
      </c>
      <c r="Q10" s="25">
        <f t="shared" si="2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61"/>
      <c r="I11" s="46"/>
      <c r="J11" s="46"/>
      <c r="K11" s="46"/>
      <c r="L11" s="32">
        <v>4</v>
      </c>
      <c r="M11" s="45"/>
      <c r="N11" s="45">
        <f t="shared" si="1"/>
        <v>0</v>
      </c>
      <c r="O11" s="75">
        <v>3.8</v>
      </c>
      <c r="P11" s="74">
        <v>4.2</v>
      </c>
      <c r="Q11" s="25">
        <f t="shared" si="2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61"/>
      <c r="I12" s="46"/>
      <c r="J12" s="46"/>
      <c r="K12" s="46"/>
      <c r="L12" s="32">
        <v>4</v>
      </c>
      <c r="M12" s="45"/>
      <c r="N12" s="45">
        <f t="shared" si="1"/>
        <v>0</v>
      </c>
      <c r="O12" s="75">
        <v>3.8</v>
      </c>
      <c r="P12" s="74">
        <v>4.2</v>
      </c>
      <c r="Q12" s="25">
        <f t="shared" si="2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32">
        <v>4</v>
      </c>
      <c r="M13" s="45"/>
      <c r="N13" s="45">
        <f t="shared" si="1"/>
        <v>0</v>
      </c>
      <c r="O13" s="75">
        <v>3.8</v>
      </c>
      <c r="P13" s="74">
        <v>4.2</v>
      </c>
      <c r="Q13" s="25">
        <f t="shared" si="2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32">
        <v>4</v>
      </c>
      <c r="M14" s="45"/>
      <c r="N14" s="45">
        <f t="shared" si="1"/>
        <v>0</v>
      </c>
      <c r="O14" s="75">
        <v>3.8</v>
      </c>
      <c r="P14" s="74">
        <v>4.2</v>
      </c>
      <c r="Q14" s="25">
        <f t="shared" si="2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4</v>
      </c>
      <c r="M15" s="45"/>
      <c r="N15" s="45">
        <f t="shared" si="1"/>
        <v>0</v>
      </c>
      <c r="O15" s="75">
        <v>3.8</v>
      </c>
      <c r="P15" s="74">
        <v>4.2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32">
        <v>4</v>
      </c>
      <c r="M16" s="45"/>
      <c r="N16" s="45">
        <f t="shared" si="1"/>
        <v>0</v>
      </c>
      <c r="O16" s="75">
        <v>3.8</v>
      </c>
      <c r="P16" s="74">
        <v>4.2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4</v>
      </c>
      <c r="M17" s="45"/>
      <c r="N17" s="45">
        <f t="shared" si="1"/>
        <v>0</v>
      </c>
      <c r="O17" s="75">
        <v>3.8</v>
      </c>
      <c r="P17" s="74">
        <v>4.2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4</v>
      </c>
      <c r="M18" s="45"/>
      <c r="N18" s="45">
        <f t="shared" si="1"/>
        <v>0</v>
      </c>
      <c r="O18" s="75">
        <v>3.8</v>
      </c>
      <c r="P18" s="74">
        <v>4.2</v>
      </c>
      <c r="Q18" s="25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4</v>
      </c>
      <c r="M19" s="45"/>
      <c r="N19" s="45">
        <f t="shared" si="1"/>
        <v>0</v>
      </c>
      <c r="O19" s="75">
        <v>3.8</v>
      </c>
      <c r="P19" s="74">
        <v>4.2</v>
      </c>
      <c r="Q19" s="25">
        <f t="shared" si="2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4</v>
      </c>
      <c r="M20" s="45"/>
      <c r="N20" s="45">
        <f t="shared" si="1"/>
        <v>0</v>
      </c>
      <c r="O20" s="75">
        <v>3.8</v>
      </c>
      <c r="P20" s="74">
        <v>4.2</v>
      </c>
      <c r="Q20" s="25">
        <f t="shared" si="2"/>
        <v>0</v>
      </c>
      <c r="R20" s="24"/>
    </row>
    <row r="21" spans="1:18" ht="19.5" x14ac:dyDescent="0.15">
      <c r="L21" s="32">
        <v>4.2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B4-0EB1-4AF5-9154-AD391F6E27CD}">
  <sheetPr codeName="Sheet13"/>
  <dimension ref="A1:R20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9.5" style="14" customWidth="1"/>
    <col min="3" max="3" width="10.625" style="14" customWidth="1"/>
    <col min="4" max="4" width="9.75" style="14" customWidth="1"/>
    <col min="5" max="5" width="10.5" style="14" customWidth="1"/>
    <col min="6" max="6" width="9.5" style="14" customWidth="1"/>
    <col min="7" max="7" width="10.25" style="14" customWidth="1"/>
    <col min="8" max="8" width="9.875" style="14" customWidth="1"/>
    <col min="9" max="9" width="10.625" style="14" customWidth="1"/>
    <col min="10" max="10" width="9.875" style="14" customWidth="1"/>
    <col min="11" max="11" width="10.5" style="14" customWidth="1"/>
    <col min="12" max="12" width="8.375" style="49" customWidth="1"/>
    <col min="13" max="13" width="9.875" style="49" customWidth="1"/>
    <col min="14" max="14" width="10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29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4"/>
      <c r="C3" s="124">
        <v>2.0299999999999998</v>
      </c>
      <c r="D3" s="123">
        <v>2.1077857142857144</v>
      </c>
      <c r="E3" s="107"/>
      <c r="F3" s="104"/>
      <c r="G3" s="104"/>
      <c r="H3" s="104"/>
      <c r="I3" s="104"/>
      <c r="J3" s="104"/>
      <c r="K3" s="112"/>
      <c r="L3" s="46">
        <v>2.09</v>
      </c>
      <c r="M3" s="78">
        <f t="shared" ref="M3:M9" si="0">AVERAGE(B3:K3)</f>
        <v>2.0688928571428571</v>
      </c>
      <c r="N3" s="78">
        <f t="shared" ref="N3:N20" si="1">MAX(B3:K3)-MIN(B3:K3)</f>
        <v>7.7785714285714569E-2</v>
      </c>
      <c r="O3" s="27">
        <v>1.89</v>
      </c>
      <c r="P3" s="26">
        <v>2.29</v>
      </c>
      <c r="Q3" s="25">
        <f>M3/M3*100</f>
        <v>100</v>
      </c>
    </row>
    <row r="4" spans="1:18" ht="15.95" customHeight="1" x14ac:dyDescent="0.25">
      <c r="A4" s="31">
        <v>12</v>
      </c>
      <c r="B4" s="124">
        <v>2.1110000000000002</v>
      </c>
      <c r="C4" s="124">
        <v>2.0797368421052638</v>
      </c>
      <c r="D4" s="123">
        <v>2.1112500000000005</v>
      </c>
      <c r="E4" s="123">
        <v>2.0030000000000001</v>
      </c>
      <c r="F4" s="124"/>
      <c r="G4" s="124">
        <v>2.129941176470588</v>
      </c>
      <c r="H4" s="124">
        <v>2.141</v>
      </c>
      <c r="I4" s="124"/>
      <c r="J4" s="124">
        <v>2.1</v>
      </c>
      <c r="K4" s="124"/>
      <c r="L4" s="46">
        <v>2.09</v>
      </c>
      <c r="M4" s="78">
        <f t="shared" si="0"/>
        <v>2.0965611455108362</v>
      </c>
      <c r="N4" s="78">
        <f t="shared" si="1"/>
        <v>0.1379999999999999</v>
      </c>
      <c r="O4" s="27">
        <v>1.89</v>
      </c>
      <c r="P4" s="26">
        <v>2.29</v>
      </c>
      <c r="Q4" s="25">
        <f t="shared" ref="Q4:Q20" si="2">M4/M$3*100</f>
        <v>101.33734757082536</v>
      </c>
    </row>
    <row r="5" spans="1:18" ht="15.95" customHeight="1" x14ac:dyDescent="0.25">
      <c r="A5" s="31">
        <v>1</v>
      </c>
      <c r="B5" s="124">
        <v>2.1219999999999994</v>
      </c>
      <c r="C5" s="124">
        <v>2.076265060240964</v>
      </c>
      <c r="D5" s="123">
        <v>2.128714285714286</v>
      </c>
      <c r="E5" s="123">
        <v>2.0409999999999999</v>
      </c>
      <c r="F5" s="124">
        <v>2.13</v>
      </c>
      <c r="G5" s="124">
        <v>2.1253333333333333</v>
      </c>
      <c r="H5" s="124">
        <v>2.129</v>
      </c>
      <c r="I5" s="124">
        <v>2.06</v>
      </c>
      <c r="J5" s="124">
        <v>2.13</v>
      </c>
      <c r="K5" s="124">
        <v>2.0645714285714285</v>
      </c>
      <c r="L5" s="46">
        <v>2.09</v>
      </c>
      <c r="M5" s="78">
        <f t="shared" si="0"/>
        <v>2.1006884107860015</v>
      </c>
      <c r="N5" s="78">
        <f t="shared" si="1"/>
        <v>8.8999999999999968E-2</v>
      </c>
      <c r="O5" s="27">
        <v>1.89</v>
      </c>
      <c r="P5" s="26">
        <v>2.29</v>
      </c>
      <c r="Q5" s="25">
        <f>M5/M$3*100</f>
        <v>101.53683906507629</v>
      </c>
    </row>
    <row r="6" spans="1:18" ht="15.95" customHeight="1" x14ac:dyDescent="0.25">
      <c r="A6" s="31">
        <v>2</v>
      </c>
      <c r="B6" s="124">
        <v>2.099444444444444</v>
      </c>
      <c r="C6" s="124">
        <v>2.0351282051282058</v>
      </c>
      <c r="D6" s="123">
        <v>2.1068750000000001</v>
      </c>
      <c r="E6" s="123">
        <v>2.0249999999999999</v>
      </c>
      <c r="F6" s="124">
        <v>2.0745454545454547</v>
      </c>
      <c r="G6" s="124">
        <v>2.1039583333333334</v>
      </c>
      <c r="H6" s="124">
        <v>2.181</v>
      </c>
      <c r="I6" s="124">
        <v>2.06</v>
      </c>
      <c r="J6" s="124">
        <v>2.04</v>
      </c>
      <c r="K6" s="124">
        <v>2.0760769230769229</v>
      </c>
      <c r="L6" s="46">
        <v>2.09</v>
      </c>
      <c r="M6" s="78">
        <f t="shared" si="0"/>
        <v>2.0802028360528357</v>
      </c>
      <c r="N6" s="78">
        <f>MAX(B6:K6)-MIN(B6:K6)</f>
        <v>0.15600000000000014</v>
      </c>
      <c r="O6" s="27">
        <v>1.89</v>
      </c>
      <c r="P6" s="26">
        <v>2.29</v>
      </c>
      <c r="Q6" s="25">
        <f>M6/M$3*100</f>
        <v>100.54666817911477</v>
      </c>
    </row>
    <row r="7" spans="1:18" ht="15.95" customHeight="1" x14ac:dyDescent="0.25">
      <c r="A7" s="31">
        <v>3</v>
      </c>
      <c r="B7" s="124">
        <v>2.1066666666666665</v>
      </c>
      <c r="C7" s="124">
        <v>2.0040178571428564</v>
      </c>
      <c r="D7" s="123">
        <v>2.097</v>
      </c>
      <c r="E7" s="231">
        <v>2.0230000000000001</v>
      </c>
      <c r="F7" s="124">
        <v>1.9892307692307691</v>
      </c>
      <c r="G7" s="124">
        <v>2.1063749999999999</v>
      </c>
      <c r="H7" s="124">
        <v>2.1669999999999998</v>
      </c>
      <c r="I7" s="124">
        <v>2.0699999999999998</v>
      </c>
      <c r="J7" s="124">
        <v>2.0499999999999998</v>
      </c>
      <c r="K7" s="124">
        <v>2.1384285714285718</v>
      </c>
      <c r="L7" s="46">
        <v>2.09</v>
      </c>
      <c r="M7" s="78">
        <f t="shared" si="0"/>
        <v>2.0751718864468862</v>
      </c>
      <c r="N7" s="78">
        <f t="shared" si="1"/>
        <v>0.17776923076923068</v>
      </c>
      <c r="O7" s="27">
        <v>1.89</v>
      </c>
      <c r="P7" s="26">
        <v>2.29</v>
      </c>
      <c r="Q7" s="25">
        <f t="shared" si="2"/>
        <v>100.30349707488963</v>
      </c>
    </row>
    <row r="8" spans="1:18" ht="15.95" customHeight="1" x14ac:dyDescent="0.25">
      <c r="A8" s="31">
        <v>4</v>
      </c>
      <c r="B8" s="124">
        <v>2.0945454545454543</v>
      </c>
      <c r="C8" s="124">
        <v>2.0387179487179492</v>
      </c>
      <c r="D8" s="123">
        <v>2.0877777777777773</v>
      </c>
      <c r="E8" s="123">
        <v>2.044</v>
      </c>
      <c r="F8" s="237"/>
      <c r="G8" s="124">
        <v>2.1102499999999997</v>
      </c>
      <c r="H8" s="124">
        <v>2.12</v>
      </c>
      <c r="I8" s="124">
        <v>2.0699999999999998</v>
      </c>
      <c r="J8" s="124">
        <v>2.0699999999999998</v>
      </c>
      <c r="K8" s="124">
        <v>2.0603571428571432</v>
      </c>
      <c r="L8" s="46">
        <v>2.09</v>
      </c>
      <c r="M8" s="78">
        <f t="shared" si="0"/>
        <v>2.0772942582109248</v>
      </c>
      <c r="N8" s="78">
        <f t="shared" si="1"/>
        <v>8.1282051282050904E-2</v>
      </c>
      <c r="O8" s="27">
        <v>1.89</v>
      </c>
      <c r="P8" s="26">
        <v>2.29</v>
      </c>
      <c r="Q8" s="25">
        <f t="shared" si="2"/>
        <v>100.40608197950232</v>
      </c>
    </row>
    <row r="9" spans="1:18" ht="15.95" customHeight="1" x14ac:dyDescent="0.25">
      <c r="A9" s="31">
        <v>5</v>
      </c>
      <c r="B9" s="104"/>
      <c r="C9" s="104"/>
      <c r="D9" s="107"/>
      <c r="E9" s="240"/>
      <c r="F9" s="104"/>
      <c r="G9" s="104"/>
      <c r="H9" s="104"/>
      <c r="I9" s="104"/>
      <c r="J9" s="124">
        <v>2.0699999999999998</v>
      </c>
      <c r="K9" s="124">
        <v>2.0607500000000001</v>
      </c>
      <c r="L9" s="46">
        <v>2.09</v>
      </c>
      <c r="M9" s="78">
        <f t="shared" si="0"/>
        <v>2.065375</v>
      </c>
      <c r="N9" s="78">
        <f t="shared" si="1"/>
        <v>9.2499999999997584E-3</v>
      </c>
      <c r="O9" s="27">
        <v>1.89</v>
      </c>
      <c r="P9" s="26">
        <v>2.29</v>
      </c>
      <c r="Q9" s="25">
        <f t="shared" si="2"/>
        <v>99.829964266602218</v>
      </c>
    </row>
    <row r="10" spans="1:18" ht="15.95" customHeight="1" x14ac:dyDescent="0.25">
      <c r="A10" s="31">
        <v>6</v>
      </c>
      <c r="B10" s="79"/>
      <c r="C10" s="79"/>
      <c r="D10" s="78"/>
      <c r="E10" s="78"/>
      <c r="F10" s="79"/>
      <c r="G10" s="79"/>
      <c r="H10" s="79"/>
      <c r="I10" s="79"/>
      <c r="J10" s="79"/>
      <c r="K10" s="79"/>
      <c r="L10" s="46">
        <v>2.09</v>
      </c>
      <c r="M10" s="78"/>
      <c r="N10" s="78">
        <f t="shared" si="1"/>
        <v>0</v>
      </c>
      <c r="O10" s="27">
        <v>1.89</v>
      </c>
      <c r="P10" s="26">
        <v>2.29</v>
      </c>
      <c r="Q10" s="25">
        <f t="shared" si="2"/>
        <v>0</v>
      </c>
    </row>
    <row r="11" spans="1:18" ht="15.95" customHeight="1" x14ac:dyDescent="0.25">
      <c r="A11" s="31">
        <v>7</v>
      </c>
      <c r="B11" s="79"/>
      <c r="C11" s="79"/>
      <c r="D11" s="78"/>
      <c r="E11" s="78"/>
      <c r="F11" s="79"/>
      <c r="G11" s="79"/>
      <c r="H11" s="79"/>
      <c r="I11" s="79"/>
      <c r="J11" s="79"/>
      <c r="K11" s="79"/>
      <c r="L11" s="46">
        <v>2.09</v>
      </c>
      <c r="M11" s="78"/>
      <c r="N11" s="78">
        <f t="shared" si="1"/>
        <v>0</v>
      </c>
      <c r="O11" s="27">
        <v>1.89</v>
      </c>
      <c r="P11" s="26">
        <v>2.29</v>
      </c>
      <c r="Q11" s="25">
        <f t="shared" si="2"/>
        <v>0</v>
      </c>
    </row>
    <row r="12" spans="1:18" ht="15.95" customHeight="1" x14ac:dyDescent="0.25">
      <c r="A12" s="31">
        <v>8</v>
      </c>
      <c r="B12" s="79"/>
      <c r="C12" s="79"/>
      <c r="D12" s="78"/>
      <c r="E12" s="78"/>
      <c r="F12" s="79"/>
      <c r="G12" s="79"/>
      <c r="H12" s="79"/>
      <c r="I12" s="79"/>
      <c r="J12" s="79"/>
      <c r="K12" s="79"/>
      <c r="L12" s="46">
        <v>2.09</v>
      </c>
      <c r="M12" s="78"/>
      <c r="N12" s="78">
        <f t="shared" si="1"/>
        <v>0</v>
      </c>
      <c r="O12" s="27">
        <v>1.89</v>
      </c>
      <c r="P12" s="26">
        <v>2.29</v>
      </c>
      <c r="Q12" s="25">
        <f t="shared" si="2"/>
        <v>0</v>
      </c>
    </row>
    <row r="13" spans="1:18" ht="15.95" customHeight="1" x14ac:dyDescent="0.25">
      <c r="A13" s="31">
        <v>9</v>
      </c>
      <c r="B13" s="79"/>
      <c r="C13" s="79"/>
      <c r="D13" s="78"/>
      <c r="E13" s="78"/>
      <c r="F13" s="79"/>
      <c r="G13" s="79"/>
      <c r="H13" s="79"/>
      <c r="I13" s="79"/>
      <c r="J13" s="79"/>
      <c r="K13" s="79"/>
      <c r="L13" s="46">
        <v>2.09</v>
      </c>
      <c r="M13" s="78"/>
      <c r="N13" s="78">
        <f t="shared" si="1"/>
        <v>0</v>
      </c>
      <c r="O13" s="27">
        <v>1.89</v>
      </c>
      <c r="P13" s="26">
        <v>2.29</v>
      </c>
      <c r="Q13" s="25">
        <f t="shared" si="2"/>
        <v>0</v>
      </c>
    </row>
    <row r="14" spans="1:18" ht="15.95" customHeight="1" x14ac:dyDescent="0.25">
      <c r="A14" s="31">
        <v>10</v>
      </c>
      <c r="B14" s="79"/>
      <c r="C14" s="79"/>
      <c r="D14" s="78"/>
      <c r="E14" s="78"/>
      <c r="F14" s="79"/>
      <c r="G14" s="81"/>
      <c r="H14" s="79"/>
      <c r="I14" s="79"/>
      <c r="J14" s="79"/>
      <c r="K14" s="79"/>
      <c r="L14" s="46">
        <v>2.09</v>
      </c>
      <c r="M14" s="78"/>
      <c r="N14" s="78">
        <f t="shared" si="1"/>
        <v>0</v>
      </c>
      <c r="O14" s="27">
        <v>1.89</v>
      </c>
      <c r="P14" s="26">
        <v>2.29</v>
      </c>
      <c r="Q14" s="25">
        <f t="shared" si="2"/>
        <v>0</v>
      </c>
    </row>
    <row r="15" spans="1:18" ht="15.95" customHeight="1" x14ac:dyDescent="0.25">
      <c r="A15" s="31">
        <v>11</v>
      </c>
      <c r="B15" s="79"/>
      <c r="C15" s="79"/>
      <c r="D15" s="78"/>
      <c r="E15" s="78"/>
      <c r="F15" s="79"/>
      <c r="G15" s="79"/>
      <c r="H15" s="79"/>
      <c r="I15" s="79"/>
      <c r="J15" s="79"/>
      <c r="K15" s="79"/>
      <c r="L15" s="46">
        <v>2.09</v>
      </c>
      <c r="M15" s="78"/>
      <c r="N15" s="78">
        <f t="shared" si="1"/>
        <v>0</v>
      </c>
      <c r="O15" s="27">
        <v>1.89</v>
      </c>
      <c r="P15" s="26">
        <v>2.29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80"/>
      <c r="C16" s="79"/>
      <c r="D16" s="78"/>
      <c r="E16" s="78"/>
      <c r="F16" s="79"/>
      <c r="G16" s="79"/>
      <c r="H16" s="79"/>
      <c r="I16" s="79"/>
      <c r="J16" s="79"/>
      <c r="K16" s="79"/>
      <c r="L16" s="46">
        <v>2.09</v>
      </c>
      <c r="M16" s="78"/>
      <c r="N16" s="78">
        <f t="shared" si="1"/>
        <v>0</v>
      </c>
      <c r="O16" s="27">
        <v>1.89</v>
      </c>
      <c r="P16" s="26">
        <v>2.29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80"/>
      <c r="C17" s="79"/>
      <c r="D17" s="78"/>
      <c r="E17" s="78"/>
      <c r="F17" s="79"/>
      <c r="G17" s="79"/>
      <c r="H17" s="79"/>
      <c r="I17" s="79"/>
      <c r="J17" s="79"/>
      <c r="K17" s="79"/>
      <c r="L17" s="46">
        <v>2.09</v>
      </c>
      <c r="M17" s="78"/>
      <c r="N17" s="78">
        <f t="shared" si="1"/>
        <v>0</v>
      </c>
      <c r="O17" s="27">
        <v>1.89</v>
      </c>
      <c r="P17" s="26">
        <v>2.29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46">
        <v>2.09</v>
      </c>
      <c r="M18" s="78"/>
      <c r="N18" s="78">
        <f t="shared" si="1"/>
        <v>0</v>
      </c>
      <c r="O18" s="27">
        <v>1.89</v>
      </c>
      <c r="P18" s="26">
        <v>2.29</v>
      </c>
      <c r="Q18" s="25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46">
        <v>2.09</v>
      </c>
      <c r="M19" s="78"/>
      <c r="N19" s="78">
        <f t="shared" si="1"/>
        <v>0</v>
      </c>
      <c r="O19" s="27">
        <v>1.89</v>
      </c>
      <c r="P19" s="26">
        <v>2.29</v>
      </c>
      <c r="Q19" s="25">
        <f t="shared" si="2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46">
        <v>2.09</v>
      </c>
      <c r="M20" s="78"/>
      <c r="N20" s="78">
        <f t="shared" si="1"/>
        <v>0</v>
      </c>
      <c r="O20" s="27">
        <v>1.89</v>
      </c>
      <c r="P20" s="26">
        <v>2.29</v>
      </c>
      <c r="Q20" s="25">
        <f t="shared" si="2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A0B9-5D57-4244-AAEA-E1AF188F0940}">
  <sheetPr codeName="Sheet14"/>
  <dimension ref="A1:R20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8.375" style="14" customWidth="1"/>
    <col min="3" max="3" width="9" style="14"/>
    <col min="4" max="4" width="8.75" style="14" customWidth="1"/>
    <col min="5" max="5" width="9.25" style="14" customWidth="1"/>
    <col min="6" max="6" width="9.5" style="14" customWidth="1"/>
    <col min="7" max="8" width="8.75" style="14" customWidth="1"/>
    <col min="9" max="9" width="9.2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8.5" style="14" customWidth="1"/>
    <col min="15" max="16" width="2.625" style="14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31</v>
      </c>
    </row>
    <row r="2" spans="1:18" ht="16.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6.4584210526315786</v>
      </c>
      <c r="D3" s="117">
        <v>6.384615384615385</v>
      </c>
      <c r="E3" s="106"/>
      <c r="F3" s="103"/>
      <c r="G3" s="103"/>
      <c r="H3" s="103"/>
      <c r="I3" s="103"/>
      <c r="J3" s="103"/>
      <c r="K3" s="111"/>
      <c r="L3" s="28">
        <v>6.4</v>
      </c>
      <c r="M3" s="45">
        <f t="shared" ref="M3:M9" si="0">AVERAGE(B3:K3)</f>
        <v>6.4215182186234818</v>
      </c>
      <c r="N3" s="45">
        <f t="shared" ref="N3:N20" si="1">MAX(B3:K3)-MIN(B3:K3)</f>
        <v>7.3805668016193593E-2</v>
      </c>
      <c r="O3" s="60">
        <v>6.1</v>
      </c>
      <c r="P3" s="26">
        <v>6.7</v>
      </c>
      <c r="Q3" s="25">
        <f>M3/M3*100</f>
        <v>100</v>
      </c>
    </row>
    <row r="4" spans="1:18" ht="15.95" customHeight="1" x14ac:dyDescent="0.25">
      <c r="A4" s="31">
        <v>12</v>
      </c>
      <c r="B4" s="116">
        <v>6.3750000000000018</v>
      </c>
      <c r="C4" s="116">
        <v>6.4374358974358978</v>
      </c>
      <c r="D4" s="117">
        <v>6.3476190476190499</v>
      </c>
      <c r="E4" s="117">
        <v>6.3289999999999997</v>
      </c>
      <c r="F4" s="116"/>
      <c r="G4" s="116">
        <v>6.49</v>
      </c>
      <c r="H4" s="116">
        <v>6.4560000000000004</v>
      </c>
      <c r="I4" s="116"/>
      <c r="J4" s="116">
        <v>6.52</v>
      </c>
      <c r="K4" s="116"/>
      <c r="L4" s="28">
        <v>6.4</v>
      </c>
      <c r="M4" s="45">
        <f t="shared" si="0"/>
        <v>6.4221507064364216</v>
      </c>
      <c r="N4" s="45">
        <f t="shared" si="1"/>
        <v>0.19099999999999984</v>
      </c>
      <c r="O4" s="60">
        <v>6.1</v>
      </c>
      <c r="P4" s="26">
        <v>6.7</v>
      </c>
      <c r="Q4" s="25">
        <f t="shared" ref="Q4:Q20" si="2">M4/M$3*100</f>
        <v>100.00984950585526</v>
      </c>
    </row>
    <row r="5" spans="1:18" ht="15.95" customHeight="1" x14ac:dyDescent="0.25">
      <c r="A5" s="31">
        <v>1</v>
      </c>
      <c r="B5" s="116">
        <v>6.3850000000000025</v>
      </c>
      <c r="C5" s="116">
        <v>6.3533766233766231</v>
      </c>
      <c r="D5" s="117">
        <v>6.3705882352941172</v>
      </c>
      <c r="E5" s="117">
        <v>6.3330000000000002</v>
      </c>
      <c r="F5" s="116">
        <v>6.4</v>
      </c>
      <c r="G5" s="116">
        <v>6.4852380952380955</v>
      </c>
      <c r="H5" s="116">
        <v>6.391</v>
      </c>
      <c r="I5" s="116">
        <v>6.43</v>
      </c>
      <c r="J5" s="116">
        <v>6.52</v>
      </c>
      <c r="K5" s="116">
        <v>6.4928571428571429</v>
      </c>
      <c r="L5" s="28">
        <v>6.4</v>
      </c>
      <c r="M5" s="45">
        <f t="shared" si="0"/>
        <v>6.4161060096765983</v>
      </c>
      <c r="N5" s="45">
        <f t="shared" si="1"/>
        <v>0.18699999999999939</v>
      </c>
      <c r="O5" s="60">
        <v>6.1</v>
      </c>
      <c r="P5" s="26">
        <v>6.7</v>
      </c>
      <c r="Q5" s="25">
        <f>M5/M$3*100</f>
        <v>99.915717611277856</v>
      </c>
    </row>
    <row r="6" spans="1:18" ht="15.95" customHeight="1" x14ac:dyDescent="0.25">
      <c r="A6" s="31">
        <v>2</v>
      </c>
      <c r="B6" s="116">
        <v>6.3722222222222227</v>
      </c>
      <c r="C6" s="116">
        <v>6.3698750000000013</v>
      </c>
      <c r="D6" s="117">
        <v>6.389473684210528</v>
      </c>
      <c r="E6" s="117">
        <v>6.3120000000000003</v>
      </c>
      <c r="F6" s="116">
        <v>6.3727272727272721</v>
      </c>
      <c r="G6" s="116">
        <v>6.4250000000000016</v>
      </c>
      <c r="H6" s="116">
        <v>6.3230000000000004</v>
      </c>
      <c r="I6" s="116">
        <v>6.37</v>
      </c>
      <c r="J6" s="116">
        <v>6.54</v>
      </c>
      <c r="K6" s="116">
        <v>6.5230769230769221</v>
      </c>
      <c r="L6" s="28">
        <v>6.4</v>
      </c>
      <c r="M6" s="45">
        <f t="shared" si="0"/>
        <v>6.3997375102236944</v>
      </c>
      <c r="N6" s="45">
        <f>MAX(B6:K6)-MIN(B6:K6)</f>
        <v>0.22799999999999976</v>
      </c>
      <c r="O6" s="60">
        <v>6.1</v>
      </c>
      <c r="P6" s="26">
        <v>6.7</v>
      </c>
      <c r="Q6" s="25">
        <f>M6/M$3*100</f>
        <v>99.660816840219809</v>
      </c>
    </row>
    <row r="7" spans="1:18" ht="15.95" customHeight="1" x14ac:dyDescent="0.25">
      <c r="A7" s="31">
        <v>3</v>
      </c>
      <c r="B7" s="116">
        <v>6.3833333333333346</v>
      </c>
      <c r="C7" s="116">
        <v>6.3573958333333351</v>
      </c>
      <c r="D7" s="117">
        <v>6.3904761904761926</v>
      </c>
      <c r="E7" s="117">
        <v>6.306</v>
      </c>
      <c r="F7" s="116">
        <v>6.4</v>
      </c>
      <c r="G7" s="116">
        <v>6.4475000000000007</v>
      </c>
      <c r="H7" s="116">
        <v>6.3049999999999997</v>
      </c>
      <c r="I7" s="116">
        <v>6.37</v>
      </c>
      <c r="J7" s="116">
        <v>6.55</v>
      </c>
      <c r="K7" s="116">
        <v>6.5428571428571418</v>
      </c>
      <c r="L7" s="28">
        <v>6.4</v>
      </c>
      <c r="M7" s="45">
        <f t="shared" si="0"/>
        <v>6.405256249999999</v>
      </c>
      <c r="N7" s="45">
        <f t="shared" si="1"/>
        <v>0.24500000000000011</v>
      </c>
      <c r="O7" s="60">
        <v>6.1</v>
      </c>
      <c r="P7" s="26">
        <v>6.7</v>
      </c>
      <c r="Q7" s="25">
        <f t="shared" si="2"/>
        <v>99.746758195338913</v>
      </c>
    </row>
    <row r="8" spans="1:18" ht="15.95" customHeight="1" x14ac:dyDescent="0.25">
      <c r="A8" s="31">
        <v>4</v>
      </c>
      <c r="B8" s="116">
        <v>6.3818181818181836</v>
      </c>
      <c r="C8" s="116">
        <v>6.4187341772151916</v>
      </c>
      <c r="D8" s="117">
        <v>6.4526315789473694</v>
      </c>
      <c r="E8" s="232">
        <v>6.2990000000000004</v>
      </c>
      <c r="F8" s="236"/>
      <c r="G8" s="116">
        <v>6.4770833333333329</v>
      </c>
      <c r="H8" s="116">
        <v>6.2839999999999998</v>
      </c>
      <c r="I8" s="116">
        <v>6.33</v>
      </c>
      <c r="J8" s="116">
        <v>6.57</v>
      </c>
      <c r="K8" s="116">
        <v>6.6</v>
      </c>
      <c r="L8" s="28">
        <v>6.4</v>
      </c>
      <c r="M8" s="45">
        <f t="shared" si="0"/>
        <v>6.4236963634793414</v>
      </c>
      <c r="N8" s="45">
        <f t="shared" si="1"/>
        <v>0.31599999999999984</v>
      </c>
      <c r="O8" s="60">
        <v>6.1</v>
      </c>
      <c r="P8" s="26">
        <v>6.7</v>
      </c>
      <c r="Q8" s="25">
        <f t="shared" si="2"/>
        <v>100.03391946860079</v>
      </c>
    </row>
    <row r="9" spans="1:18" ht="15.95" customHeight="1" x14ac:dyDescent="0.25">
      <c r="A9" s="31">
        <v>5</v>
      </c>
      <c r="B9" s="103"/>
      <c r="C9" s="103"/>
      <c r="D9" s="106"/>
      <c r="E9" s="239"/>
      <c r="F9" s="103"/>
      <c r="G9" s="103"/>
      <c r="H9" s="103"/>
      <c r="I9" s="103"/>
      <c r="J9" s="116">
        <v>6.58</v>
      </c>
      <c r="K9" s="116">
        <v>6.5937499999999991</v>
      </c>
      <c r="L9" s="28">
        <v>6.4</v>
      </c>
      <c r="M9" s="45">
        <f t="shared" si="0"/>
        <v>6.5868749999999991</v>
      </c>
      <c r="N9" s="45">
        <f t="shared" si="1"/>
        <v>1.3749999999999041E-2</v>
      </c>
      <c r="O9" s="60">
        <v>6.1</v>
      </c>
      <c r="P9" s="26">
        <v>6.7</v>
      </c>
      <c r="Q9" s="25">
        <f t="shared" si="2"/>
        <v>102.5750418475331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28">
        <v>6.4</v>
      </c>
      <c r="M10" s="45"/>
      <c r="N10" s="45">
        <f t="shared" si="1"/>
        <v>0</v>
      </c>
      <c r="O10" s="60">
        <v>6.1</v>
      </c>
      <c r="P10" s="26">
        <v>6.7</v>
      </c>
      <c r="Q10" s="25">
        <f t="shared" si="2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46"/>
      <c r="I11" s="46"/>
      <c r="J11" s="46"/>
      <c r="K11" s="46"/>
      <c r="L11" s="28">
        <v>6.4</v>
      </c>
      <c r="M11" s="45"/>
      <c r="N11" s="45">
        <f t="shared" si="1"/>
        <v>0</v>
      </c>
      <c r="O11" s="60">
        <v>6.1</v>
      </c>
      <c r="P11" s="26">
        <v>6.7</v>
      </c>
      <c r="Q11" s="25">
        <f t="shared" si="2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46"/>
      <c r="I12" s="46"/>
      <c r="J12" s="46"/>
      <c r="K12" s="46"/>
      <c r="L12" s="28">
        <v>6.4</v>
      </c>
      <c r="M12" s="45"/>
      <c r="N12" s="45">
        <f t="shared" si="1"/>
        <v>0</v>
      </c>
      <c r="O12" s="60">
        <v>6.1</v>
      </c>
      <c r="P12" s="26">
        <v>6.7</v>
      </c>
      <c r="Q12" s="25">
        <f t="shared" si="2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28">
        <v>6.4</v>
      </c>
      <c r="M13" s="45"/>
      <c r="N13" s="45">
        <f t="shared" si="1"/>
        <v>0</v>
      </c>
      <c r="O13" s="60">
        <v>6.1</v>
      </c>
      <c r="P13" s="26">
        <v>6.7</v>
      </c>
      <c r="Q13" s="25">
        <f t="shared" si="2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28">
        <v>6.4</v>
      </c>
      <c r="M14" s="45"/>
      <c r="N14" s="45">
        <f t="shared" si="1"/>
        <v>0</v>
      </c>
      <c r="O14" s="60">
        <v>6.1</v>
      </c>
      <c r="P14" s="26">
        <v>6.7</v>
      </c>
      <c r="Q14" s="25">
        <f t="shared" si="2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28">
        <v>6.4</v>
      </c>
      <c r="M15" s="45"/>
      <c r="N15" s="45">
        <f t="shared" si="1"/>
        <v>0</v>
      </c>
      <c r="O15" s="60">
        <v>6.1</v>
      </c>
      <c r="P15" s="26">
        <v>6.7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28">
        <v>6.4</v>
      </c>
      <c r="M16" s="45"/>
      <c r="N16" s="45">
        <f t="shared" si="1"/>
        <v>0</v>
      </c>
      <c r="O16" s="60">
        <v>6.1</v>
      </c>
      <c r="P16" s="26">
        <v>6.7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28">
        <v>6.4</v>
      </c>
      <c r="M17" s="45"/>
      <c r="N17" s="45">
        <f t="shared" si="1"/>
        <v>0</v>
      </c>
      <c r="O17" s="60">
        <v>6.1</v>
      </c>
      <c r="P17" s="26">
        <v>6.7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8">
        <v>6.4</v>
      </c>
      <c r="M18" s="45"/>
      <c r="N18" s="45">
        <f t="shared" si="1"/>
        <v>0</v>
      </c>
      <c r="O18" s="60">
        <v>6.1</v>
      </c>
      <c r="P18" s="26">
        <v>6.7</v>
      </c>
      <c r="Q18" s="25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8">
        <v>6.4</v>
      </c>
      <c r="M19" s="45"/>
      <c r="N19" s="45">
        <f t="shared" si="1"/>
        <v>0</v>
      </c>
      <c r="O19" s="60">
        <v>6.1</v>
      </c>
      <c r="P19" s="26">
        <v>6.7</v>
      </c>
      <c r="Q19" s="25">
        <f t="shared" si="2"/>
        <v>0</v>
      </c>
      <c r="R19" s="24"/>
    </row>
    <row r="20" spans="1:18" ht="15.95" customHeight="1" x14ac:dyDescent="0.25">
      <c r="A20" s="31">
        <v>4</v>
      </c>
      <c r="B20" s="30"/>
      <c r="C20" s="64"/>
      <c r="D20" s="64"/>
      <c r="E20" s="64"/>
      <c r="F20" s="64"/>
      <c r="G20" s="64"/>
      <c r="H20" s="64"/>
      <c r="I20" s="64"/>
      <c r="J20" s="64"/>
      <c r="K20" s="64"/>
      <c r="L20" s="28">
        <v>6.4</v>
      </c>
      <c r="M20" s="45"/>
      <c r="N20" s="45">
        <f t="shared" si="1"/>
        <v>0</v>
      </c>
      <c r="O20" s="60">
        <v>6.1</v>
      </c>
      <c r="P20" s="26">
        <v>6.7</v>
      </c>
      <c r="Q20" s="25">
        <f t="shared" si="2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8B3B-35F2-4FE7-A183-AEBDCBDBA2A5}">
  <sheetPr codeName="Sheet15"/>
  <dimension ref="A1:R21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7.75" style="14" customWidth="1"/>
    <col min="3" max="3" width="9.25" style="14" customWidth="1"/>
    <col min="4" max="4" width="8.75" style="14" customWidth="1"/>
    <col min="5" max="5" width="9.25" style="14" customWidth="1"/>
    <col min="6" max="6" width="9.5" style="14" customWidth="1"/>
    <col min="7" max="9" width="8.75" style="14" customWidth="1"/>
    <col min="10" max="10" width="8.625" style="14" customWidth="1"/>
    <col min="11" max="11" width="9.375" style="14" customWidth="1"/>
    <col min="12" max="12" width="8.625" style="14" customWidth="1"/>
    <col min="13" max="13" width="9.75" style="14" customWidth="1"/>
    <col min="14" max="14" width="6.3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32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32.883508771929833</v>
      </c>
      <c r="D3" s="118">
        <v>32.576923076923073</v>
      </c>
      <c r="E3" s="105"/>
      <c r="F3" s="102"/>
      <c r="G3" s="102"/>
      <c r="H3" s="102"/>
      <c r="I3" s="102"/>
      <c r="J3" s="102"/>
      <c r="K3" s="110"/>
      <c r="L3" s="32">
        <v>32.799999999999997</v>
      </c>
      <c r="M3" s="28">
        <f t="shared" ref="M3:M9" si="0">AVERAGE(B3:K3)</f>
        <v>32.730215924426453</v>
      </c>
      <c r="N3" s="28">
        <f t="shared" ref="N3:N20" si="1">MAX(B3:K3)-MIN(B3:K3)</f>
        <v>0.30658569500675981</v>
      </c>
      <c r="O3" s="27">
        <v>30.8</v>
      </c>
      <c r="P3" s="26">
        <v>34.799999999999997</v>
      </c>
      <c r="Q3" s="25">
        <f>M3/M3*100</f>
        <v>100</v>
      </c>
    </row>
    <row r="4" spans="1:18" ht="15.95" customHeight="1" x14ac:dyDescent="0.25">
      <c r="A4" s="31">
        <v>12</v>
      </c>
      <c r="B4" s="119">
        <v>32.590000000000003</v>
      </c>
      <c r="C4" s="119">
        <v>32.712799999999994</v>
      </c>
      <c r="D4" s="118">
        <v>32.927777777777777</v>
      </c>
      <c r="E4" s="118">
        <v>32.85</v>
      </c>
      <c r="F4" s="119"/>
      <c r="G4" s="119">
        <v>32.702352941176471</v>
      </c>
      <c r="H4" s="119">
        <v>32.587000000000003</v>
      </c>
      <c r="I4" s="119"/>
      <c r="J4" s="119">
        <v>33.270000000000003</v>
      </c>
      <c r="K4" s="119"/>
      <c r="L4" s="32">
        <v>32.799999999999997</v>
      </c>
      <c r="M4" s="28">
        <f t="shared" si="0"/>
        <v>32.805704388422029</v>
      </c>
      <c r="N4" s="28">
        <f t="shared" si="1"/>
        <v>0.68299999999999983</v>
      </c>
      <c r="O4" s="27">
        <v>30.8</v>
      </c>
      <c r="P4" s="26">
        <v>34.799999999999997</v>
      </c>
      <c r="Q4" s="25">
        <f t="shared" ref="Q4:Q20" si="2">M4/M$3*100</f>
        <v>100.23063845398967</v>
      </c>
    </row>
    <row r="5" spans="1:18" ht="15.95" customHeight="1" x14ac:dyDescent="0.25">
      <c r="A5" s="31">
        <v>1</v>
      </c>
      <c r="B5" s="119">
        <v>32.74</v>
      </c>
      <c r="C5" s="119">
        <v>32.790963855421666</v>
      </c>
      <c r="D5" s="118">
        <v>33.04</v>
      </c>
      <c r="E5" s="118">
        <v>32.707999999999998</v>
      </c>
      <c r="F5" s="119">
        <v>33</v>
      </c>
      <c r="G5" s="119">
        <v>32.639523809523808</v>
      </c>
      <c r="H5" s="119">
        <v>32.384999999999998</v>
      </c>
      <c r="I5" s="119">
        <v>32.69</v>
      </c>
      <c r="J5" s="119">
        <v>33.479999999999997</v>
      </c>
      <c r="K5" s="119">
        <v>33.578571428571429</v>
      </c>
      <c r="L5" s="32">
        <v>32.799999999999997</v>
      </c>
      <c r="M5" s="28">
        <f t="shared" si="0"/>
        <v>32.905205909351693</v>
      </c>
      <c r="N5" s="28">
        <f t="shared" si="1"/>
        <v>1.1935714285714312</v>
      </c>
      <c r="O5" s="27">
        <v>30.8</v>
      </c>
      <c r="P5" s="26">
        <v>34.799999999999997</v>
      </c>
      <c r="Q5" s="25">
        <f>M5/M$3*100</f>
        <v>100.53464353956383</v>
      </c>
    </row>
    <row r="6" spans="1:18" ht="15.95" customHeight="1" x14ac:dyDescent="0.25">
      <c r="A6" s="31">
        <v>2</v>
      </c>
      <c r="B6" s="119">
        <v>32.616666666666667</v>
      </c>
      <c r="C6" s="119">
        <v>32.863624999999992</v>
      </c>
      <c r="D6" s="118">
        <v>33.1235294117647</v>
      </c>
      <c r="E6" s="118">
        <v>32.673000000000002</v>
      </c>
      <c r="F6" s="119">
        <v>32.909090909090907</v>
      </c>
      <c r="G6" s="119">
        <v>32.42208333333334</v>
      </c>
      <c r="H6" s="119">
        <v>32.466999999999999</v>
      </c>
      <c r="I6" s="119">
        <v>32.799999999999997</v>
      </c>
      <c r="J6" s="119">
        <v>33.61</v>
      </c>
      <c r="K6" s="119">
        <v>33.346153846153847</v>
      </c>
      <c r="L6" s="32">
        <v>32.799999999999997</v>
      </c>
      <c r="M6" s="28">
        <f t="shared" si="0"/>
        <v>32.883114916700954</v>
      </c>
      <c r="N6" s="28">
        <f>MAX(B6:K6)-MIN(B6:K6)</f>
        <v>1.1879166666666592</v>
      </c>
      <c r="O6" s="27">
        <v>30.8</v>
      </c>
      <c r="P6" s="26">
        <v>34.799999999999997</v>
      </c>
      <c r="Q6" s="25">
        <f>M6/M$3*100</f>
        <v>100.46714935406335</v>
      </c>
    </row>
    <row r="7" spans="1:18" ht="15.95" customHeight="1" x14ac:dyDescent="0.25">
      <c r="A7" s="31">
        <v>3</v>
      </c>
      <c r="B7" s="119">
        <v>32.644444444444439</v>
      </c>
      <c r="C7" s="119">
        <v>32.773478260869581</v>
      </c>
      <c r="D7" s="118">
        <v>32.643749999999997</v>
      </c>
      <c r="E7" s="118">
        <v>32.723999999999997</v>
      </c>
      <c r="F7" s="119">
        <v>33</v>
      </c>
      <c r="G7" s="119">
        <v>32.337083333333332</v>
      </c>
      <c r="H7" s="119">
        <v>32.337000000000003</v>
      </c>
      <c r="I7" s="119">
        <v>32.880000000000003</v>
      </c>
      <c r="J7" s="119">
        <v>34.130000000000003</v>
      </c>
      <c r="K7" s="119">
        <v>33.478571428571428</v>
      </c>
      <c r="L7" s="32">
        <v>32.799999999999997</v>
      </c>
      <c r="M7" s="28">
        <f t="shared" si="0"/>
        <v>32.894832746721875</v>
      </c>
      <c r="N7" s="28">
        <f t="shared" si="1"/>
        <v>1.7929999999999993</v>
      </c>
      <c r="O7" s="27">
        <v>30.8</v>
      </c>
      <c r="P7" s="26">
        <v>34.799999999999997</v>
      </c>
      <c r="Q7" s="25">
        <f t="shared" si="2"/>
        <v>100.50295061503877</v>
      </c>
    </row>
    <row r="8" spans="1:18" ht="15.95" customHeight="1" x14ac:dyDescent="0.25">
      <c r="A8" s="31">
        <v>4</v>
      </c>
      <c r="B8" s="119">
        <v>32.659090909090907</v>
      </c>
      <c r="C8" s="119">
        <v>32.62922077922078</v>
      </c>
      <c r="D8" s="118">
        <v>32.289473684210527</v>
      </c>
      <c r="E8" s="118">
        <v>32.704000000000001</v>
      </c>
      <c r="F8" s="235"/>
      <c r="G8" s="119">
        <v>32.832083333333337</v>
      </c>
      <c r="H8" s="119">
        <v>32.670999999999999</v>
      </c>
      <c r="I8" s="119">
        <v>32.799999999999997</v>
      </c>
      <c r="J8" s="119">
        <v>34.19</v>
      </c>
      <c r="K8" s="119">
        <v>33.692857142857143</v>
      </c>
      <c r="L8" s="32">
        <v>32.799999999999997</v>
      </c>
      <c r="M8" s="28">
        <f t="shared" si="0"/>
        <v>32.940858427634744</v>
      </c>
      <c r="N8" s="28">
        <f t="shared" si="1"/>
        <v>1.9005263157894703</v>
      </c>
      <c r="O8" s="27">
        <v>30.8</v>
      </c>
      <c r="P8" s="26">
        <v>34.799999999999997</v>
      </c>
      <c r="Q8" s="25">
        <f t="shared" si="2"/>
        <v>100.64357199382572</v>
      </c>
    </row>
    <row r="9" spans="1:18" ht="15.95" customHeight="1" x14ac:dyDescent="0.25">
      <c r="A9" s="31">
        <v>5</v>
      </c>
      <c r="B9" s="102"/>
      <c r="C9" s="102"/>
      <c r="D9" s="105"/>
      <c r="E9" s="238"/>
      <c r="F9" s="102"/>
      <c r="G9" s="102"/>
      <c r="H9" s="102"/>
      <c r="I9" s="102"/>
      <c r="J9" s="119">
        <v>33.49</v>
      </c>
      <c r="K9" s="119">
        <v>33.587500000000006</v>
      </c>
      <c r="L9" s="32">
        <v>32.799999999999997</v>
      </c>
      <c r="M9" s="28">
        <f t="shared" si="0"/>
        <v>33.538750000000007</v>
      </c>
      <c r="N9" s="28">
        <f t="shared" si="1"/>
        <v>9.7500000000003695E-2</v>
      </c>
      <c r="O9" s="27">
        <v>30.8</v>
      </c>
      <c r="P9" s="26">
        <v>34.799999999999997</v>
      </c>
      <c r="Q9" s="25">
        <f t="shared" si="2"/>
        <v>102.47029862998902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32">
        <v>32.799999999999997</v>
      </c>
      <c r="M10" s="28"/>
      <c r="N10" s="28">
        <f t="shared" si="1"/>
        <v>0</v>
      </c>
      <c r="O10" s="27">
        <v>30.8</v>
      </c>
      <c r="P10" s="26">
        <v>34.799999999999997</v>
      </c>
      <c r="Q10" s="25">
        <f t="shared" si="2"/>
        <v>0</v>
      </c>
    </row>
    <row r="11" spans="1:18" ht="15.95" customHeight="1" x14ac:dyDescent="0.25">
      <c r="A11" s="31">
        <v>7</v>
      </c>
      <c r="B11" s="32"/>
      <c r="C11" s="28"/>
      <c r="D11" s="28"/>
      <c r="E11" s="28"/>
      <c r="F11" s="32"/>
      <c r="G11" s="32"/>
      <c r="H11" s="32"/>
      <c r="I11" s="32"/>
      <c r="J11" s="32"/>
      <c r="K11" s="32"/>
      <c r="L11" s="32">
        <v>32.799999999999997</v>
      </c>
      <c r="M11" s="28"/>
      <c r="N11" s="28">
        <f t="shared" si="1"/>
        <v>0</v>
      </c>
      <c r="O11" s="27">
        <v>30.8</v>
      </c>
      <c r="P11" s="26">
        <v>34.799999999999997</v>
      </c>
      <c r="Q11" s="25">
        <f t="shared" si="2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32">
        <v>32.799999999999997</v>
      </c>
      <c r="M12" s="28"/>
      <c r="N12" s="28">
        <f t="shared" si="1"/>
        <v>0</v>
      </c>
      <c r="O12" s="27">
        <v>30.8</v>
      </c>
      <c r="P12" s="26">
        <v>34.799999999999997</v>
      </c>
      <c r="Q12" s="25">
        <f t="shared" si="2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32">
        <v>32.799999999999997</v>
      </c>
      <c r="M13" s="28"/>
      <c r="N13" s="28">
        <f t="shared" si="1"/>
        <v>0</v>
      </c>
      <c r="O13" s="27">
        <v>30.8</v>
      </c>
      <c r="P13" s="26">
        <v>34.799999999999997</v>
      </c>
      <c r="Q13" s="25">
        <f t="shared" si="2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32">
        <v>32.799999999999997</v>
      </c>
      <c r="M14" s="28"/>
      <c r="N14" s="28">
        <f t="shared" si="1"/>
        <v>0</v>
      </c>
      <c r="O14" s="27">
        <v>30.8</v>
      </c>
      <c r="P14" s="26">
        <v>34.799999999999997</v>
      </c>
      <c r="Q14" s="25">
        <f t="shared" si="2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32">
        <v>32.799999999999997</v>
      </c>
      <c r="M15" s="28"/>
      <c r="N15" s="28">
        <f t="shared" si="1"/>
        <v>0</v>
      </c>
      <c r="O15" s="27">
        <v>30.8</v>
      </c>
      <c r="P15" s="26">
        <v>34.799999999999997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32">
        <v>32.799999999999997</v>
      </c>
      <c r="M16" s="28"/>
      <c r="N16" s="28">
        <f t="shared" si="1"/>
        <v>0</v>
      </c>
      <c r="O16" s="27">
        <v>30.8</v>
      </c>
      <c r="P16" s="26">
        <v>34.799999999999997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32">
        <v>32.799999999999997</v>
      </c>
      <c r="M17" s="28"/>
      <c r="N17" s="28">
        <f t="shared" si="1"/>
        <v>0</v>
      </c>
      <c r="O17" s="27">
        <v>30.8</v>
      </c>
      <c r="P17" s="26">
        <v>34.799999999999997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32.799999999999997</v>
      </c>
      <c r="M18" s="28"/>
      <c r="N18" s="28">
        <f t="shared" si="1"/>
        <v>0</v>
      </c>
      <c r="O18" s="27">
        <v>30.8</v>
      </c>
      <c r="P18" s="26">
        <v>34.799999999999997</v>
      </c>
      <c r="Q18" s="25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32.799999999999997</v>
      </c>
      <c r="M19" s="28"/>
      <c r="N19" s="28">
        <f t="shared" si="1"/>
        <v>0</v>
      </c>
      <c r="O19" s="27">
        <v>30.8</v>
      </c>
      <c r="P19" s="26">
        <v>34.799999999999997</v>
      </c>
      <c r="Q19" s="25">
        <f t="shared" si="2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32.799999999999997</v>
      </c>
      <c r="M20" s="28"/>
      <c r="N20" s="28">
        <f t="shared" si="1"/>
        <v>0</v>
      </c>
      <c r="O20" s="27">
        <v>30.8</v>
      </c>
      <c r="P20" s="26">
        <v>34.799999999999997</v>
      </c>
      <c r="Q20" s="25">
        <f t="shared" si="2"/>
        <v>0</v>
      </c>
      <c r="R20" s="24"/>
    </row>
    <row r="21" spans="1:18" ht="16.5" x14ac:dyDescent="0.25">
      <c r="O21" s="27">
        <v>31</v>
      </c>
      <c r="P21" s="26">
        <v>35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A3E6-1622-4B66-911A-7949F8BC3D50}">
  <sheetPr codeName="Sheet16"/>
  <dimension ref="A1:S21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9.625" style="14" customWidth="1"/>
    <col min="3" max="3" width="10.75" style="14" customWidth="1"/>
    <col min="4" max="4" width="10.875" style="14" customWidth="1"/>
    <col min="5" max="5" width="10" style="14" customWidth="1"/>
    <col min="6" max="6" width="9.5" style="14" customWidth="1"/>
    <col min="7" max="7" width="10.375" style="14" customWidth="1"/>
    <col min="8" max="8" width="9.75" style="14" customWidth="1"/>
    <col min="9" max="9" width="10.625" style="14" customWidth="1"/>
    <col min="10" max="10" width="9.625" style="14" customWidth="1"/>
    <col min="11" max="11" width="10.5" style="49" customWidth="1"/>
    <col min="12" max="12" width="8.625" style="14" customWidth="1"/>
    <col min="13" max="13" width="9.75" style="14" customWidth="1"/>
    <col min="14" max="14" width="9.5" style="14" customWidth="1"/>
    <col min="15" max="16" width="2.625" style="14" customWidth="1"/>
    <col min="17" max="17" width="10.125" style="14" customWidth="1"/>
    <col min="18" max="16384" width="9" style="14"/>
  </cols>
  <sheetData>
    <row r="1" spans="1:19" ht="20.100000000000001" customHeight="1" x14ac:dyDescent="0.3">
      <c r="F1" s="42" t="s">
        <v>34</v>
      </c>
    </row>
    <row r="2" spans="1:19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9" ht="15.95" customHeight="1" x14ac:dyDescent="0.25">
      <c r="A3" s="31">
        <v>11</v>
      </c>
      <c r="B3" s="104"/>
      <c r="C3" s="124">
        <v>2.8668518518518518</v>
      </c>
      <c r="D3" s="123">
        <v>2.9036363636363633</v>
      </c>
      <c r="E3" s="107"/>
      <c r="F3" s="104"/>
      <c r="G3" s="104"/>
      <c r="H3" s="104"/>
      <c r="I3" s="104"/>
      <c r="J3" s="104"/>
      <c r="K3" s="112"/>
      <c r="L3" s="46">
        <v>2.84</v>
      </c>
      <c r="M3" s="78">
        <f t="shared" ref="M3:M9" si="0">AVERAGE(B3:K3)</f>
        <v>2.8852441077441076</v>
      </c>
      <c r="N3" s="78">
        <f t="shared" ref="N3:N20" si="1">MAX(B3:K3)-MIN(B3:K3)</f>
        <v>3.6784511784511587E-2</v>
      </c>
      <c r="O3" s="27">
        <v>2.64</v>
      </c>
      <c r="P3" s="26">
        <v>3.04</v>
      </c>
      <c r="Q3" s="25">
        <f>M3/M3*100</f>
        <v>100</v>
      </c>
      <c r="R3" s="43"/>
      <c r="S3" s="43"/>
    </row>
    <row r="4" spans="1:19" ht="15.95" customHeight="1" x14ac:dyDescent="0.25">
      <c r="A4" s="31">
        <v>12</v>
      </c>
      <c r="B4" s="124">
        <v>2.8294999999999995</v>
      </c>
      <c r="C4" s="124">
        <v>2.8608333333333356</v>
      </c>
      <c r="D4" s="123">
        <v>2.8811111111111107</v>
      </c>
      <c r="E4" s="123">
        <v>2.867</v>
      </c>
      <c r="F4" s="124"/>
      <c r="G4" s="124">
        <v>2.8108235294117647</v>
      </c>
      <c r="H4" s="124">
        <v>2.9060000000000001</v>
      </c>
      <c r="I4" s="124"/>
      <c r="J4" s="124">
        <v>2.87</v>
      </c>
      <c r="K4" s="124"/>
      <c r="L4" s="46">
        <v>2.84</v>
      </c>
      <c r="M4" s="78">
        <f t="shared" si="0"/>
        <v>2.8607525676937446</v>
      </c>
      <c r="N4" s="78">
        <f t="shared" si="1"/>
        <v>9.5176470588235418E-2</v>
      </c>
      <c r="O4" s="27">
        <v>2.64</v>
      </c>
      <c r="P4" s="26">
        <v>3.04</v>
      </c>
      <c r="Q4" s="25">
        <f t="shared" ref="Q4:Q20" si="2">M4/M$3*100</f>
        <v>99.15114495911709</v>
      </c>
      <c r="R4" s="43"/>
      <c r="S4" s="43"/>
    </row>
    <row r="5" spans="1:19" ht="15.95" customHeight="1" x14ac:dyDescent="0.25">
      <c r="A5" s="31">
        <v>1</v>
      </c>
      <c r="B5" s="124">
        <v>2.8369999999999997</v>
      </c>
      <c r="C5" s="124">
        <v>2.871052631578948</v>
      </c>
      <c r="D5" s="123">
        <v>2.8794117647058819</v>
      </c>
      <c r="E5" s="123">
        <v>2.8540000000000001</v>
      </c>
      <c r="F5" s="124">
        <v>2.85</v>
      </c>
      <c r="G5" s="124">
        <v>2.81347619047619</v>
      </c>
      <c r="H5" s="124">
        <v>2.8759999999999999</v>
      </c>
      <c r="I5" s="124">
        <v>2.85</v>
      </c>
      <c r="J5" s="124">
        <v>2.86</v>
      </c>
      <c r="K5" s="124">
        <v>2.8764285714285713</v>
      </c>
      <c r="L5" s="46">
        <v>2.84</v>
      </c>
      <c r="M5" s="78">
        <f t="shared" si="0"/>
        <v>2.8567369158189591</v>
      </c>
      <c r="N5" s="78">
        <f t="shared" si="1"/>
        <v>6.5935574229691873E-2</v>
      </c>
      <c r="O5" s="27">
        <v>2.64</v>
      </c>
      <c r="P5" s="26">
        <v>3.04</v>
      </c>
      <c r="Q5" s="25">
        <f>M5/M$3*100</f>
        <v>99.011966029195435</v>
      </c>
      <c r="R5" s="43"/>
      <c r="S5" s="43"/>
    </row>
    <row r="6" spans="1:19" ht="15.95" customHeight="1" x14ac:dyDescent="0.25">
      <c r="A6" s="31">
        <v>2</v>
      </c>
      <c r="B6" s="124">
        <v>2.8433333333333337</v>
      </c>
      <c r="C6" s="124">
        <v>2.8631168831168852</v>
      </c>
      <c r="D6" s="123">
        <v>2.8705555555555557</v>
      </c>
      <c r="E6" s="123">
        <v>2.8490000000000002</v>
      </c>
      <c r="F6" s="124">
        <v>2.8145454545454545</v>
      </c>
      <c r="G6" s="124">
        <v>2.8151304347826085</v>
      </c>
      <c r="H6" s="124">
        <v>2.8220000000000001</v>
      </c>
      <c r="I6" s="124">
        <v>2.84</v>
      </c>
      <c r="J6" s="124">
        <v>2.86</v>
      </c>
      <c r="K6" s="124">
        <v>2.8730769230769231</v>
      </c>
      <c r="L6" s="46">
        <v>2.84</v>
      </c>
      <c r="M6" s="78">
        <f t="shared" si="0"/>
        <v>2.845075858441076</v>
      </c>
      <c r="N6" s="78">
        <f>MAX(B6:K6)-MIN(B6:K6)</f>
        <v>5.8531468531468622E-2</v>
      </c>
      <c r="O6" s="27">
        <v>2.64</v>
      </c>
      <c r="P6" s="26">
        <v>3.04</v>
      </c>
      <c r="Q6" s="25">
        <f>M6/M$3*100</f>
        <v>98.607804130152516</v>
      </c>
      <c r="R6" s="43"/>
      <c r="S6" s="43"/>
    </row>
    <row r="7" spans="1:19" ht="15.95" customHeight="1" x14ac:dyDescent="0.25">
      <c r="A7" s="31">
        <v>3</v>
      </c>
      <c r="B7" s="124">
        <v>2.8377777777777773</v>
      </c>
      <c r="C7" s="124">
        <v>2.8500000000000014</v>
      </c>
      <c r="D7" s="123">
        <v>2.8711111111111114</v>
      </c>
      <c r="E7" s="231">
        <v>2.8540000000000001</v>
      </c>
      <c r="F7" s="124">
        <v>2.7930769230769235</v>
      </c>
      <c r="G7" s="124">
        <v>2.8409090909090904</v>
      </c>
      <c r="H7" s="124">
        <v>2.7949999999999999</v>
      </c>
      <c r="I7" s="124">
        <v>2.85</v>
      </c>
      <c r="J7" s="124">
        <v>2.84</v>
      </c>
      <c r="K7" s="124">
        <v>2.8746153846153848</v>
      </c>
      <c r="L7" s="46">
        <v>2.84</v>
      </c>
      <c r="M7" s="78">
        <f t="shared" si="0"/>
        <v>2.8406490287490294</v>
      </c>
      <c r="N7" s="78">
        <f t="shared" si="1"/>
        <v>8.1538461538461338E-2</v>
      </c>
      <c r="O7" s="27">
        <v>2.64</v>
      </c>
      <c r="P7" s="26">
        <v>3.04</v>
      </c>
      <c r="Q7" s="25">
        <f t="shared" si="2"/>
        <v>98.454374142022047</v>
      </c>
      <c r="R7" s="43"/>
      <c r="S7" s="43"/>
    </row>
    <row r="8" spans="1:19" ht="15.95" customHeight="1" x14ac:dyDescent="0.25">
      <c r="A8" s="31">
        <v>4</v>
      </c>
      <c r="B8" s="124">
        <v>2.8354545454545459</v>
      </c>
      <c r="C8" s="124">
        <v>2.9039999999999999</v>
      </c>
      <c r="D8" s="123">
        <v>2.8780000000000001</v>
      </c>
      <c r="E8" s="123">
        <v>2.843</v>
      </c>
      <c r="F8" s="237"/>
      <c r="G8" s="124">
        <v>2.8149333333333342</v>
      </c>
      <c r="H8" s="124">
        <v>2.7669999999999999</v>
      </c>
      <c r="I8" s="124">
        <v>2.85</v>
      </c>
      <c r="J8" s="124">
        <v>2.84</v>
      </c>
      <c r="K8" s="124">
        <v>2.8542857142857145</v>
      </c>
      <c r="L8" s="46">
        <v>2.84</v>
      </c>
      <c r="M8" s="78">
        <f t="shared" si="0"/>
        <v>2.8429637325637334</v>
      </c>
      <c r="N8" s="78">
        <f t="shared" si="1"/>
        <v>0.13700000000000001</v>
      </c>
      <c r="O8" s="27">
        <v>2.64</v>
      </c>
      <c r="P8" s="26">
        <v>3.04</v>
      </c>
      <c r="Q8" s="25">
        <f t="shared" si="2"/>
        <v>98.534599721843563</v>
      </c>
      <c r="R8" s="43"/>
      <c r="S8" s="43"/>
    </row>
    <row r="9" spans="1:19" ht="15.95" customHeight="1" x14ac:dyDescent="0.25">
      <c r="A9" s="31">
        <v>5</v>
      </c>
      <c r="B9" s="104"/>
      <c r="C9" s="104"/>
      <c r="D9" s="107"/>
      <c r="E9" s="240"/>
      <c r="F9" s="104"/>
      <c r="G9" s="104"/>
      <c r="H9" s="104"/>
      <c r="I9" s="104"/>
      <c r="J9" s="124">
        <v>2.84</v>
      </c>
      <c r="K9" s="124">
        <v>2.8381249999999998</v>
      </c>
      <c r="L9" s="46">
        <v>2.84</v>
      </c>
      <c r="M9" s="78">
        <f t="shared" si="0"/>
        <v>2.8390624999999998</v>
      </c>
      <c r="N9" s="78">
        <f t="shared" si="1"/>
        <v>1.8750000000000711E-3</v>
      </c>
      <c r="O9" s="27">
        <v>2.64</v>
      </c>
      <c r="P9" s="26">
        <v>3.04</v>
      </c>
      <c r="Q9" s="25">
        <f t="shared" si="2"/>
        <v>98.399386463691073</v>
      </c>
      <c r="R9" s="43"/>
      <c r="S9" s="43"/>
    </row>
    <row r="10" spans="1:19" ht="15.95" customHeight="1" x14ac:dyDescent="0.25">
      <c r="A10" s="31">
        <v>6</v>
      </c>
      <c r="B10" s="79"/>
      <c r="C10" s="79"/>
      <c r="D10" s="78"/>
      <c r="E10" s="78"/>
      <c r="F10" s="79"/>
      <c r="G10" s="79"/>
      <c r="H10" s="79"/>
      <c r="I10" s="79"/>
      <c r="J10" s="79"/>
      <c r="K10" s="79"/>
      <c r="L10" s="46">
        <v>2.84</v>
      </c>
      <c r="M10" s="78"/>
      <c r="N10" s="78">
        <f t="shared" si="1"/>
        <v>0</v>
      </c>
      <c r="O10" s="27">
        <v>2.64</v>
      </c>
      <c r="P10" s="26">
        <v>3.04</v>
      </c>
      <c r="Q10" s="25">
        <f t="shared" si="2"/>
        <v>0</v>
      </c>
      <c r="R10" s="43"/>
      <c r="S10" s="43"/>
    </row>
    <row r="11" spans="1:19" ht="15.95" customHeight="1" x14ac:dyDescent="0.25">
      <c r="A11" s="31">
        <v>7</v>
      </c>
      <c r="B11" s="79"/>
      <c r="C11" s="79"/>
      <c r="D11" s="78"/>
      <c r="E11" s="78"/>
      <c r="F11" s="79"/>
      <c r="G11" s="79"/>
      <c r="H11" s="79"/>
      <c r="I11" s="79"/>
      <c r="J11" s="79"/>
      <c r="K11" s="79"/>
      <c r="L11" s="46">
        <v>2.84</v>
      </c>
      <c r="M11" s="78"/>
      <c r="N11" s="78">
        <f t="shared" si="1"/>
        <v>0</v>
      </c>
      <c r="O11" s="27">
        <v>2.64</v>
      </c>
      <c r="P11" s="26">
        <v>3.04</v>
      </c>
      <c r="Q11" s="25">
        <f t="shared" si="2"/>
        <v>0</v>
      </c>
      <c r="R11" s="43"/>
      <c r="S11" s="43"/>
    </row>
    <row r="12" spans="1:19" ht="15.95" customHeight="1" x14ac:dyDescent="0.25">
      <c r="A12" s="31">
        <v>8</v>
      </c>
      <c r="B12" s="79"/>
      <c r="C12" s="79"/>
      <c r="D12" s="78"/>
      <c r="E12" s="78"/>
      <c r="F12" s="79"/>
      <c r="G12" s="79"/>
      <c r="H12" s="79"/>
      <c r="I12" s="79"/>
      <c r="J12" s="79"/>
      <c r="K12" s="79"/>
      <c r="L12" s="46">
        <v>2.84</v>
      </c>
      <c r="M12" s="78"/>
      <c r="N12" s="78">
        <f t="shared" si="1"/>
        <v>0</v>
      </c>
      <c r="O12" s="27">
        <v>2.64</v>
      </c>
      <c r="P12" s="26">
        <v>3.04</v>
      </c>
      <c r="Q12" s="25">
        <f t="shared" si="2"/>
        <v>0</v>
      </c>
      <c r="R12" s="43"/>
      <c r="S12" s="43"/>
    </row>
    <row r="13" spans="1:19" ht="15.95" customHeight="1" x14ac:dyDescent="0.25">
      <c r="A13" s="31">
        <v>9</v>
      </c>
      <c r="B13" s="79"/>
      <c r="C13" s="79"/>
      <c r="D13" s="78"/>
      <c r="E13" s="78"/>
      <c r="F13" s="79"/>
      <c r="G13" s="79"/>
      <c r="H13" s="79"/>
      <c r="I13" s="79"/>
      <c r="J13" s="79"/>
      <c r="K13" s="79"/>
      <c r="L13" s="46">
        <v>2.84</v>
      </c>
      <c r="M13" s="78"/>
      <c r="N13" s="78">
        <f t="shared" si="1"/>
        <v>0</v>
      </c>
      <c r="O13" s="27">
        <v>2.64</v>
      </c>
      <c r="P13" s="26">
        <v>3.04</v>
      </c>
      <c r="Q13" s="25">
        <f t="shared" si="2"/>
        <v>0</v>
      </c>
      <c r="R13" s="43"/>
      <c r="S13" s="43"/>
    </row>
    <row r="14" spans="1:19" ht="15.95" customHeight="1" x14ac:dyDescent="0.25">
      <c r="A14" s="31">
        <v>10</v>
      </c>
      <c r="B14" s="79"/>
      <c r="C14" s="79"/>
      <c r="D14" s="78"/>
      <c r="E14" s="78"/>
      <c r="F14" s="79"/>
      <c r="G14" s="61"/>
      <c r="H14" s="79"/>
      <c r="I14" s="79"/>
      <c r="J14" s="79"/>
      <c r="K14" s="79"/>
      <c r="L14" s="46">
        <v>2.84</v>
      </c>
      <c r="M14" s="78"/>
      <c r="N14" s="78">
        <f t="shared" si="1"/>
        <v>0</v>
      </c>
      <c r="O14" s="27">
        <v>2.64</v>
      </c>
      <c r="P14" s="26">
        <v>3.04</v>
      </c>
      <c r="Q14" s="25">
        <f t="shared" si="2"/>
        <v>0</v>
      </c>
      <c r="R14" s="43"/>
      <c r="S14" s="43"/>
    </row>
    <row r="15" spans="1:19" ht="15.95" customHeight="1" x14ac:dyDescent="0.25">
      <c r="A15" s="31">
        <v>11</v>
      </c>
      <c r="B15" s="79"/>
      <c r="C15" s="79"/>
      <c r="D15" s="78"/>
      <c r="E15" s="78"/>
      <c r="F15" s="79"/>
      <c r="G15" s="79"/>
      <c r="H15" s="80"/>
      <c r="I15" s="79"/>
      <c r="J15" s="79"/>
      <c r="K15" s="79"/>
      <c r="L15" s="46">
        <v>2.84</v>
      </c>
      <c r="M15" s="78"/>
      <c r="N15" s="78">
        <f t="shared" si="1"/>
        <v>0</v>
      </c>
      <c r="O15" s="27">
        <v>2.64</v>
      </c>
      <c r="P15" s="26">
        <v>3.04</v>
      </c>
      <c r="Q15" s="25">
        <f t="shared" si="2"/>
        <v>0</v>
      </c>
      <c r="R15" s="44"/>
      <c r="S15" s="43"/>
    </row>
    <row r="16" spans="1:19" ht="15.95" customHeight="1" x14ac:dyDescent="0.25">
      <c r="A16" s="31">
        <v>12</v>
      </c>
      <c r="B16" s="79"/>
      <c r="C16" s="79"/>
      <c r="D16" s="78"/>
      <c r="E16" s="78"/>
      <c r="F16" s="79"/>
      <c r="G16" s="79"/>
      <c r="H16" s="79"/>
      <c r="I16" s="79"/>
      <c r="J16" s="79"/>
      <c r="K16" s="79"/>
      <c r="L16" s="46">
        <v>2.84</v>
      </c>
      <c r="M16" s="78"/>
      <c r="N16" s="78">
        <f t="shared" si="1"/>
        <v>0</v>
      </c>
      <c r="O16" s="27">
        <v>2.64</v>
      </c>
      <c r="P16" s="26">
        <v>3.04</v>
      </c>
      <c r="Q16" s="25">
        <f t="shared" si="2"/>
        <v>0</v>
      </c>
      <c r="R16" s="44"/>
      <c r="S16" s="43"/>
    </row>
    <row r="17" spans="1:19" ht="15.95" customHeight="1" x14ac:dyDescent="0.25">
      <c r="A17" s="31">
        <v>1</v>
      </c>
      <c r="B17" s="79"/>
      <c r="C17" s="79"/>
      <c r="D17" s="78"/>
      <c r="E17" s="78"/>
      <c r="F17" s="79"/>
      <c r="G17" s="79"/>
      <c r="H17" s="80"/>
      <c r="I17" s="79"/>
      <c r="J17" s="79"/>
      <c r="K17" s="79"/>
      <c r="L17" s="46">
        <v>2.84</v>
      </c>
      <c r="M17" s="78"/>
      <c r="N17" s="78">
        <f t="shared" si="1"/>
        <v>0</v>
      </c>
      <c r="O17" s="27">
        <v>2.64</v>
      </c>
      <c r="P17" s="26">
        <v>3.04</v>
      </c>
      <c r="Q17" s="25">
        <f t="shared" si="2"/>
        <v>0</v>
      </c>
      <c r="R17" s="44"/>
      <c r="S17" s="43"/>
    </row>
    <row r="18" spans="1:19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46">
        <v>2.84</v>
      </c>
      <c r="M18" s="78"/>
      <c r="N18" s="78">
        <f t="shared" si="1"/>
        <v>0</v>
      </c>
      <c r="O18" s="27">
        <v>2.64</v>
      </c>
      <c r="P18" s="26">
        <v>3.04</v>
      </c>
      <c r="Q18" s="25">
        <f t="shared" si="2"/>
        <v>0</v>
      </c>
      <c r="R18" s="44"/>
      <c r="S18" s="43"/>
    </row>
    <row r="19" spans="1:19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46">
        <v>2.84</v>
      </c>
      <c r="M19" s="78"/>
      <c r="N19" s="78">
        <f t="shared" si="1"/>
        <v>0</v>
      </c>
      <c r="O19" s="27">
        <v>2.64</v>
      </c>
      <c r="P19" s="26">
        <v>3.04</v>
      </c>
      <c r="Q19" s="25">
        <f t="shared" si="2"/>
        <v>0</v>
      </c>
      <c r="R19" s="44"/>
      <c r="S19" s="43"/>
    </row>
    <row r="20" spans="1:19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46">
        <v>2.84</v>
      </c>
      <c r="M20" s="78"/>
      <c r="N20" s="78">
        <f t="shared" si="1"/>
        <v>0</v>
      </c>
      <c r="O20" s="27">
        <v>2.64</v>
      </c>
      <c r="P20" s="26">
        <v>3.04</v>
      </c>
      <c r="Q20" s="25">
        <f t="shared" si="2"/>
        <v>0</v>
      </c>
      <c r="R20" s="44"/>
      <c r="S20" s="43"/>
    </row>
    <row r="21" spans="1:19" ht="15.95" customHeight="1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82"/>
      <c r="L21" s="43"/>
      <c r="M21" s="43"/>
      <c r="N21" s="43"/>
      <c r="O21" s="43"/>
      <c r="P21" s="43"/>
      <c r="Q21" s="43"/>
      <c r="R21" s="43"/>
      <c r="S21" s="43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F311-A787-46F4-B58F-BBC93D8C05BE}">
  <sheetPr codeName="Sheet17"/>
  <dimension ref="A1:R20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5" width="8.625" style="14" customWidth="1"/>
    <col min="6" max="6" width="9.5" style="14" customWidth="1"/>
    <col min="7" max="8" width="8.625" style="14" customWidth="1"/>
    <col min="9" max="9" width="10.62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6.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A1" s="22"/>
      <c r="B1" s="22"/>
      <c r="C1" s="22"/>
      <c r="D1" s="22"/>
      <c r="E1" s="22"/>
      <c r="F1" s="42" t="s">
        <v>35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84" t="s">
        <v>72</v>
      </c>
      <c r="P2" s="83" t="s">
        <v>73</v>
      </c>
      <c r="Q2" s="22" t="s">
        <v>121</v>
      </c>
    </row>
    <row r="3" spans="1:18" ht="15.95" customHeight="1" x14ac:dyDescent="0.25">
      <c r="A3" s="31">
        <v>11</v>
      </c>
      <c r="B3" s="101"/>
      <c r="C3" s="119">
        <v>91.531034482758656</v>
      </c>
      <c r="D3" s="118">
        <v>87.92307692307692</v>
      </c>
      <c r="E3" s="105"/>
      <c r="F3" s="101"/>
      <c r="G3" s="101"/>
      <c r="H3" s="101"/>
      <c r="I3" s="101"/>
      <c r="J3" s="101"/>
      <c r="K3" s="109"/>
      <c r="L3" s="15">
        <v>91</v>
      </c>
      <c r="M3" s="28">
        <f t="shared" ref="M3:M9" si="0">AVERAGE(B3:K3)</f>
        <v>89.727055702917795</v>
      </c>
      <c r="N3" s="28">
        <f>MAX(B3:K3)-MIN(B3:K3)</f>
        <v>3.6079575596817364</v>
      </c>
      <c r="O3" s="84">
        <v>86</v>
      </c>
      <c r="P3" s="83">
        <v>96</v>
      </c>
      <c r="Q3" s="25">
        <f>M3/M3*100</f>
        <v>100</v>
      </c>
    </row>
    <row r="4" spans="1:18" ht="15.95" customHeight="1" x14ac:dyDescent="0.25">
      <c r="A4" s="31">
        <v>12</v>
      </c>
      <c r="B4" s="135">
        <v>89.85</v>
      </c>
      <c r="C4" s="119">
        <v>90.988461538461564</v>
      </c>
      <c r="D4" s="118">
        <v>89.583333333333329</v>
      </c>
      <c r="E4" s="118">
        <v>87.582999999999998</v>
      </c>
      <c r="F4" s="135"/>
      <c r="G4" s="135">
        <v>90.388235294117635</v>
      </c>
      <c r="H4" s="135">
        <v>88.911000000000001</v>
      </c>
      <c r="I4" s="135"/>
      <c r="J4" s="135">
        <v>89.96</v>
      </c>
      <c r="K4" s="135"/>
      <c r="L4" s="15">
        <v>91</v>
      </c>
      <c r="M4" s="28">
        <f t="shared" si="0"/>
        <v>89.609147166558941</v>
      </c>
      <c r="N4" s="28">
        <f>MAX(B4:K4)-MIN(B4:K4)</f>
        <v>3.4054615384615659</v>
      </c>
      <c r="O4" s="84">
        <v>86</v>
      </c>
      <c r="P4" s="83">
        <v>96</v>
      </c>
      <c r="Q4" s="25">
        <f t="shared" ref="Q4:Q20" si="1">M4/M$3*100</f>
        <v>99.868591992197707</v>
      </c>
    </row>
    <row r="5" spans="1:18" ht="15.95" customHeight="1" x14ac:dyDescent="0.25">
      <c r="A5" s="31">
        <v>1</v>
      </c>
      <c r="B5" s="135">
        <v>90.25</v>
      </c>
      <c r="C5" s="119">
        <v>91.170731707317088</v>
      </c>
      <c r="D5" s="118">
        <v>88.642857142857139</v>
      </c>
      <c r="E5" s="118">
        <v>87.424999999999997</v>
      </c>
      <c r="F5" s="135">
        <v>90</v>
      </c>
      <c r="G5" s="135">
        <v>89.285714285714292</v>
      </c>
      <c r="H5" s="135">
        <v>88.575999999999993</v>
      </c>
      <c r="I5" s="135">
        <v>90.59</v>
      </c>
      <c r="J5" s="135">
        <v>90.02</v>
      </c>
      <c r="K5" s="135">
        <v>89</v>
      </c>
      <c r="L5" s="15">
        <v>91</v>
      </c>
      <c r="M5" s="28">
        <f t="shared" si="0"/>
        <v>89.496030313588861</v>
      </c>
      <c r="N5" s="28">
        <f>MAX(B5:K5)-MIN(B5:K5)</f>
        <v>3.7457317073170913</v>
      </c>
      <c r="O5" s="84">
        <v>86</v>
      </c>
      <c r="P5" s="83">
        <v>96</v>
      </c>
      <c r="Q5" s="25">
        <f>M5/M$3*100</f>
        <v>99.742524272618667</v>
      </c>
    </row>
    <row r="6" spans="1:18" ht="15.95" customHeight="1" x14ac:dyDescent="0.25">
      <c r="A6" s="31">
        <v>2</v>
      </c>
      <c r="B6" s="135">
        <v>89.888888888888886</v>
      </c>
      <c r="C6" s="119">
        <v>91.041772151898755</v>
      </c>
      <c r="D6" s="118">
        <v>90.2</v>
      </c>
      <c r="E6" s="118">
        <v>87.869</v>
      </c>
      <c r="F6" s="135">
        <v>88.545454545454547</v>
      </c>
      <c r="G6" s="135">
        <v>88.239130434782609</v>
      </c>
      <c r="H6" s="135">
        <v>88.882000000000005</v>
      </c>
      <c r="I6" s="135">
        <v>90.95</v>
      </c>
      <c r="J6" s="135">
        <v>90.02</v>
      </c>
      <c r="K6" s="135">
        <v>89.461538461538467</v>
      </c>
      <c r="L6" s="15">
        <v>91</v>
      </c>
      <c r="M6" s="28">
        <f t="shared" si="0"/>
        <v>89.509778448256327</v>
      </c>
      <c r="N6" s="28">
        <f>MAX(B6:K6)-MIN(B6:K6)</f>
        <v>3.1727721518987551</v>
      </c>
      <c r="O6" s="84">
        <v>86</v>
      </c>
      <c r="P6" s="83">
        <v>96</v>
      </c>
      <c r="Q6" s="25">
        <f>M6/M$3*100</f>
        <v>99.757846445579517</v>
      </c>
    </row>
    <row r="7" spans="1:18" ht="15.95" customHeight="1" x14ac:dyDescent="0.25">
      <c r="A7" s="31">
        <v>3</v>
      </c>
      <c r="B7" s="135">
        <v>90</v>
      </c>
      <c r="C7" s="119">
        <v>90.996938775510188</v>
      </c>
      <c r="D7" s="118">
        <v>90.428571428571431</v>
      </c>
      <c r="E7" s="118">
        <v>87.71</v>
      </c>
      <c r="F7" s="135">
        <v>88.230769230769226</v>
      </c>
      <c r="G7" s="135">
        <v>90.033333333333346</v>
      </c>
      <c r="H7" s="135">
        <v>89.102000000000004</v>
      </c>
      <c r="I7" s="135">
        <v>91.11</v>
      </c>
      <c r="J7" s="135">
        <v>90.67</v>
      </c>
      <c r="K7" s="135">
        <v>89.5</v>
      </c>
      <c r="L7" s="15">
        <v>91</v>
      </c>
      <c r="M7" s="28">
        <f t="shared" si="0"/>
        <v>89.778161276818409</v>
      </c>
      <c r="N7" s="28">
        <f>MAX(B5:K5)-MIN(B5:K5)</f>
        <v>3.7457317073170913</v>
      </c>
      <c r="O7" s="84">
        <v>86</v>
      </c>
      <c r="P7" s="83">
        <v>96</v>
      </c>
      <c r="Q7" s="25">
        <f t="shared" si="1"/>
        <v>100.05695670441904</v>
      </c>
    </row>
    <row r="8" spans="1:18" ht="15.95" customHeight="1" x14ac:dyDescent="0.25">
      <c r="A8" s="31">
        <v>4</v>
      </c>
      <c r="B8" s="135">
        <v>90.5</v>
      </c>
      <c r="C8" s="119">
        <v>90.547560975609784</v>
      </c>
      <c r="D8" s="118">
        <v>90.61904761904762</v>
      </c>
      <c r="E8" s="118">
        <v>87.661000000000001</v>
      </c>
      <c r="F8" s="235"/>
      <c r="G8" s="135">
        <v>89.280952380952371</v>
      </c>
      <c r="H8" s="135">
        <v>88.902000000000001</v>
      </c>
      <c r="I8" s="135">
        <v>91.14</v>
      </c>
      <c r="J8" s="135">
        <v>90.48</v>
      </c>
      <c r="K8" s="135">
        <v>91.15384615384616</v>
      </c>
      <c r="L8" s="15">
        <v>91</v>
      </c>
      <c r="M8" s="28">
        <f t="shared" si="0"/>
        <v>90.031600792161782</v>
      </c>
      <c r="N8" s="28">
        <f t="shared" ref="N8:N20" si="2">MAX(B8:K8)-MIN(B8:K8)</f>
        <v>3.492846153846159</v>
      </c>
      <c r="O8" s="84">
        <v>86</v>
      </c>
      <c r="P8" s="83">
        <v>96</v>
      </c>
      <c r="Q8" s="25">
        <f t="shared" si="1"/>
        <v>100.3394127745062</v>
      </c>
    </row>
    <row r="9" spans="1:18" ht="15.95" customHeight="1" x14ac:dyDescent="0.25">
      <c r="A9" s="31">
        <v>5</v>
      </c>
      <c r="B9" s="101"/>
      <c r="C9" s="102"/>
      <c r="D9" s="105"/>
      <c r="E9" s="238"/>
      <c r="F9" s="101"/>
      <c r="G9" s="101"/>
      <c r="H9" s="101"/>
      <c r="I9" s="101"/>
      <c r="J9" s="135">
        <v>90.23</v>
      </c>
      <c r="K9" s="135">
        <v>91.0625</v>
      </c>
      <c r="L9" s="15">
        <v>91</v>
      </c>
      <c r="M9" s="28">
        <f t="shared" si="0"/>
        <v>90.646250000000009</v>
      </c>
      <c r="N9" s="28">
        <f t="shared" si="2"/>
        <v>0.83249999999999602</v>
      </c>
      <c r="O9" s="84">
        <v>86</v>
      </c>
      <c r="P9" s="83">
        <v>96</v>
      </c>
      <c r="Q9" s="25">
        <f t="shared" si="1"/>
        <v>101.02443381194365</v>
      </c>
    </row>
    <row r="10" spans="1:18" ht="15.95" customHeight="1" x14ac:dyDescent="0.25">
      <c r="A10" s="31">
        <v>6</v>
      </c>
      <c r="B10" s="30"/>
      <c r="C10" s="32"/>
      <c r="D10" s="28"/>
      <c r="E10" s="28"/>
      <c r="F10" s="30"/>
      <c r="G10" s="30"/>
      <c r="H10" s="30"/>
      <c r="I10" s="30"/>
      <c r="J10" s="30"/>
      <c r="K10" s="30"/>
      <c r="L10" s="15">
        <v>91</v>
      </c>
      <c r="M10" s="28"/>
      <c r="N10" s="28">
        <f t="shared" si="2"/>
        <v>0</v>
      </c>
      <c r="O10" s="84">
        <v>86</v>
      </c>
      <c r="P10" s="83">
        <v>96</v>
      </c>
      <c r="Q10" s="25">
        <f t="shared" si="1"/>
        <v>0</v>
      </c>
    </row>
    <row r="11" spans="1:18" ht="15.95" customHeight="1" x14ac:dyDescent="0.25">
      <c r="A11" s="31">
        <v>7</v>
      </c>
      <c r="B11" s="30"/>
      <c r="C11" s="32"/>
      <c r="D11" s="28"/>
      <c r="E11" s="28"/>
      <c r="F11" s="30"/>
      <c r="G11" s="30"/>
      <c r="H11" s="30"/>
      <c r="I11" s="30"/>
      <c r="J11" s="30"/>
      <c r="K11" s="30"/>
      <c r="L11" s="15">
        <v>91</v>
      </c>
      <c r="M11" s="28"/>
      <c r="N11" s="28">
        <f t="shared" si="2"/>
        <v>0</v>
      </c>
      <c r="O11" s="84">
        <v>86</v>
      </c>
      <c r="P11" s="83">
        <v>96</v>
      </c>
      <c r="Q11" s="25">
        <f t="shared" si="1"/>
        <v>0</v>
      </c>
    </row>
    <row r="12" spans="1:18" ht="15.95" customHeight="1" x14ac:dyDescent="0.25">
      <c r="A12" s="31">
        <v>8</v>
      </c>
      <c r="B12" s="30"/>
      <c r="C12" s="32"/>
      <c r="D12" s="28"/>
      <c r="E12" s="28"/>
      <c r="F12" s="30"/>
      <c r="G12" s="30"/>
      <c r="H12" s="30"/>
      <c r="I12" s="30"/>
      <c r="J12" s="30"/>
      <c r="K12" s="30"/>
      <c r="L12" s="15">
        <v>91</v>
      </c>
      <c r="M12" s="28"/>
      <c r="N12" s="28">
        <f t="shared" si="2"/>
        <v>0</v>
      </c>
      <c r="O12" s="84">
        <v>86</v>
      </c>
      <c r="P12" s="83">
        <v>96</v>
      </c>
      <c r="Q12" s="25">
        <f t="shared" si="1"/>
        <v>0</v>
      </c>
    </row>
    <row r="13" spans="1:18" ht="15.95" customHeight="1" x14ac:dyDescent="0.25">
      <c r="A13" s="31">
        <v>9</v>
      </c>
      <c r="B13" s="30"/>
      <c r="C13" s="32"/>
      <c r="D13" s="28"/>
      <c r="E13" s="28"/>
      <c r="F13" s="30"/>
      <c r="G13" s="30"/>
      <c r="H13" s="30"/>
      <c r="I13" s="30"/>
      <c r="J13" s="30"/>
      <c r="K13" s="30"/>
      <c r="L13" s="15">
        <v>91</v>
      </c>
      <c r="M13" s="28"/>
      <c r="N13" s="28">
        <f t="shared" si="2"/>
        <v>0</v>
      </c>
      <c r="O13" s="84">
        <v>86</v>
      </c>
      <c r="P13" s="83">
        <v>96</v>
      </c>
      <c r="Q13" s="25">
        <f t="shared" si="1"/>
        <v>0</v>
      </c>
    </row>
    <row r="14" spans="1:18" ht="15.95" customHeight="1" x14ac:dyDescent="0.25">
      <c r="A14" s="31">
        <v>10</v>
      </c>
      <c r="B14" s="30"/>
      <c r="C14" s="32"/>
      <c r="D14" s="28"/>
      <c r="E14" s="28"/>
      <c r="F14" s="30"/>
      <c r="G14" s="30"/>
      <c r="H14" s="30"/>
      <c r="I14" s="30"/>
      <c r="J14" s="30"/>
      <c r="K14" s="30"/>
      <c r="L14" s="15">
        <v>91</v>
      </c>
      <c r="M14" s="28"/>
      <c r="N14" s="28">
        <f t="shared" si="2"/>
        <v>0</v>
      </c>
      <c r="O14" s="84">
        <v>86</v>
      </c>
      <c r="P14" s="83">
        <v>96</v>
      </c>
      <c r="Q14" s="25">
        <f t="shared" si="1"/>
        <v>0</v>
      </c>
    </row>
    <row r="15" spans="1:18" ht="15.95" customHeight="1" x14ac:dyDescent="0.25">
      <c r="A15" s="31">
        <v>11</v>
      </c>
      <c r="B15" s="30"/>
      <c r="C15" s="32"/>
      <c r="D15" s="28"/>
      <c r="E15" s="28"/>
      <c r="F15" s="30"/>
      <c r="G15" s="30"/>
      <c r="H15" s="30"/>
      <c r="I15" s="30"/>
      <c r="J15" s="30"/>
      <c r="K15" s="30"/>
      <c r="L15" s="15">
        <v>91</v>
      </c>
      <c r="M15" s="28"/>
      <c r="N15" s="28">
        <f t="shared" si="2"/>
        <v>0</v>
      </c>
      <c r="O15" s="84">
        <v>86</v>
      </c>
      <c r="P15" s="83">
        <v>96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0"/>
      <c r="C16" s="32"/>
      <c r="D16" s="28"/>
      <c r="E16" s="28"/>
      <c r="F16" s="30"/>
      <c r="G16" s="30"/>
      <c r="H16" s="30"/>
      <c r="I16" s="30"/>
      <c r="J16" s="30"/>
      <c r="K16" s="30"/>
      <c r="L16" s="15">
        <v>91</v>
      </c>
      <c r="M16" s="28"/>
      <c r="N16" s="28">
        <f t="shared" si="2"/>
        <v>0</v>
      </c>
      <c r="O16" s="84">
        <v>86</v>
      </c>
      <c r="P16" s="83">
        <v>96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0"/>
      <c r="C17" s="32"/>
      <c r="D17" s="28"/>
      <c r="E17" s="28"/>
      <c r="F17" s="30"/>
      <c r="G17" s="30"/>
      <c r="H17" s="30"/>
      <c r="I17" s="30"/>
      <c r="J17" s="30"/>
      <c r="K17" s="30"/>
      <c r="L17" s="15">
        <v>91</v>
      </c>
      <c r="M17" s="28"/>
      <c r="N17" s="28">
        <f t="shared" si="2"/>
        <v>0</v>
      </c>
      <c r="O17" s="84">
        <v>86</v>
      </c>
      <c r="P17" s="83">
        <v>96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5">
        <v>91</v>
      </c>
      <c r="M18" s="28"/>
      <c r="N18" s="28">
        <f t="shared" si="2"/>
        <v>0</v>
      </c>
      <c r="O18" s="84">
        <v>86</v>
      </c>
      <c r="P18" s="83">
        <v>96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5">
        <v>91</v>
      </c>
      <c r="M19" s="28"/>
      <c r="N19" s="28">
        <f t="shared" si="2"/>
        <v>0</v>
      </c>
      <c r="O19" s="84">
        <v>86</v>
      </c>
      <c r="P19" s="83">
        <v>96</v>
      </c>
      <c r="Q19" s="25">
        <f t="shared" si="1"/>
        <v>0</v>
      </c>
    </row>
    <row r="20" spans="1:18" ht="15.95" customHeight="1" x14ac:dyDescent="0.25">
      <c r="A20" s="31">
        <v>4</v>
      </c>
      <c r="B20" s="30"/>
      <c r="C20" s="64"/>
      <c r="D20" s="64"/>
      <c r="E20" s="64"/>
      <c r="F20" s="64"/>
      <c r="G20" s="64"/>
      <c r="H20" s="64"/>
      <c r="I20" s="64"/>
      <c r="J20" s="64"/>
      <c r="K20" s="64"/>
      <c r="L20" s="15">
        <v>91</v>
      </c>
      <c r="M20" s="28"/>
      <c r="N20" s="28">
        <f t="shared" si="2"/>
        <v>0</v>
      </c>
      <c r="O20" s="84">
        <v>86</v>
      </c>
      <c r="P20" s="83">
        <v>96</v>
      </c>
      <c r="Q20" s="25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57D1-32AD-4F96-B21C-8C228C5EFAE6}">
  <sheetPr codeName="Sheet18"/>
  <dimension ref="A1:R20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5" width="8.625" style="14" customWidth="1"/>
    <col min="6" max="6" width="9.5" style="14" customWidth="1"/>
    <col min="7" max="8" width="8.625" style="14" customWidth="1"/>
    <col min="9" max="9" width="10.62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6.1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38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84" t="s">
        <v>72</v>
      </c>
      <c r="P2" s="83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84.198245614035088</v>
      </c>
      <c r="D3" s="118">
        <v>83.714285714285708</v>
      </c>
      <c r="E3" s="105"/>
      <c r="F3" s="102"/>
      <c r="G3" s="102"/>
      <c r="H3" s="101"/>
      <c r="I3" s="102"/>
      <c r="J3" s="102"/>
      <c r="K3" s="110"/>
      <c r="L3" s="85">
        <v>82</v>
      </c>
      <c r="M3" s="28">
        <f t="shared" ref="M3:M9" si="0">AVERAGE(B3:K3)</f>
        <v>83.956265664160398</v>
      </c>
      <c r="N3" s="28">
        <f t="shared" ref="N3:N20" si="1">MAX(B3:K3)-MIN(B3:K3)</f>
        <v>0.48395989974937947</v>
      </c>
      <c r="O3" s="84">
        <v>77</v>
      </c>
      <c r="P3" s="83">
        <v>87</v>
      </c>
      <c r="Q3" s="25">
        <f>M3/M3*100</f>
        <v>100</v>
      </c>
    </row>
    <row r="4" spans="1:18" ht="15.95" customHeight="1" x14ac:dyDescent="0.25">
      <c r="A4" s="31">
        <v>12</v>
      </c>
      <c r="B4" s="119">
        <v>82.2</v>
      </c>
      <c r="C4" s="119">
        <v>82.651190476190436</v>
      </c>
      <c r="D4" s="118">
        <v>83.904761904761898</v>
      </c>
      <c r="E4" s="118">
        <v>81.900000000000006</v>
      </c>
      <c r="F4" s="119"/>
      <c r="G4" s="119">
        <v>80.664705882352933</v>
      </c>
      <c r="H4" s="135">
        <v>83.096000000000004</v>
      </c>
      <c r="I4" s="119"/>
      <c r="J4" s="119">
        <v>82.6</v>
      </c>
      <c r="K4" s="119"/>
      <c r="L4" s="85">
        <v>82</v>
      </c>
      <c r="M4" s="28">
        <f t="shared" si="0"/>
        <v>82.430951180472192</v>
      </c>
      <c r="N4" s="28">
        <f t="shared" si="1"/>
        <v>3.2400560224089645</v>
      </c>
      <c r="O4" s="84">
        <v>77</v>
      </c>
      <c r="P4" s="83">
        <v>87</v>
      </c>
      <c r="Q4" s="25">
        <f t="shared" ref="Q4:Q20" si="2">M4/M$3*100</f>
        <v>98.183203514804092</v>
      </c>
    </row>
    <row r="5" spans="1:18" ht="15.95" customHeight="1" x14ac:dyDescent="0.25">
      <c r="A5" s="31">
        <v>1</v>
      </c>
      <c r="B5" s="119">
        <v>82.15</v>
      </c>
      <c r="C5" s="119">
        <v>82.747777777777785</v>
      </c>
      <c r="D5" s="118">
        <v>84.2</v>
      </c>
      <c r="E5" s="118">
        <v>82.010999999999996</v>
      </c>
      <c r="F5" s="119">
        <v>80</v>
      </c>
      <c r="G5" s="119">
        <v>80.923809523809524</v>
      </c>
      <c r="H5" s="135">
        <v>83.085999999999999</v>
      </c>
      <c r="I5" s="119">
        <v>82.32</v>
      </c>
      <c r="J5" s="119">
        <v>82.32</v>
      </c>
      <c r="K5" s="119">
        <v>82.538461538461533</v>
      </c>
      <c r="L5" s="85">
        <v>82</v>
      </c>
      <c r="M5" s="28">
        <f t="shared" si="0"/>
        <v>82.22970488400486</v>
      </c>
      <c r="N5" s="28">
        <f t="shared" si="1"/>
        <v>4.2000000000000028</v>
      </c>
      <c r="O5" s="84">
        <v>77</v>
      </c>
      <c r="P5" s="83">
        <v>87</v>
      </c>
      <c r="Q5" s="25">
        <f>M5/M$3*100</f>
        <v>97.943499789447429</v>
      </c>
    </row>
    <row r="6" spans="1:18" ht="15.95" customHeight="1" x14ac:dyDescent="0.25">
      <c r="A6" s="31">
        <v>2</v>
      </c>
      <c r="B6" s="119">
        <v>82.055555555555557</v>
      </c>
      <c r="C6" s="119">
        <v>83.689610389610422</v>
      </c>
      <c r="D6" s="118">
        <v>83.888888888888886</v>
      </c>
      <c r="E6" s="118">
        <v>82.204999999999998</v>
      </c>
      <c r="F6" s="119">
        <v>79.63636363636364</v>
      </c>
      <c r="G6" s="119">
        <v>80.916666666666671</v>
      </c>
      <c r="H6" s="135">
        <v>83.177999999999997</v>
      </c>
      <c r="I6" s="119">
        <v>82.64</v>
      </c>
      <c r="J6" s="119">
        <v>82.36</v>
      </c>
      <c r="K6" s="119">
        <v>82.84615384615384</v>
      </c>
      <c r="L6" s="85">
        <v>82</v>
      </c>
      <c r="M6" s="28">
        <f t="shared" si="0"/>
        <v>82.341623898323903</v>
      </c>
      <c r="N6" s="28">
        <f>MAX(B6:K6)-MIN(B6:K6)</f>
        <v>4.2525252525252455</v>
      </c>
      <c r="O6" s="84">
        <v>77</v>
      </c>
      <c r="P6" s="83">
        <v>87</v>
      </c>
      <c r="Q6" s="25">
        <f>M6/M$3*100</f>
        <v>98.076806116775913</v>
      </c>
    </row>
    <row r="7" spans="1:18" ht="15.95" customHeight="1" x14ac:dyDescent="0.25">
      <c r="A7" s="31">
        <v>3</v>
      </c>
      <c r="B7" s="119">
        <v>82.166666666666671</v>
      </c>
      <c r="C7" s="119">
        <v>84.169387755102051</v>
      </c>
      <c r="D7" s="118">
        <v>84.333333333333329</v>
      </c>
      <c r="E7" s="118">
        <v>83.010999999999996</v>
      </c>
      <c r="F7" s="119">
        <v>79.692307692307693</v>
      </c>
      <c r="G7" s="119">
        <v>81.133333333333312</v>
      </c>
      <c r="H7" s="135">
        <v>83.21</v>
      </c>
      <c r="I7" s="119">
        <v>83.22</v>
      </c>
      <c r="J7" s="119">
        <v>82.83</v>
      </c>
      <c r="K7" s="119">
        <v>82.571428571428569</v>
      </c>
      <c r="L7" s="85">
        <v>82</v>
      </c>
      <c r="M7" s="28">
        <f t="shared" si="0"/>
        <v>82.633745735217161</v>
      </c>
      <c r="N7" s="28">
        <f t="shared" si="1"/>
        <v>4.6410256410256352</v>
      </c>
      <c r="O7" s="84">
        <v>77</v>
      </c>
      <c r="P7" s="83">
        <v>87</v>
      </c>
      <c r="Q7" s="25">
        <f t="shared" si="2"/>
        <v>98.424751364914741</v>
      </c>
    </row>
    <row r="8" spans="1:18" ht="15.95" customHeight="1" x14ac:dyDescent="0.25">
      <c r="A8" s="31">
        <v>4</v>
      </c>
      <c r="B8" s="119">
        <v>82.272727272727266</v>
      </c>
      <c r="C8" s="119">
        <v>84.093827160493802</v>
      </c>
      <c r="D8" s="118">
        <v>84.25</v>
      </c>
      <c r="E8" s="118">
        <v>82.543999999999997</v>
      </c>
      <c r="F8" s="235"/>
      <c r="G8" s="119">
        <v>81.625000000000014</v>
      </c>
      <c r="H8" s="135">
        <v>83.534999999999997</v>
      </c>
      <c r="I8" s="119">
        <v>82.43</v>
      </c>
      <c r="J8" s="119">
        <v>82.58</v>
      </c>
      <c r="K8" s="119">
        <v>82.692307692307693</v>
      </c>
      <c r="L8" s="85">
        <v>82</v>
      </c>
      <c r="M8" s="28">
        <f t="shared" si="0"/>
        <v>82.891429125058778</v>
      </c>
      <c r="N8" s="28">
        <f t="shared" si="1"/>
        <v>2.6249999999999858</v>
      </c>
      <c r="O8" s="84">
        <v>77</v>
      </c>
      <c r="P8" s="83">
        <v>87</v>
      </c>
      <c r="Q8" s="25">
        <f t="shared" si="2"/>
        <v>98.731677105123822</v>
      </c>
    </row>
    <row r="9" spans="1:18" ht="15.95" customHeight="1" x14ac:dyDescent="0.25">
      <c r="A9" s="31">
        <v>5</v>
      </c>
      <c r="B9" s="102"/>
      <c r="C9" s="102"/>
      <c r="D9" s="105"/>
      <c r="E9" s="238"/>
      <c r="F9" s="102"/>
      <c r="G9" s="102"/>
      <c r="H9" s="101"/>
      <c r="I9" s="102"/>
      <c r="J9" s="119">
        <v>82.71</v>
      </c>
      <c r="K9" s="119">
        <v>82.5</v>
      </c>
      <c r="L9" s="85">
        <v>82</v>
      </c>
      <c r="M9" s="28">
        <f t="shared" si="0"/>
        <v>82.60499999999999</v>
      </c>
      <c r="N9" s="28">
        <f t="shared" si="1"/>
        <v>0.20999999999999375</v>
      </c>
      <c r="O9" s="84">
        <v>77</v>
      </c>
      <c r="P9" s="83">
        <v>87</v>
      </c>
      <c r="Q9" s="25">
        <f t="shared" si="2"/>
        <v>98.390512425164673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0"/>
      <c r="I10" s="32"/>
      <c r="J10" s="32"/>
      <c r="K10" s="32"/>
      <c r="L10" s="85">
        <v>82</v>
      </c>
      <c r="M10" s="28"/>
      <c r="N10" s="28">
        <f t="shared" si="1"/>
        <v>0</v>
      </c>
      <c r="O10" s="84">
        <v>77</v>
      </c>
      <c r="P10" s="83">
        <v>87</v>
      </c>
      <c r="Q10" s="25">
        <f t="shared" si="2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0"/>
      <c r="I11" s="32"/>
      <c r="J11" s="32"/>
      <c r="K11" s="32"/>
      <c r="L11" s="85">
        <v>82</v>
      </c>
      <c r="M11" s="28"/>
      <c r="N11" s="28">
        <f t="shared" si="1"/>
        <v>0</v>
      </c>
      <c r="O11" s="84">
        <v>77</v>
      </c>
      <c r="P11" s="83">
        <v>87</v>
      </c>
      <c r="Q11" s="25">
        <f t="shared" si="2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0"/>
      <c r="I12" s="32"/>
      <c r="J12" s="32"/>
      <c r="K12" s="32"/>
      <c r="L12" s="85">
        <v>82</v>
      </c>
      <c r="M12" s="28"/>
      <c r="N12" s="28">
        <f t="shared" si="1"/>
        <v>0</v>
      </c>
      <c r="O12" s="84">
        <v>77</v>
      </c>
      <c r="P12" s="83">
        <v>87</v>
      </c>
      <c r="Q12" s="25">
        <f t="shared" si="2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0"/>
      <c r="I13" s="32"/>
      <c r="J13" s="32"/>
      <c r="K13" s="32"/>
      <c r="L13" s="85">
        <v>82</v>
      </c>
      <c r="M13" s="28"/>
      <c r="N13" s="28">
        <f t="shared" si="1"/>
        <v>0</v>
      </c>
      <c r="O13" s="84">
        <v>77</v>
      </c>
      <c r="P13" s="83">
        <v>87</v>
      </c>
      <c r="Q13" s="25">
        <f t="shared" si="2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0"/>
      <c r="I14" s="32"/>
      <c r="J14" s="32"/>
      <c r="K14" s="32"/>
      <c r="L14" s="85">
        <v>82</v>
      </c>
      <c r="M14" s="28"/>
      <c r="N14" s="28">
        <f t="shared" si="1"/>
        <v>0</v>
      </c>
      <c r="O14" s="84">
        <v>77</v>
      </c>
      <c r="P14" s="83">
        <v>87</v>
      </c>
      <c r="Q14" s="25">
        <f t="shared" si="2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0"/>
      <c r="I15" s="32"/>
      <c r="J15" s="32"/>
      <c r="K15" s="32"/>
      <c r="L15" s="85">
        <v>82</v>
      </c>
      <c r="M15" s="28"/>
      <c r="N15" s="28">
        <f t="shared" si="1"/>
        <v>0</v>
      </c>
      <c r="O15" s="84">
        <v>77</v>
      </c>
      <c r="P15" s="83">
        <v>87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0"/>
      <c r="I16" s="32"/>
      <c r="J16" s="32"/>
      <c r="K16" s="32"/>
      <c r="L16" s="85">
        <v>82</v>
      </c>
      <c r="M16" s="28"/>
      <c r="N16" s="28">
        <f t="shared" si="1"/>
        <v>0</v>
      </c>
      <c r="O16" s="84">
        <v>77</v>
      </c>
      <c r="P16" s="83">
        <v>87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0"/>
      <c r="I17" s="32"/>
      <c r="J17" s="32"/>
      <c r="K17" s="32"/>
      <c r="L17" s="85">
        <v>82</v>
      </c>
      <c r="M17" s="28"/>
      <c r="N17" s="28">
        <f t="shared" si="1"/>
        <v>0</v>
      </c>
      <c r="O17" s="84">
        <v>77</v>
      </c>
      <c r="P17" s="83">
        <v>87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85">
        <v>82</v>
      </c>
      <c r="M18" s="28"/>
      <c r="N18" s="28">
        <f t="shared" si="1"/>
        <v>0</v>
      </c>
      <c r="O18" s="84">
        <v>77</v>
      </c>
      <c r="P18" s="83">
        <v>87</v>
      </c>
      <c r="Q18" s="25">
        <f t="shared" si="2"/>
        <v>0</v>
      </c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85">
        <v>82</v>
      </c>
      <c r="M19" s="28"/>
      <c r="N19" s="28">
        <f t="shared" si="1"/>
        <v>0</v>
      </c>
      <c r="O19" s="84">
        <v>77</v>
      </c>
      <c r="P19" s="83">
        <v>87</v>
      </c>
      <c r="Q19" s="25">
        <f t="shared" si="2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85">
        <v>82</v>
      </c>
      <c r="M20" s="28"/>
      <c r="N20" s="28">
        <f t="shared" si="1"/>
        <v>0</v>
      </c>
      <c r="O20" s="84">
        <v>77</v>
      </c>
      <c r="P20" s="83">
        <v>87</v>
      </c>
      <c r="Q20" s="25">
        <f t="shared" si="2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7C7CB-F006-4A4E-A004-1D309A1C8314}">
  <sheetPr codeName="Sheet19"/>
  <dimension ref="A1:S20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5" width="8.625" style="14" customWidth="1"/>
    <col min="6" max="6" width="9.5" style="14" customWidth="1"/>
    <col min="7" max="8" width="8.625" style="14" customWidth="1"/>
    <col min="9" max="9" width="8.87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5.875" style="14" customWidth="1"/>
    <col min="15" max="16" width="2.625" style="14" customWidth="1"/>
    <col min="17" max="16384" width="9" style="14"/>
  </cols>
  <sheetData>
    <row r="1" spans="1:19" ht="20.100000000000001" customHeight="1" x14ac:dyDescent="0.3">
      <c r="F1" s="42" t="s">
        <v>88</v>
      </c>
    </row>
    <row r="2" spans="1:19" s="86" customFormat="1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  <c r="R2" s="14"/>
      <c r="S2" s="14"/>
    </row>
    <row r="3" spans="1:19" s="86" customFormat="1" ht="15.95" customHeight="1" x14ac:dyDescent="0.25">
      <c r="A3" s="31">
        <v>11</v>
      </c>
      <c r="B3" s="102"/>
      <c r="C3" s="119">
        <v>71.653703703703712</v>
      </c>
      <c r="D3" s="118">
        <v>69.714285714285708</v>
      </c>
      <c r="E3" s="105"/>
      <c r="F3" s="102"/>
      <c r="G3" s="102"/>
      <c r="H3" s="102"/>
      <c r="I3" s="102"/>
      <c r="J3" s="102"/>
      <c r="K3" s="110"/>
      <c r="L3" s="85">
        <v>71</v>
      </c>
      <c r="M3" s="28">
        <f t="shared" ref="M3:M9" si="0">AVERAGE(B3:K3)</f>
        <v>70.683994708994703</v>
      </c>
      <c r="N3" s="28">
        <f t="shared" ref="N3:N20" si="1">MAX(B3:K3)-MIN(B3:K3)</f>
        <v>1.9394179894180041</v>
      </c>
      <c r="O3" s="27">
        <v>67</v>
      </c>
      <c r="P3" s="26">
        <v>75</v>
      </c>
      <c r="Q3" s="25">
        <f>M3/M3*100</f>
        <v>100</v>
      </c>
    </row>
    <row r="4" spans="1:19" s="86" customFormat="1" ht="15.95" customHeight="1" x14ac:dyDescent="0.25">
      <c r="A4" s="31">
        <v>12</v>
      </c>
      <c r="B4" s="119">
        <v>71.3</v>
      </c>
      <c r="C4" s="119">
        <v>71.516438356164429</v>
      </c>
      <c r="D4" s="118">
        <v>69.45</v>
      </c>
      <c r="E4" s="118">
        <v>71.400000000000006</v>
      </c>
      <c r="F4" s="119"/>
      <c r="G4" s="119">
        <v>70.78235294117647</v>
      </c>
      <c r="H4" s="119">
        <v>71.477999999999994</v>
      </c>
      <c r="I4" s="119"/>
      <c r="J4" s="119">
        <v>71.040000000000006</v>
      </c>
      <c r="K4" s="119"/>
      <c r="L4" s="85">
        <v>71</v>
      </c>
      <c r="M4" s="28">
        <f t="shared" si="0"/>
        <v>70.995255899620133</v>
      </c>
      <c r="N4" s="28">
        <f t="shared" si="1"/>
        <v>2.0664383561644257</v>
      </c>
      <c r="O4" s="27">
        <v>67</v>
      </c>
      <c r="P4" s="26">
        <v>75</v>
      </c>
      <c r="Q4" s="25">
        <f t="shared" ref="Q4:Q20" si="2">M4/M$3*100</f>
        <v>100.44035597012717</v>
      </c>
    </row>
    <row r="5" spans="1:19" s="86" customFormat="1" ht="15.95" customHeight="1" x14ac:dyDescent="0.25">
      <c r="A5" s="31">
        <v>1</v>
      </c>
      <c r="B5" s="119">
        <v>71.400000000000006</v>
      </c>
      <c r="C5" s="119">
        <v>71.166666666666671</v>
      </c>
      <c r="D5" s="118">
        <v>70.111111111111114</v>
      </c>
      <c r="E5" s="118">
        <v>71.769000000000005</v>
      </c>
      <c r="F5" s="119">
        <v>70</v>
      </c>
      <c r="G5" s="119">
        <v>70.571428571428555</v>
      </c>
      <c r="H5" s="119">
        <v>70.933999999999997</v>
      </c>
      <c r="I5" s="119">
        <v>70.64</v>
      </c>
      <c r="J5" s="119">
        <v>71.34</v>
      </c>
      <c r="K5" s="119">
        <v>71.285714285714292</v>
      </c>
      <c r="L5" s="85">
        <v>71</v>
      </c>
      <c r="M5" s="28">
        <f t="shared" si="0"/>
        <v>70.921792063492063</v>
      </c>
      <c r="N5" s="28">
        <f t="shared" si="1"/>
        <v>1.7690000000000055</v>
      </c>
      <c r="O5" s="27">
        <v>67</v>
      </c>
      <c r="P5" s="26">
        <v>75</v>
      </c>
      <c r="Q5" s="25">
        <f>M5/M$3*100</f>
        <v>100.33642319661809</v>
      </c>
    </row>
    <row r="6" spans="1:19" s="86" customFormat="1" ht="15.95" customHeight="1" x14ac:dyDescent="0.25">
      <c r="A6" s="31">
        <v>2</v>
      </c>
      <c r="B6" s="119">
        <v>71.277777777777771</v>
      </c>
      <c r="C6" s="119">
        <v>70.903614457831338</v>
      </c>
      <c r="D6" s="118">
        <v>70.25</v>
      </c>
      <c r="E6" s="118">
        <v>71.756</v>
      </c>
      <c r="F6" s="119">
        <v>70</v>
      </c>
      <c r="G6" s="119">
        <v>70.3</v>
      </c>
      <c r="H6" s="119">
        <v>71.364999999999995</v>
      </c>
      <c r="I6" s="119">
        <v>70.819999999999993</v>
      </c>
      <c r="J6" s="119">
        <v>70.91</v>
      </c>
      <c r="K6" s="119">
        <v>72.307692307692307</v>
      </c>
      <c r="L6" s="85">
        <v>71</v>
      </c>
      <c r="M6" s="28">
        <f t="shared" si="0"/>
        <v>70.989008454330133</v>
      </c>
      <c r="N6" s="28">
        <f>MAX(B6:K6)-MIN(B6:K6)</f>
        <v>2.3076923076923066</v>
      </c>
      <c r="O6" s="27">
        <v>67</v>
      </c>
      <c r="P6" s="26">
        <v>75</v>
      </c>
      <c r="Q6" s="25">
        <f>M6/M$3*100</f>
        <v>100.43151741294641</v>
      </c>
    </row>
    <row r="7" spans="1:19" s="86" customFormat="1" ht="15.95" customHeight="1" x14ac:dyDescent="0.25">
      <c r="A7" s="31">
        <v>3</v>
      </c>
      <c r="B7" s="119">
        <v>71.388888888888886</v>
      </c>
      <c r="C7" s="119">
        <v>70.773333333333326</v>
      </c>
      <c r="D7" s="118">
        <v>70.388888888888886</v>
      </c>
      <c r="E7" s="118">
        <v>71.677000000000007</v>
      </c>
      <c r="F7" s="119">
        <v>69</v>
      </c>
      <c r="G7" s="119">
        <v>70.77500000000002</v>
      </c>
      <c r="H7" s="119">
        <v>71.819999999999993</v>
      </c>
      <c r="I7" s="119">
        <v>70.61</v>
      </c>
      <c r="J7" s="119">
        <v>70.319999999999993</v>
      </c>
      <c r="K7" s="119">
        <v>71.857142857142861</v>
      </c>
      <c r="L7" s="85">
        <v>71</v>
      </c>
      <c r="M7" s="28">
        <f t="shared" si="0"/>
        <v>70.861025396825397</v>
      </c>
      <c r="N7" s="28">
        <f t="shared" si="1"/>
        <v>2.8571428571428612</v>
      </c>
      <c r="O7" s="27">
        <v>67</v>
      </c>
      <c r="P7" s="26">
        <v>75</v>
      </c>
      <c r="Q7" s="25">
        <f t="shared" si="2"/>
        <v>100.25045371099854</v>
      </c>
    </row>
    <row r="8" spans="1:19" s="86" customFormat="1" ht="15.95" customHeight="1" x14ac:dyDescent="0.25">
      <c r="A8" s="31">
        <v>4</v>
      </c>
      <c r="B8" s="119">
        <v>71.318181818181813</v>
      </c>
      <c r="C8" s="119">
        <v>71.623376623376629</v>
      </c>
      <c r="D8" s="118">
        <v>71.13333333333334</v>
      </c>
      <c r="E8" s="118">
        <v>71.341999999999999</v>
      </c>
      <c r="F8" s="235"/>
      <c r="G8" s="119">
        <v>70.687499999999986</v>
      </c>
      <c r="H8" s="119">
        <v>71.596000000000004</v>
      </c>
      <c r="I8" s="119">
        <v>71.05</v>
      </c>
      <c r="J8" s="119">
        <v>70.56</v>
      </c>
      <c r="K8" s="119">
        <v>72.785714285714292</v>
      </c>
      <c r="L8" s="85">
        <v>71</v>
      </c>
      <c r="M8" s="28">
        <f t="shared" si="0"/>
        <v>71.344011784511792</v>
      </c>
      <c r="N8" s="28">
        <f t="shared" si="1"/>
        <v>2.2257142857142895</v>
      </c>
      <c r="O8" s="27">
        <v>67</v>
      </c>
      <c r="P8" s="26">
        <v>75</v>
      </c>
      <c r="Q8" s="25">
        <f t="shared" si="2"/>
        <v>100.93375746268214</v>
      </c>
    </row>
    <row r="9" spans="1:19" s="86" customFormat="1" ht="15.95" customHeight="1" x14ac:dyDescent="0.25">
      <c r="A9" s="31">
        <v>5</v>
      </c>
      <c r="B9" s="102"/>
      <c r="C9" s="102"/>
      <c r="D9" s="105"/>
      <c r="E9" s="238"/>
      <c r="F9" s="102"/>
      <c r="G9" s="102"/>
      <c r="H9" s="102"/>
      <c r="I9" s="102"/>
      <c r="J9" s="119">
        <v>70.38</v>
      </c>
      <c r="K9" s="119">
        <v>72.875</v>
      </c>
      <c r="L9" s="85">
        <v>71</v>
      </c>
      <c r="M9" s="28">
        <f t="shared" si="0"/>
        <v>71.627499999999998</v>
      </c>
      <c r="N9" s="28">
        <f t="shared" si="1"/>
        <v>2.4950000000000045</v>
      </c>
      <c r="O9" s="27">
        <v>67</v>
      </c>
      <c r="P9" s="26">
        <v>75</v>
      </c>
      <c r="Q9" s="25">
        <f t="shared" si="2"/>
        <v>101.33482168755417</v>
      </c>
    </row>
    <row r="10" spans="1:19" s="86" customFormat="1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85">
        <v>71</v>
      </c>
      <c r="M10" s="28"/>
      <c r="N10" s="28">
        <f t="shared" si="1"/>
        <v>0</v>
      </c>
      <c r="O10" s="27">
        <v>67</v>
      </c>
      <c r="P10" s="26">
        <v>75</v>
      </c>
      <c r="Q10" s="25">
        <f t="shared" si="2"/>
        <v>0</v>
      </c>
    </row>
    <row r="11" spans="1:19" s="86" customFormat="1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85">
        <v>71</v>
      </c>
      <c r="M11" s="28"/>
      <c r="N11" s="28">
        <f t="shared" si="1"/>
        <v>0</v>
      </c>
      <c r="O11" s="27">
        <v>67</v>
      </c>
      <c r="P11" s="26">
        <v>75</v>
      </c>
      <c r="Q11" s="25">
        <f t="shared" si="2"/>
        <v>0</v>
      </c>
    </row>
    <row r="12" spans="1:19" s="86" customFormat="1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85">
        <v>71</v>
      </c>
      <c r="M12" s="28"/>
      <c r="N12" s="28">
        <f t="shared" si="1"/>
        <v>0</v>
      </c>
      <c r="O12" s="27">
        <v>67</v>
      </c>
      <c r="P12" s="26">
        <v>75</v>
      </c>
      <c r="Q12" s="25">
        <f t="shared" si="2"/>
        <v>0</v>
      </c>
    </row>
    <row r="13" spans="1:19" s="86" customFormat="1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85">
        <v>71</v>
      </c>
      <c r="M13" s="28"/>
      <c r="N13" s="28">
        <f t="shared" si="1"/>
        <v>0</v>
      </c>
      <c r="O13" s="27">
        <v>67</v>
      </c>
      <c r="P13" s="26">
        <v>75</v>
      </c>
      <c r="Q13" s="25">
        <f t="shared" si="2"/>
        <v>0</v>
      </c>
    </row>
    <row r="14" spans="1:19" s="86" customFormat="1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85">
        <v>71</v>
      </c>
      <c r="M14" s="28"/>
      <c r="N14" s="28">
        <f t="shared" si="1"/>
        <v>0</v>
      </c>
      <c r="O14" s="27">
        <v>67</v>
      </c>
      <c r="P14" s="26">
        <v>75</v>
      </c>
      <c r="Q14" s="25">
        <f t="shared" si="2"/>
        <v>0</v>
      </c>
    </row>
    <row r="15" spans="1:19" s="86" customFormat="1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85">
        <v>71</v>
      </c>
      <c r="M15" s="28"/>
      <c r="N15" s="28">
        <f t="shared" si="1"/>
        <v>0</v>
      </c>
      <c r="O15" s="27">
        <v>67</v>
      </c>
      <c r="P15" s="26">
        <v>75</v>
      </c>
      <c r="Q15" s="25">
        <f t="shared" si="2"/>
        <v>0</v>
      </c>
      <c r="R15" s="87"/>
    </row>
    <row r="16" spans="1:19" s="86" customFormat="1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85">
        <v>71</v>
      </c>
      <c r="M16" s="28"/>
      <c r="N16" s="28">
        <f t="shared" si="1"/>
        <v>0</v>
      </c>
      <c r="O16" s="27">
        <v>67</v>
      </c>
      <c r="P16" s="26">
        <v>75</v>
      </c>
      <c r="Q16" s="25">
        <f t="shared" si="2"/>
        <v>0</v>
      </c>
      <c r="R16" s="87"/>
    </row>
    <row r="17" spans="1:18" s="86" customFormat="1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85">
        <v>71</v>
      </c>
      <c r="M17" s="28"/>
      <c r="N17" s="28">
        <f t="shared" si="1"/>
        <v>0</v>
      </c>
      <c r="O17" s="27">
        <v>67</v>
      </c>
      <c r="P17" s="26">
        <v>75</v>
      </c>
      <c r="Q17" s="25">
        <f t="shared" si="2"/>
        <v>0</v>
      </c>
      <c r="R17" s="87"/>
    </row>
    <row r="18" spans="1:18" s="86" customFormat="1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85">
        <v>71</v>
      </c>
      <c r="M18" s="28"/>
      <c r="N18" s="28">
        <f t="shared" si="1"/>
        <v>0</v>
      </c>
      <c r="O18" s="27">
        <v>67</v>
      </c>
      <c r="P18" s="26">
        <v>75</v>
      </c>
      <c r="Q18" s="25">
        <f t="shared" si="2"/>
        <v>0</v>
      </c>
      <c r="R18" s="87"/>
    </row>
    <row r="19" spans="1:18" s="86" customFormat="1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85">
        <v>71</v>
      </c>
      <c r="M19" s="28"/>
      <c r="N19" s="28">
        <f t="shared" si="1"/>
        <v>0</v>
      </c>
      <c r="O19" s="27">
        <v>67</v>
      </c>
      <c r="P19" s="26">
        <v>75</v>
      </c>
      <c r="Q19" s="25">
        <f t="shared" si="2"/>
        <v>0</v>
      </c>
    </row>
    <row r="20" spans="1:18" s="86" customFormat="1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85">
        <v>71</v>
      </c>
      <c r="M20" s="28"/>
      <c r="N20" s="28">
        <f t="shared" si="1"/>
        <v>0</v>
      </c>
      <c r="O20" s="27">
        <v>67</v>
      </c>
      <c r="P20" s="26">
        <v>75</v>
      </c>
      <c r="Q20" s="25">
        <f t="shared" si="2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58DE-26D7-48FF-9425-C26640A128AC}">
  <sheetPr codeName="Sheet2"/>
  <dimension ref="A1:R20"/>
  <sheetViews>
    <sheetView zoomScale="76" zoomScaleNormal="76" zoomScaleSheetLayoutView="70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10.125" style="14" customWidth="1"/>
    <col min="3" max="3" width="10.5" style="14" customWidth="1"/>
    <col min="4" max="4" width="9.875" style="14" customWidth="1"/>
    <col min="5" max="5" width="10.5" style="14" customWidth="1"/>
    <col min="6" max="6" width="9.5" style="14" customWidth="1"/>
    <col min="7" max="7" width="9.625" style="14" customWidth="1"/>
    <col min="8" max="8" width="10.25" style="14" customWidth="1"/>
    <col min="9" max="9" width="9.5" style="14" customWidth="1"/>
    <col min="10" max="10" width="9.75" style="14" customWidth="1"/>
    <col min="11" max="11" width="10.375" style="14" customWidth="1"/>
    <col min="12" max="12" width="6.875" style="14" customWidth="1"/>
    <col min="13" max="13" width="9.75" style="14" customWidth="1"/>
    <col min="14" max="14" width="6.75" style="14" customWidth="1"/>
    <col min="15" max="16" width="2.625" style="14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5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141.74920634920633</v>
      </c>
      <c r="D3" s="118">
        <v>141.29166666666666</v>
      </c>
      <c r="E3" s="105"/>
      <c r="F3" s="102"/>
      <c r="G3" s="102"/>
      <c r="H3" s="102"/>
      <c r="I3" s="102"/>
      <c r="J3" s="102"/>
      <c r="K3" s="110"/>
      <c r="L3" s="29">
        <v>141</v>
      </c>
      <c r="M3" s="28">
        <f t="shared" ref="M3:M9" si="0">AVERAGE(B3:K3)</f>
        <v>141.52043650793649</v>
      </c>
      <c r="N3" s="28">
        <f t="shared" ref="N3:N20" si="1">MAX(B3:K3)-MIN(B3:K3)</f>
        <v>0.45753968253967514</v>
      </c>
      <c r="O3" s="27">
        <v>139</v>
      </c>
      <c r="P3" s="26">
        <v>143</v>
      </c>
      <c r="Q3" s="25">
        <f>M3/M3*100</f>
        <v>100</v>
      </c>
    </row>
    <row r="4" spans="1:18" ht="15.95" customHeight="1" x14ac:dyDescent="0.25">
      <c r="A4" s="31">
        <v>12</v>
      </c>
      <c r="B4" s="119">
        <v>140.98499999999996</v>
      </c>
      <c r="C4" s="119">
        <v>141.70000000000007</v>
      </c>
      <c r="D4" s="118">
        <v>141.65714285714287</v>
      </c>
      <c r="E4" s="118">
        <v>142.30000000000001</v>
      </c>
      <c r="F4" s="119"/>
      <c r="G4" s="119">
        <v>141.29058823529408</v>
      </c>
      <c r="H4" s="119">
        <v>141.69999999999999</v>
      </c>
      <c r="I4" s="119"/>
      <c r="J4" s="119">
        <v>141.62</v>
      </c>
      <c r="K4" s="119"/>
      <c r="L4" s="29">
        <v>141</v>
      </c>
      <c r="M4" s="28">
        <f t="shared" si="0"/>
        <v>141.60753301320531</v>
      </c>
      <c r="N4" s="28">
        <f t="shared" si="1"/>
        <v>1.3150000000000546</v>
      </c>
      <c r="O4" s="27">
        <v>139</v>
      </c>
      <c r="P4" s="26">
        <v>143</v>
      </c>
      <c r="Q4" s="25">
        <f t="shared" ref="Q4:Q20" si="2">M4/M$3*100</f>
        <v>100.06154341197495</v>
      </c>
    </row>
    <row r="5" spans="1:18" ht="15.95" customHeight="1" x14ac:dyDescent="0.25">
      <c r="A5" s="31">
        <v>1</v>
      </c>
      <c r="B5" s="119">
        <v>140.97999999999999</v>
      </c>
      <c r="C5" s="119">
        <v>141.70370370370372</v>
      </c>
      <c r="D5" s="118">
        <v>141.41176470588238</v>
      </c>
      <c r="E5" s="118">
        <v>142.25399999999999</v>
      </c>
      <c r="F5" s="119">
        <v>143</v>
      </c>
      <c r="G5" s="119">
        <v>140.80761904761903</v>
      </c>
      <c r="H5" s="119">
        <v>141.83799999999999</v>
      </c>
      <c r="I5" s="119">
        <v>141.27000000000001</v>
      </c>
      <c r="J5" s="119">
        <v>141.47</v>
      </c>
      <c r="K5" s="119">
        <v>140.85714285714286</v>
      </c>
      <c r="L5" s="29">
        <v>141</v>
      </c>
      <c r="M5" s="28">
        <f t="shared" si="0"/>
        <v>141.55922303143478</v>
      </c>
      <c r="N5" s="28">
        <f t="shared" si="1"/>
        <v>2.1923809523809723</v>
      </c>
      <c r="O5" s="27">
        <v>139</v>
      </c>
      <c r="P5" s="26">
        <v>143</v>
      </c>
      <c r="Q5" s="25">
        <f>M5/M$3*100</f>
        <v>100.02740701234065</v>
      </c>
    </row>
    <row r="6" spans="1:18" ht="15.95" customHeight="1" x14ac:dyDescent="0.25">
      <c r="A6" s="31">
        <v>2</v>
      </c>
      <c r="B6" s="119">
        <v>140.97222222222223</v>
      </c>
      <c r="C6" s="119">
        <v>141.80357142857142</v>
      </c>
      <c r="D6" s="118">
        <v>141.25625000000002</v>
      </c>
      <c r="E6" s="118">
        <v>142.62</v>
      </c>
      <c r="F6" s="119">
        <v>143.63636363636363</v>
      </c>
      <c r="G6" s="119">
        <v>140.77294117647057</v>
      </c>
      <c r="H6" s="119">
        <v>141.965</v>
      </c>
      <c r="I6" s="119">
        <v>141.27000000000001</v>
      </c>
      <c r="J6" s="119">
        <v>141.72</v>
      </c>
      <c r="K6" s="119">
        <v>141.15384615384616</v>
      </c>
      <c r="L6" s="29">
        <v>141</v>
      </c>
      <c r="M6" s="28">
        <f t="shared" si="0"/>
        <v>141.71701946174741</v>
      </c>
      <c r="N6" s="28">
        <f t="shared" si="1"/>
        <v>2.8634224598930587</v>
      </c>
      <c r="O6" s="27">
        <v>139</v>
      </c>
      <c r="P6" s="26">
        <v>143</v>
      </c>
      <c r="Q6" s="25">
        <f>M6/M$3*100</f>
        <v>100.13890782042627</v>
      </c>
    </row>
    <row r="7" spans="1:18" ht="15.95" customHeight="1" x14ac:dyDescent="0.25">
      <c r="A7" s="31">
        <v>3</v>
      </c>
      <c r="B7" s="119">
        <v>140.8944444444445</v>
      </c>
      <c r="C7" s="119">
        <v>141.87378640776706</v>
      </c>
      <c r="D7" s="118">
        <v>141.06666666666669</v>
      </c>
      <c r="E7" s="118">
        <v>141.88499999999999</v>
      </c>
      <c r="F7" s="119">
        <v>141.83333333333334</v>
      </c>
      <c r="G7" s="119">
        <v>140.86285714285717</v>
      </c>
      <c r="H7" s="119">
        <v>141.661</v>
      </c>
      <c r="I7" s="119">
        <v>141.33000000000001</v>
      </c>
      <c r="J7" s="119">
        <v>141.18</v>
      </c>
      <c r="K7" s="119">
        <v>141.07142857142858</v>
      </c>
      <c r="L7" s="29">
        <v>141</v>
      </c>
      <c r="M7" s="28">
        <f t="shared" si="0"/>
        <v>141.36585165664974</v>
      </c>
      <c r="N7" s="28">
        <f t="shared" si="1"/>
        <v>1.0221428571428248</v>
      </c>
      <c r="O7" s="27">
        <v>139</v>
      </c>
      <c r="P7" s="26">
        <v>143</v>
      </c>
      <c r="Q7" s="25">
        <f t="shared" si="2"/>
        <v>99.890768531315203</v>
      </c>
    </row>
    <row r="8" spans="1:18" ht="15.95" customHeight="1" x14ac:dyDescent="0.25">
      <c r="A8" s="31">
        <v>4</v>
      </c>
      <c r="B8" s="119">
        <v>140.85454545454547</v>
      </c>
      <c r="C8" s="119">
        <v>141.82077922077917</v>
      </c>
      <c r="D8" s="118">
        <v>141.76000000000002</v>
      </c>
      <c r="E8" s="118">
        <v>141.59800000000001</v>
      </c>
      <c r="F8" s="235"/>
      <c r="G8" s="119">
        <v>141.56954545454545</v>
      </c>
      <c r="H8" s="119">
        <v>141.75299999999999</v>
      </c>
      <c r="I8" s="119">
        <v>141.33000000000001</v>
      </c>
      <c r="J8" s="119">
        <v>140.82</v>
      </c>
      <c r="K8" s="119">
        <v>141</v>
      </c>
      <c r="L8" s="29">
        <v>141</v>
      </c>
      <c r="M8" s="28">
        <f t="shared" si="0"/>
        <v>141.38954112554111</v>
      </c>
      <c r="N8" s="28">
        <f t="shared" si="1"/>
        <v>1.0007792207791795</v>
      </c>
      <c r="O8" s="27">
        <v>139</v>
      </c>
      <c r="P8" s="26">
        <v>143</v>
      </c>
      <c r="Q8" s="25">
        <f t="shared" si="2"/>
        <v>99.907507787832444</v>
      </c>
    </row>
    <row r="9" spans="1:18" ht="15.95" customHeight="1" x14ac:dyDescent="0.25">
      <c r="A9" s="31">
        <v>5</v>
      </c>
      <c r="B9" s="102"/>
      <c r="C9" s="102"/>
      <c r="D9" s="105"/>
      <c r="E9" s="238"/>
      <c r="F9" s="102"/>
      <c r="G9" s="102"/>
      <c r="H9" s="102"/>
      <c r="I9" s="102"/>
      <c r="J9" s="119">
        <v>141.24</v>
      </c>
      <c r="K9" s="119">
        <v>140.625</v>
      </c>
      <c r="L9" s="29">
        <v>141</v>
      </c>
      <c r="M9" s="28">
        <f t="shared" si="0"/>
        <v>140.9325</v>
      </c>
      <c r="N9" s="28">
        <f t="shared" si="1"/>
        <v>0.61500000000000909</v>
      </c>
      <c r="O9" s="27">
        <v>139</v>
      </c>
      <c r="P9" s="26">
        <v>143</v>
      </c>
      <c r="Q9" s="25">
        <f t="shared" si="2"/>
        <v>99.584557168954518</v>
      </c>
    </row>
    <row r="10" spans="1:18" ht="15.95" customHeight="1" x14ac:dyDescent="0.25">
      <c r="A10" s="31">
        <v>6</v>
      </c>
      <c r="B10" s="32"/>
      <c r="C10" s="32"/>
      <c r="D10" s="28"/>
      <c r="E10" s="32"/>
      <c r="F10" s="32"/>
      <c r="G10" s="32"/>
      <c r="H10" s="32"/>
      <c r="I10" s="32"/>
      <c r="J10" s="32"/>
      <c r="K10" s="32"/>
      <c r="L10" s="29">
        <v>141</v>
      </c>
      <c r="M10" s="28"/>
      <c r="N10" s="28">
        <f t="shared" si="1"/>
        <v>0</v>
      </c>
      <c r="O10" s="27">
        <v>139</v>
      </c>
      <c r="P10" s="26">
        <v>143</v>
      </c>
      <c r="Q10" s="25">
        <f t="shared" si="2"/>
        <v>0</v>
      </c>
    </row>
    <row r="11" spans="1:18" ht="15.95" customHeight="1" x14ac:dyDescent="0.25">
      <c r="A11" s="31">
        <v>7</v>
      </c>
      <c r="B11" s="32"/>
      <c r="C11" s="32"/>
      <c r="D11" s="28"/>
      <c r="E11" s="32"/>
      <c r="F11" s="32"/>
      <c r="G11" s="32"/>
      <c r="H11" s="32"/>
      <c r="I11" s="32"/>
      <c r="J11" s="32"/>
      <c r="K11" s="32"/>
      <c r="L11" s="29">
        <v>141</v>
      </c>
      <c r="M11" s="28"/>
      <c r="N11" s="28">
        <f t="shared" si="1"/>
        <v>0</v>
      </c>
      <c r="O11" s="27">
        <v>139</v>
      </c>
      <c r="P11" s="26">
        <v>143</v>
      </c>
      <c r="Q11" s="25">
        <f t="shared" si="2"/>
        <v>0</v>
      </c>
    </row>
    <row r="12" spans="1:18" ht="15.95" customHeight="1" x14ac:dyDescent="0.25">
      <c r="A12" s="31">
        <v>8</v>
      </c>
      <c r="B12" s="32"/>
      <c r="C12" s="32"/>
      <c r="D12" s="28"/>
      <c r="E12" s="32"/>
      <c r="F12" s="32"/>
      <c r="G12" s="32"/>
      <c r="H12" s="32"/>
      <c r="I12" s="32"/>
      <c r="J12" s="32"/>
      <c r="K12" s="32"/>
      <c r="L12" s="29">
        <v>141</v>
      </c>
      <c r="M12" s="28"/>
      <c r="N12" s="28">
        <f t="shared" si="1"/>
        <v>0</v>
      </c>
      <c r="O12" s="27">
        <v>139</v>
      </c>
      <c r="P12" s="26">
        <v>143</v>
      </c>
      <c r="Q12" s="25">
        <f t="shared" si="2"/>
        <v>0</v>
      </c>
    </row>
    <row r="13" spans="1:18" ht="15.95" customHeight="1" x14ac:dyDescent="0.25">
      <c r="A13" s="31">
        <v>9</v>
      </c>
      <c r="B13" s="32"/>
      <c r="C13" s="32"/>
      <c r="D13" s="28"/>
      <c r="E13" s="32"/>
      <c r="F13" s="32"/>
      <c r="G13" s="32"/>
      <c r="H13" s="32"/>
      <c r="I13" s="32"/>
      <c r="J13" s="32"/>
      <c r="K13" s="32"/>
      <c r="L13" s="29">
        <v>141</v>
      </c>
      <c r="M13" s="28"/>
      <c r="N13" s="28">
        <f t="shared" si="1"/>
        <v>0</v>
      </c>
      <c r="O13" s="27">
        <v>139</v>
      </c>
      <c r="P13" s="26">
        <v>143</v>
      </c>
      <c r="Q13" s="25">
        <f t="shared" si="2"/>
        <v>0</v>
      </c>
    </row>
    <row r="14" spans="1:18" ht="15.95" customHeight="1" x14ac:dyDescent="0.25">
      <c r="A14" s="31">
        <v>10</v>
      </c>
      <c r="B14" s="32"/>
      <c r="C14" s="32"/>
      <c r="D14" s="28"/>
      <c r="E14" s="32"/>
      <c r="F14" s="32"/>
      <c r="G14" s="32"/>
      <c r="H14" s="32"/>
      <c r="I14" s="32"/>
      <c r="J14" s="32"/>
      <c r="K14" s="32"/>
      <c r="L14" s="29">
        <v>141</v>
      </c>
      <c r="M14" s="28"/>
      <c r="N14" s="28">
        <f t="shared" si="1"/>
        <v>0</v>
      </c>
      <c r="O14" s="27">
        <v>139</v>
      </c>
      <c r="P14" s="26">
        <v>143</v>
      </c>
      <c r="Q14" s="25">
        <f t="shared" si="2"/>
        <v>0</v>
      </c>
    </row>
    <row r="15" spans="1:18" ht="15.95" customHeight="1" x14ac:dyDescent="0.25">
      <c r="A15" s="31">
        <v>11</v>
      </c>
      <c r="B15" s="32"/>
      <c r="C15" s="32"/>
      <c r="D15" s="28"/>
      <c r="E15" s="32"/>
      <c r="F15" s="32"/>
      <c r="G15" s="32"/>
      <c r="H15" s="32"/>
      <c r="I15" s="32"/>
      <c r="J15" s="32"/>
      <c r="K15" s="32"/>
      <c r="L15" s="29">
        <v>141</v>
      </c>
      <c r="M15" s="28"/>
      <c r="N15" s="28">
        <f t="shared" si="1"/>
        <v>0</v>
      </c>
      <c r="O15" s="27">
        <v>139</v>
      </c>
      <c r="P15" s="26">
        <v>143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32"/>
      <c r="F16" s="32"/>
      <c r="G16" s="32"/>
      <c r="H16" s="32"/>
      <c r="I16" s="32"/>
      <c r="J16" s="32"/>
      <c r="K16" s="32"/>
      <c r="L16" s="29">
        <v>141</v>
      </c>
      <c r="M16" s="28"/>
      <c r="N16" s="28">
        <f t="shared" si="1"/>
        <v>0</v>
      </c>
      <c r="O16" s="27">
        <v>139</v>
      </c>
      <c r="P16" s="26">
        <v>143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29">
        <v>141</v>
      </c>
      <c r="M17" s="28"/>
      <c r="N17" s="28">
        <f t="shared" si="1"/>
        <v>0</v>
      </c>
      <c r="O17" s="27">
        <v>139</v>
      </c>
      <c r="P17" s="26">
        <v>143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141</v>
      </c>
      <c r="M18" s="28"/>
      <c r="N18" s="28">
        <f t="shared" si="1"/>
        <v>0</v>
      </c>
      <c r="O18" s="27">
        <v>139</v>
      </c>
      <c r="P18" s="26">
        <v>143</v>
      </c>
      <c r="Q18" s="25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141</v>
      </c>
      <c r="M19" s="28"/>
      <c r="N19" s="28">
        <f t="shared" si="1"/>
        <v>0</v>
      </c>
      <c r="O19" s="27">
        <v>139</v>
      </c>
      <c r="P19" s="26">
        <v>143</v>
      </c>
      <c r="Q19" s="25">
        <f t="shared" si="2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141</v>
      </c>
      <c r="M20" s="28"/>
      <c r="N20" s="28">
        <f t="shared" si="1"/>
        <v>0</v>
      </c>
      <c r="O20" s="27">
        <v>139</v>
      </c>
      <c r="P20" s="26">
        <v>143</v>
      </c>
      <c r="Q20" s="25">
        <f t="shared" si="2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C8DEE-B7EF-4B4F-9041-BDD708AE29E5}">
  <sheetPr codeName="Sheet20"/>
  <dimension ref="A1:R20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9.75" style="14" customWidth="1"/>
    <col min="3" max="3" width="10.5" style="14" customWidth="1"/>
    <col min="4" max="4" width="10.375" style="14" customWidth="1"/>
    <col min="5" max="5" width="9.625" style="14" customWidth="1"/>
    <col min="6" max="6" width="9.5" style="14" customWidth="1"/>
    <col min="7" max="7" width="10.25" style="14" customWidth="1"/>
    <col min="8" max="8" width="9.75" style="14" customWidth="1"/>
    <col min="9" max="10" width="10.625" style="14" customWidth="1"/>
    <col min="11" max="11" width="9.625" style="14" customWidth="1"/>
    <col min="12" max="12" width="6.875" style="14" customWidth="1"/>
    <col min="13" max="13" width="9.75" style="14" customWidth="1"/>
    <col min="14" max="14" width="7.8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41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84" t="s">
        <v>72</v>
      </c>
      <c r="P2" s="83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76.918518518518525</v>
      </c>
      <c r="D3" s="118">
        <v>74.733333333333334</v>
      </c>
      <c r="E3" s="105"/>
      <c r="F3" s="102"/>
      <c r="G3" s="102"/>
      <c r="H3" s="102"/>
      <c r="I3" s="102"/>
      <c r="J3" s="102"/>
      <c r="K3" s="110"/>
      <c r="L3" s="15">
        <v>76</v>
      </c>
      <c r="M3" s="28">
        <f t="shared" ref="M3:M9" si="0">AVERAGE(B3:K3)</f>
        <v>75.82592592592593</v>
      </c>
      <c r="N3" s="28">
        <f t="shared" ref="N3:N20" si="1">MAX(B3:K3)-MIN(B3:K3)</f>
        <v>2.1851851851851904</v>
      </c>
      <c r="O3" s="84">
        <v>72</v>
      </c>
      <c r="P3" s="83">
        <v>80</v>
      </c>
      <c r="Q3" s="25">
        <f>M3/M3*100</f>
        <v>100</v>
      </c>
    </row>
    <row r="4" spans="1:18" ht="15.95" customHeight="1" x14ac:dyDescent="0.25">
      <c r="A4" s="31">
        <v>12</v>
      </c>
      <c r="B4" s="119">
        <v>76</v>
      </c>
      <c r="C4" s="119">
        <v>77.01216216216217</v>
      </c>
      <c r="D4" s="118">
        <v>75.875</v>
      </c>
      <c r="E4" s="118">
        <v>77.2</v>
      </c>
      <c r="F4" s="119"/>
      <c r="G4" s="119">
        <v>75.594117647058823</v>
      </c>
      <c r="H4" s="119">
        <v>76.260999999999996</v>
      </c>
      <c r="I4" s="119"/>
      <c r="J4" s="119">
        <v>77.599999999999994</v>
      </c>
      <c r="K4" s="119"/>
      <c r="L4" s="15">
        <v>76</v>
      </c>
      <c r="M4" s="28">
        <f t="shared" si="0"/>
        <v>76.506039972745853</v>
      </c>
      <c r="N4" s="28">
        <f t="shared" si="1"/>
        <v>2.0058823529411711</v>
      </c>
      <c r="O4" s="84">
        <v>72</v>
      </c>
      <c r="P4" s="83">
        <v>80</v>
      </c>
      <c r="Q4" s="25">
        <f t="shared" ref="Q4:Q20" si="2">M4/M$3*100</f>
        <v>100.89694130142813</v>
      </c>
    </row>
    <row r="5" spans="1:18" ht="15.95" customHeight="1" x14ac:dyDescent="0.3">
      <c r="A5" s="31">
        <v>1</v>
      </c>
      <c r="B5" s="119">
        <v>75.7</v>
      </c>
      <c r="C5" s="119">
        <v>76.848051948051932</v>
      </c>
      <c r="D5" s="118">
        <v>76.416666666666671</v>
      </c>
      <c r="E5" s="118">
        <v>77.468000000000004</v>
      </c>
      <c r="F5" s="119">
        <v>70</v>
      </c>
      <c r="G5" s="119">
        <v>75.357142857142847</v>
      </c>
      <c r="H5" s="119">
        <v>76.230999999999995</v>
      </c>
      <c r="I5" s="119">
        <v>77.95</v>
      </c>
      <c r="J5" s="119">
        <v>76.98</v>
      </c>
      <c r="K5" s="119">
        <v>76.214285714285708</v>
      </c>
      <c r="L5" s="15">
        <v>76</v>
      </c>
      <c r="M5" s="28">
        <f t="shared" si="0"/>
        <v>75.916514718614721</v>
      </c>
      <c r="N5" s="88">
        <f t="shared" si="1"/>
        <v>7.9500000000000028</v>
      </c>
      <c r="O5" s="84">
        <v>72</v>
      </c>
      <c r="P5" s="83">
        <v>80</v>
      </c>
      <c r="Q5" s="25">
        <f>M5/M$3*100</f>
        <v>100.11946941838505</v>
      </c>
    </row>
    <row r="6" spans="1:18" ht="15.95" customHeight="1" x14ac:dyDescent="0.3">
      <c r="A6" s="31">
        <v>2</v>
      </c>
      <c r="B6" s="119">
        <v>75.944444444444443</v>
      </c>
      <c r="C6" s="119">
        <v>76.870886075949386</v>
      </c>
      <c r="D6" s="118">
        <v>75.888888888888886</v>
      </c>
      <c r="E6" s="118">
        <v>76.701999999999998</v>
      </c>
      <c r="F6" s="119">
        <v>75.63636363636364</v>
      </c>
      <c r="G6" s="119">
        <v>75.433333333333323</v>
      </c>
      <c r="H6" s="119">
        <v>76.102000000000004</v>
      </c>
      <c r="I6" s="119">
        <v>77.680000000000007</v>
      </c>
      <c r="J6" s="119">
        <v>77.41</v>
      </c>
      <c r="K6" s="119">
        <v>76</v>
      </c>
      <c r="L6" s="15">
        <v>76</v>
      </c>
      <c r="M6" s="28">
        <f t="shared" si="0"/>
        <v>76.366791637897961</v>
      </c>
      <c r="N6" s="88">
        <f>MAX(B6:K6)-MIN(B6:K6)</f>
        <v>2.2466666666666839</v>
      </c>
      <c r="O6" s="84">
        <v>72</v>
      </c>
      <c r="P6" s="83">
        <v>80</v>
      </c>
      <c r="Q6" s="25">
        <f>M6/M$3*100</f>
        <v>100.71329918542691</v>
      </c>
    </row>
    <row r="7" spans="1:18" ht="15.95" customHeight="1" x14ac:dyDescent="0.3">
      <c r="A7" s="31">
        <v>3</v>
      </c>
      <c r="B7" s="119">
        <v>76.277777777777771</v>
      </c>
      <c r="C7" s="119">
        <v>76.527173913043512</v>
      </c>
      <c r="D7" s="118">
        <v>75.388888888888886</v>
      </c>
      <c r="E7" s="118">
        <v>75.656000000000006</v>
      </c>
      <c r="F7" s="119">
        <v>70.615384615384613</v>
      </c>
      <c r="G7" s="119">
        <v>75.124999999999986</v>
      </c>
      <c r="H7" s="119">
        <v>75.903000000000006</v>
      </c>
      <c r="I7" s="119">
        <v>78.5</v>
      </c>
      <c r="J7" s="119">
        <v>76.98</v>
      </c>
      <c r="K7" s="119">
        <v>76.571428571428569</v>
      </c>
      <c r="L7" s="15">
        <v>76</v>
      </c>
      <c r="M7" s="28">
        <f t="shared" si="0"/>
        <v>75.754465376652348</v>
      </c>
      <c r="N7" s="88">
        <f t="shared" si="1"/>
        <v>7.8846153846153868</v>
      </c>
      <c r="O7" s="84">
        <v>72</v>
      </c>
      <c r="P7" s="83">
        <v>80</v>
      </c>
      <c r="Q7" s="25">
        <f t="shared" si="2"/>
        <v>99.905757102994841</v>
      </c>
    </row>
    <row r="8" spans="1:18" ht="15.95" customHeight="1" x14ac:dyDescent="0.3">
      <c r="A8" s="31">
        <v>4</v>
      </c>
      <c r="B8" s="119">
        <v>76.318181818181813</v>
      </c>
      <c r="C8" s="119">
        <v>76.246067415730366</v>
      </c>
      <c r="D8" s="118">
        <v>75.263157894736835</v>
      </c>
      <c r="E8" s="118">
        <v>76.778000000000006</v>
      </c>
      <c r="F8" s="235"/>
      <c r="G8" s="119">
        <v>75.558333333333323</v>
      </c>
      <c r="H8" s="119">
        <v>76.275000000000006</v>
      </c>
      <c r="I8" s="119">
        <v>78.86</v>
      </c>
      <c r="J8" s="119">
        <v>77.14</v>
      </c>
      <c r="K8" s="119">
        <v>76</v>
      </c>
      <c r="L8" s="15">
        <v>76</v>
      </c>
      <c r="M8" s="28">
        <f t="shared" si="0"/>
        <v>76.493193384664707</v>
      </c>
      <c r="N8" s="88">
        <f t="shared" si="1"/>
        <v>3.5968421052631641</v>
      </c>
      <c r="O8" s="84">
        <v>72</v>
      </c>
      <c r="P8" s="83">
        <v>80</v>
      </c>
      <c r="Q8" s="25">
        <f t="shared" si="2"/>
        <v>100.87999909079993</v>
      </c>
    </row>
    <row r="9" spans="1:18" ht="15.95" customHeight="1" x14ac:dyDescent="0.3">
      <c r="A9" s="31">
        <v>5</v>
      </c>
      <c r="B9" s="102"/>
      <c r="C9" s="102"/>
      <c r="D9" s="105"/>
      <c r="E9" s="238"/>
      <c r="F9" s="102"/>
      <c r="G9" s="102"/>
      <c r="H9" s="102"/>
      <c r="I9" s="102"/>
      <c r="J9" s="119">
        <v>77.19</v>
      </c>
      <c r="K9" s="119">
        <v>76.3125</v>
      </c>
      <c r="L9" s="15">
        <v>76</v>
      </c>
      <c r="M9" s="28">
        <f t="shared" si="0"/>
        <v>76.751249999999999</v>
      </c>
      <c r="N9" s="88">
        <f t="shared" si="1"/>
        <v>0.87749999999999773</v>
      </c>
      <c r="O9" s="84">
        <v>72</v>
      </c>
      <c r="P9" s="83">
        <v>80</v>
      </c>
      <c r="Q9" s="25">
        <f t="shared" si="2"/>
        <v>101.22032677184585</v>
      </c>
    </row>
    <row r="10" spans="1:18" ht="15.95" customHeight="1" x14ac:dyDescent="0.3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15">
        <v>76</v>
      </c>
      <c r="M10" s="28"/>
      <c r="N10" s="88">
        <f t="shared" si="1"/>
        <v>0</v>
      </c>
      <c r="O10" s="84">
        <v>72</v>
      </c>
      <c r="P10" s="83">
        <v>80</v>
      </c>
      <c r="Q10" s="25">
        <f t="shared" si="2"/>
        <v>0</v>
      </c>
    </row>
    <row r="11" spans="1:18" ht="15.95" customHeight="1" x14ac:dyDescent="0.3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15">
        <v>76</v>
      </c>
      <c r="M11" s="28"/>
      <c r="N11" s="88">
        <f t="shared" si="1"/>
        <v>0</v>
      </c>
      <c r="O11" s="84">
        <v>72</v>
      </c>
      <c r="P11" s="83">
        <v>80</v>
      </c>
      <c r="Q11" s="25">
        <f t="shared" si="2"/>
        <v>0</v>
      </c>
    </row>
    <row r="12" spans="1:18" ht="15.95" customHeight="1" x14ac:dyDescent="0.3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15">
        <v>76</v>
      </c>
      <c r="M12" s="28"/>
      <c r="N12" s="88">
        <f t="shared" si="1"/>
        <v>0</v>
      </c>
      <c r="O12" s="84">
        <v>72</v>
      </c>
      <c r="P12" s="83">
        <v>80</v>
      </c>
      <c r="Q12" s="25">
        <f t="shared" si="2"/>
        <v>0</v>
      </c>
    </row>
    <row r="13" spans="1:18" ht="15.95" customHeight="1" x14ac:dyDescent="0.3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15">
        <v>76</v>
      </c>
      <c r="M13" s="28"/>
      <c r="N13" s="88">
        <f t="shared" si="1"/>
        <v>0</v>
      </c>
      <c r="O13" s="84">
        <v>72</v>
      </c>
      <c r="P13" s="83">
        <v>80</v>
      </c>
      <c r="Q13" s="25">
        <f t="shared" si="2"/>
        <v>0</v>
      </c>
    </row>
    <row r="14" spans="1:18" ht="15.95" customHeight="1" x14ac:dyDescent="0.3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15">
        <v>76</v>
      </c>
      <c r="M14" s="28"/>
      <c r="N14" s="88">
        <f t="shared" si="1"/>
        <v>0</v>
      </c>
      <c r="O14" s="84">
        <v>72</v>
      </c>
      <c r="P14" s="83">
        <v>80</v>
      </c>
      <c r="Q14" s="25">
        <f t="shared" si="2"/>
        <v>0</v>
      </c>
    </row>
    <row r="15" spans="1:18" ht="15.95" customHeight="1" x14ac:dyDescent="0.3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15">
        <v>76</v>
      </c>
      <c r="M15" s="28"/>
      <c r="N15" s="88">
        <f t="shared" si="1"/>
        <v>0</v>
      </c>
      <c r="O15" s="84">
        <v>72</v>
      </c>
      <c r="P15" s="83">
        <v>80</v>
      </c>
      <c r="Q15" s="25">
        <f t="shared" si="2"/>
        <v>0</v>
      </c>
      <c r="R15" s="24"/>
    </row>
    <row r="16" spans="1:18" ht="15.95" customHeight="1" x14ac:dyDescent="0.3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15">
        <v>76</v>
      </c>
      <c r="M16" s="28"/>
      <c r="N16" s="88">
        <f t="shared" si="1"/>
        <v>0</v>
      </c>
      <c r="O16" s="84">
        <v>72</v>
      </c>
      <c r="P16" s="83">
        <v>80</v>
      </c>
      <c r="Q16" s="25">
        <f t="shared" si="2"/>
        <v>0</v>
      </c>
      <c r="R16" s="24"/>
    </row>
    <row r="17" spans="1:18" ht="15.95" customHeight="1" x14ac:dyDescent="0.3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15">
        <v>76</v>
      </c>
      <c r="M17" s="28"/>
      <c r="N17" s="88">
        <f t="shared" si="1"/>
        <v>0</v>
      </c>
      <c r="O17" s="84">
        <v>72</v>
      </c>
      <c r="P17" s="83">
        <v>80</v>
      </c>
      <c r="Q17" s="25">
        <f t="shared" si="2"/>
        <v>0</v>
      </c>
      <c r="R17" s="24"/>
    </row>
    <row r="18" spans="1:18" ht="15.95" customHeight="1" x14ac:dyDescent="0.3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5">
        <v>76</v>
      </c>
      <c r="M18" s="28"/>
      <c r="N18" s="88">
        <f t="shared" si="1"/>
        <v>0</v>
      </c>
      <c r="O18" s="84">
        <v>72</v>
      </c>
      <c r="P18" s="83">
        <v>80</v>
      </c>
      <c r="Q18" s="25">
        <f t="shared" si="2"/>
        <v>0</v>
      </c>
    </row>
    <row r="19" spans="1:18" ht="15.95" customHeight="1" x14ac:dyDescent="0.3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5">
        <v>76</v>
      </c>
      <c r="M19" s="28"/>
      <c r="N19" s="88">
        <f t="shared" si="1"/>
        <v>0</v>
      </c>
      <c r="O19" s="84">
        <v>72</v>
      </c>
      <c r="P19" s="83">
        <v>80</v>
      </c>
      <c r="Q19" s="25">
        <f t="shared" si="2"/>
        <v>0</v>
      </c>
    </row>
    <row r="20" spans="1:18" ht="15.95" customHeight="1" x14ac:dyDescent="0.3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15">
        <v>76</v>
      </c>
      <c r="M20" s="28"/>
      <c r="N20" s="88">
        <f t="shared" si="1"/>
        <v>0</v>
      </c>
      <c r="O20" s="84">
        <v>72</v>
      </c>
      <c r="P20" s="83">
        <v>80</v>
      </c>
      <c r="Q20" s="25">
        <f t="shared" si="2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0A78C-F84B-4938-8995-A2C22A253A7C}">
  <sheetPr codeName="Sheet21"/>
  <dimension ref="A1:R20"/>
  <sheetViews>
    <sheetView zoomScale="76" zoomScaleNormal="76" zoomScaleSheetLayoutView="70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9.75" style="14" customWidth="1"/>
    <col min="3" max="4" width="10.5" style="14" customWidth="1"/>
    <col min="5" max="5" width="10.75" style="14" customWidth="1"/>
    <col min="6" max="6" width="9.5" style="14" customWidth="1"/>
    <col min="7" max="7" width="10.25" style="14" customWidth="1"/>
    <col min="8" max="8" width="10.375" style="14" customWidth="1"/>
    <col min="9" max="9" width="10.625" style="14" customWidth="1"/>
    <col min="10" max="10" width="10.75" style="14" customWidth="1"/>
    <col min="11" max="11" width="10.375" style="14" customWidth="1"/>
    <col min="12" max="12" width="6.875" style="14" customWidth="1"/>
    <col min="13" max="13" width="9.75" style="14" customWidth="1"/>
    <col min="14" max="14" width="7.6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A1" s="89"/>
      <c r="B1" s="89"/>
      <c r="C1" s="89"/>
      <c r="D1" s="89"/>
      <c r="E1" s="89"/>
      <c r="F1" s="42" t="s">
        <v>42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84" t="s">
        <v>72</v>
      </c>
      <c r="P2" s="83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278.06981132075475</v>
      </c>
      <c r="D3" s="118">
        <v>274.15384615384613</v>
      </c>
      <c r="E3" s="105"/>
      <c r="F3" s="102"/>
      <c r="G3" s="102"/>
      <c r="H3" s="102"/>
      <c r="I3" s="102"/>
      <c r="J3" s="102"/>
      <c r="K3" s="110"/>
      <c r="L3" s="85">
        <v>275</v>
      </c>
      <c r="M3" s="28">
        <f t="shared" ref="M3:M9" si="0">AVERAGE(B3:K3)</f>
        <v>276.11182873730047</v>
      </c>
      <c r="N3" s="28">
        <f t="shared" ref="N3:N20" si="1">MAX(B3:K3)-MIN(B3:K3)</f>
        <v>3.9159651669086202</v>
      </c>
      <c r="O3" s="84">
        <v>261</v>
      </c>
      <c r="P3" s="83">
        <v>289</v>
      </c>
      <c r="Q3" s="25">
        <f>M3/M3*100</f>
        <v>100</v>
      </c>
    </row>
    <row r="4" spans="1:18" ht="15.95" customHeight="1" x14ac:dyDescent="0.25">
      <c r="A4" s="31">
        <v>12</v>
      </c>
      <c r="B4" s="119">
        <v>273.64999999999998</v>
      </c>
      <c r="C4" s="119">
        <v>279.21249999999998</v>
      </c>
      <c r="D4" s="118">
        <v>277.29411764705884</v>
      </c>
      <c r="E4" s="118">
        <v>272.60000000000002</v>
      </c>
      <c r="F4" s="119"/>
      <c r="G4" s="119">
        <v>276.15882352941179</v>
      </c>
      <c r="H4" s="119">
        <v>275.88600000000002</v>
      </c>
      <c r="I4" s="119"/>
      <c r="J4" s="119">
        <v>276.98</v>
      </c>
      <c r="K4" s="119"/>
      <c r="L4" s="85">
        <v>275</v>
      </c>
      <c r="M4" s="28">
        <f t="shared" si="0"/>
        <v>275.96877731092434</v>
      </c>
      <c r="N4" s="28">
        <f t="shared" si="1"/>
        <v>6.6124999999999545</v>
      </c>
      <c r="O4" s="84">
        <v>261</v>
      </c>
      <c r="P4" s="83">
        <v>289</v>
      </c>
      <c r="Q4" s="25">
        <f t="shared" ref="Q4:Q20" si="2">M4/M$3*100</f>
        <v>99.948190764941032</v>
      </c>
    </row>
    <row r="5" spans="1:18" ht="15.95" customHeight="1" x14ac:dyDescent="0.25">
      <c r="A5" s="31">
        <v>1</v>
      </c>
      <c r="B5" s="119">
        <v>273.60000000000002</v>
      </c>
      <c r="C5" s="119">
        <v>279.38717948717942</v>
      </c>
      <c r="D5" s="118">
        <v>279.53333333333336</v>
      </c>
      <c r="E5" s="118">
        <v>271.51100000000002</v>
      </c>
      <c r="F5" s="119">
        <v>268</v>
      </c>
      <c r="G5" s="119">
        <v>275.78571428571422</v>
      </c>
      <c r="H5" s="119">
        <v>277.13600000000002</v>
      </c>
      <c r="I5" s="119">
        <v>277</v>
      </c>
      <c r="J5" s="119">
        <v>276.98</v>
      </c>
      <c r="K5" s="119">
        <v>277.85714285714283</v>
      </c>
      <c r="L5" s="85">
        <v>275</v>
      </c>
      <c r="M5" s="28">
        <f t="shared" si="0"/>
        <v>275.679036996337</v>
      </c>
      <c r="N5" s="28">
        <f t="shared" si="1"/>
        <v>11.53333333333336</v>
      </c>
      <c r="O5" s="84">
        <v>261</v>
      </c>
      <c r="P5" s="83">
        <v>289</v>
      </c>
      <c r="Q5" s="25">
        <f>M5/M$3*100</f>
        <v>99.843254907642788</v>
      </c>
    </row>
    <row r="6" spans="1:18" ht="15.95" customHeight="1" x14ac:dyDescent="0.25">
      <c r="A6" s="31">
        <v>2</v>
      </c>
      <c r="B6" s="119">
        <v>273.44444444444446</v>
      </c>
      <c r="C6" s="119">
        <v>278.35199999999998</v>
      </c>
      <c r="D6" s="118">
        <v>274.64705882352939</v>
      </c>
      <c r="E6" s="118">
        <v>271.14299999999997</v>
      </c>
      <c r="F6" s="119">
        <v>268</v>
      </c>
      <c r="G6" s="119">
        <v>275.42500000000001</v>
      </c>
      <c r="H6" s="119">
        <v>277.10300000000001</v>
      </c>
      <c r="I6" s="119">
        <v>277.18</v>
      </c>
      <c r="J6" s="119">
        <v>277.10000000000002</v>
      </c>
      <c r="K6" s="119">
        <v>278.30769230769232</v>
      </c>
      <c r="L6" s="85">
        <v>275</v>
      </c>
      <c r="M6" s="28">
        <f t="shared" si="0"/>
        <v>275.07021955756659</v>
      </c>
      <c r="N6" s="28">
        <f>MAX(B6:K6)-MIN(B6:K6)</f>
        <v>10.351999999999975</v>
      </c>
      <c r="O6" s="84">
        <v>261</v>
      </c>
      <c r="P6" s="83">
        <v>289</v>
      </c>
      <c r="Q6" s="25">
        <f>M6/M$3*100</f>
        <v>99.622758219197877</v>
      </c>
    </row>
    <row r="7" spans="1:18" ht="15.95" customHeight="1" x14ac:dyDescent="0.25">
      <c r="A7" s="31">
        <v>3</v>
      </c>
      <c r="B7" s="119">
        <v>274.33333333333331</v>
      </c>
      <c r="C7" s="119">
        <v>277.45505617977528</v>
      </c>
      <c r="D7" s="118">
        <v>274.33333333333331</v>
      </c>
      <c r="E7" s="118">
        <v>271.065</v>
      </c>
      <c r="F7" s="119">
        <v>266.92307692307691</v>
      </c>
      <c r="G7" s="119">
        <v>274.75416666666672</v>
      </c>
      <c r="H7" s="119">
        <v>276.97300000000001</v>
      </c>
      <c r="I7" s="119">
        <v>276</v>
      </c>
      <c r="J7" s="119">
        <v>276.58999999999997</v>
      </c>
      <c r="K7" s="119">
        <v>277.92857142857144</v>
      </c>
      <c r="L7" s="85">
        <v>275</v>
      </c>
      <c r="M7" s="28">
        <f t="shared" si="0"/>
        <v>274.63555378647573</v>
      </c>
      <c r="N7" s="28">
        <f t="shared" si="1"/>
        <v>11.005494505494539</v>
      </c>
      <c r="O7" s="84">
        <v>261</v>
      </c>
      <c r="P7" s="83">
        <v>289</v>
      </c>
      <c r="Q7" s="25">
        <f t="shared" si="2"/>
        <v>99.465334405419725</v>
      </c>
    </row>
    <row r="8" spans="1:18" ht="15.95" customHeight="1" x14ac:dyDescent="0.25">
      <c r="A8" s="31">
        <v>4</v>
      </c>
      <c r="B8" s="119">
        <v>273.31818181818181</v>
      </c>
      <c r="C8" s="119">
        <v>276.99350649350652</v>
      </c>
      <c r="D8" s="118">
        <v>278.21052631578948</v>
      </c>
      <c r="E8" s="118">
        <v>273.01100000000002</v>
      </c>
      <c r="F8" s="235"/>
      <c r="G8" s="119">
        <v>274.09583333333336</v>
      </c>
      <c r="H8" s="119">
        <v>276.83800000000002</v>
      </c>
      <c r="I8" s="119">
        <v>277.89999999999998</v>
      </c>
      <c r="J8" s="119">
        <v>277.72000000000003</v>
      </c>
      <c r="K8" s="119">
        <v>276.5</v>
      </c>
      <c r="L8" s="85">
        <v>275</v>
      </c>
      <c r="M8" s="28">
        <f t="shared" si="0"/>
        <v>276.06522755120125</v>
      </c>
      <c r="N8" s="28">
        <f t="shared" si="1"/>
        <v>5.1995263157894556</v>
      </c>
      <c r="O8" s="84">
        <v>261</v>
      </c>
      <c r="P8" s="83">
        <v>289</v>
      </c>
      <c r="Q8" s="25">
        <f t="shared" si="2"/>
        <v>99.983122350711184</v>
      </c>
    </row>
    <row r="9" spans="1:18" ht="15.95" customHeight="1" x14ac:dyDescent="0.25">
      <c r="A9" s="31">
        <v>5</v>
      </c>
      <c r="B9" s="102"/>
      <c r="C9" s="102"/>
      <c r="D9" s="105"/>
      <c r="E9" s="238"/>
      <c r="F9" s="102"/>
      <c r="G9" s="102"/>
      <c r="H9" s="102"/>
      <c r="I9" s="102"/>
      <c r="J9" s="119">
        <v>278.67</v>
      </c>
      <c r="K9" s="119">
        <v>275.93333333333334</v>
      </c>
      <c r="L9" s="85">
        <v>275</v>
      </c>
      <c r="M9" s="28">
        <f t="shared" si="0"/>
        <v>277.30166666666668</v>
      </c>
      <c r="N9" s="28">
        <f t="shared" si="1"/>
        <v>2.7366666666666788</v>
      </c>
      <c r="O9" s="84">
        <v>261</v>
      </c>
      <c r="P9" s="83">
        <v>289</v>
      </c>
      <c r="Q9" s="25">
        <f t="shared" si="2"/>
        <v>100.43092609788124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85">
        <v>275</v>
      </c>
      <c r="M10" s="28"/>
      <c r="N10" s="28">
        <f t="shared" si="1"/>
        <v>0</v>
      </c>
      <c r="O10" s="84">
        <v>261</v>
      </c>
      <c r="P10" s="83">
        <v>289</v>
      </c>
      <c r="Q10" s="25">
        <f t="shared" si="2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85">
        <v>275</v>
      </c>
      <c r="M11" s="28"/>
      <c r="N11" s="28">
        <f t="shared" si="1"/>
        <v>0</v>
      </c>
      <c r="O11" s="84">
        <v>261</v>
      </c>
      <c r="P11" s="83">
        <v>289</v>
      </c>
      <c r="Q11" s="25">
        <f t="shared" si="2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85">
        <v>275</v>
      </c>
      <c r="M12" s="28"/>
      <c r="N12" s="28">
        <f t="shared" si="1"/>
        <v>0</v>
      </c>
      <c r="O12" s="84">
        <v>261</v>
      </c>
      <c r="P12" s="83">
        <v>289</v>
      </c>
      <c r="Q12" s="25">
        <f t="shared" si="2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85">
        <v>275</v>
      </c>
      <c r="M13" s="28"/>
      <c r="N13" s="28">
        <f t="shared" si="1"/>
        <v>0</v>
      </c>
      <c r="O13" s="84">
        <v>261</v>
      </c>
      <c r="P13" s="83">
        <v>289</v>
      </c>
      <c r="Q13" s="25">
        <f t="shared" si="2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85">
        <v>275</v>
      </c>
      <c r="M14" s="28"/>
      <c r="N14" s="28">
        <f t="shared" si="1"/>
        <v>0</v>
      </c>
      <c r="O14" s="84">
        <v>261</v>
      </c>
      <c r="P14" s="83">
        <v>289</v>
      </c>
      <c r="Q14" s="25">
        <f t="shared" si="2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85">
        <v>275</v>
      </c>
      <c r="M15" s="28"/>
      <c r="N15" s="28">
        <f t="shared" si="1"/>
        <v>0</v>
      </c>
      <c r="O15" s="84">
        <v>261</v>
      </c>
      <c r="P15" s="83">
        <v>289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85">
        <v>275</v>
      </c>
      <c r="M16" s="28"/>
      <c r="N16" s="28">
        <f t="shared" si="1"/>
        <v>0</v>
      </c>
      <c r="O16" s="84">
        <v>261</v>
      </c>
      <c r="P16" s="83">
        <v>289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85">
        <v>275</v>
      </c>
      <c r="M17" s="28"/>
      <c r="N17" s="28">
        <f t="shared" si="1"/>
        <v>0</v>
      </c>
      <c r="O17" s="84">
        <v>261</v>
      </c>
      <c r="P17" s="83">
        <v>289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85">
        <v>275</v>
      </c>
      <c r="M18" s="28"/>
      <c r="N18" s="28">
        <f t="shared" si="1"/>
        <v>0</v>
      </c>
      <c r="O18" s="84">
        <v>261</v>
      </c>
      <c r="P18" s="83">
        <v>289</v>
      </c>
      <c r="Q18" s="25">
        <f t="shared" si="2"/>
        <v>0</v>
      </c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85">
        <v>275</v>
      </c>
      <c r="M19" s="28"/>
      <c r="N19" s="28">
        <f t="shared" si="1"/>
        <v>0</v>
      </c>
      <c r="O19" s="84">
        <v>261</v>
      </c>
      <c r="P19" s="83">
        <v>289</v>
      </c>
      <c r="Q19" s="25">
        <f t="shared" si="2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85">
        <v>275</v>
      </c>
      <c r="M20" s="28"/>
      <c r="N20" s="28">
        <f t="shared" si="1"/>
        <v>0</v>
      </c>
      <c r="O20" s="84">
        <v>261</v>
      </c>
      <c r="P20" s="83">
        <v>289</v>
      </c>
      <c r="Q20" s="25">
        <f t="shared" si="2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63C5-486D-4A89-990F-5040018401BF}">
  <sheetPr codeName="Sheet22"/>
  <dimension ref="A1:R20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11" style="14" customWidth="1"/>
    <col min="3" max="3" width="10.5" style="14" customWidth="1"/>
    <col min="4" max="4" width="9.875" style="14" customWidth="1"/>
    <col min="5" max="5" width="10.25" style="14" customWidth="1"/>
    <col min="6" max="6" width="9.5" style="14" customWidth="1"/>
    <col min="7" max="7" width="10.5" style="14" customWidth="1"/>
    <col min="8" max="8" width="10.25" style="14" customWidth="1"/>
    <col min="9" max="9" width="10.625" style="14" customWidth="1"/>
    <col min="10" max="10" width="9.875" style="14" customWidth="1"/>
    <col min="11" max="11" width="10.875" style="14" customWidth="1"/>
    <col min="12" max="12" width="6.875" style="14" customWidth="1"/>
    <col min="13" max="13" width="9.75" style="14" customWidth="1"/>
    <col min="14" max="14" width="7.8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44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90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272.22950819672133</v>
      </c>
      <c r="D3" s="118">
        <v>271.44444444444446</v>
      </c>
      <c r="E3" s="105"/>
      <c r="F3" s="102"/>
      <c r="G3" s="102"/>
      <c r="H3" s="102"/>
      <c r="I3" s="102"/>
      <c r="J3" s="102"/>
      <c r="K3" s="110"/>
      <c r="L3" s="85">
        <v>281</v>
      </c>
      <c r="M3" s="28">
        <f t="shared" ref="M3:M9" si="0">AVERAGE(B3:K3)</f>
        <v>271.83697632058289</v>
      </c>
      <c r="N3" s="28">
        <f t="shared" ref="N3:N20" si="1">MAX(B3:K3)-MIN(B3:K3)</f>
        <v>0.78506375227686931</v>
      </c>
      <c r="O3" s="27">
        <v>266</v>
      </c>
      <c r="P3" s="26">
        <v>296</v>
      </c>
      <c r="Q3" s="48">
        <f>M3/M3*100</f>
        <v>100</v>
      </c>
    </row>
    <row r="4" spans="1:18" ht="15.95" customHeight="1" x14ac:dyDescent="0.25">
      <c r="A4" s="31">
        <v>12</v>
      </c>
      <c r="B4" s="119">
        <v>277.89999999999998</v>
      </c>
      <c r="C4" s="119">
        <v>271.56756756756755</v>
      </c>
      <c r="D4" s="118">
        <v>272.23076923076923</v>
      </c>
      <c r="E4" s="118">
        <v>269.89999999999998</v>
      </c>
      <c r="F4" s="119"/>
      <c r="G4" s="119">
        <v>280.13529411764705</v>
      </c>
      <c r="H4" s="119">
        <v>272.56799999999998</v>
      </c>
      <c r="I4" s="119"/>
      <c r="J4" s="119">
        <v>276.75</v>
      </c>
      <c r="K4" s="119"/>
      <c r="L4" s="85">
        <v>281</v>
      </c>
      <c r="M4" s="28">
        <f t="shared" si="0"/>
        <v>274.43594727371197</v>
      </c>
      <c r="N4" s="28">
        <f t="shared" si="1"/>
        <v>10.235294117647072</v>
      </c>
      <c r="O4" s="27">
        <v>266</v>
      </c>
      <c r="P4" s="26">
        <v>296</v>
      </c>
      <c r="Q4" s="48">
        <f t="shared" ref="Q4:Q20" si="2">M4/M$3*100</f>
        <v>100.95607705335277</v>
      </c>
    </row>
    <row r="5" spans="1:18" ht="15.95" customHeight="1" x14ac:dyDescent="0.25">
      <c r="A5" s="31">
        <v>1</v>
      </c>
      <c r="B5" s="119">
        <v>276.7</v>
      </c>
      <c r="C5" s="119">
        <v>274.49315068493149</v>
      </c>
      <c r="D5" s="118">
        <v>277.39999999999998</v>
      </c>
      <c r="E5" s="118">
        <v>275.33600000000001</v>
      </c>
      <c r="F5" s="119">
        <v>275</v>
      </c>
      <c r="G5" s="119">
        <v>271.65238095238101</v>
      </c>
      <c r="H5" s="119">
        <v>274.13299999999998</v>
      </c>
      <c r="I5" s="119">
        <v>275.64</v>
      </c>
      <c r="J5" s="119">
        <v>276.75</v>
      </c>
      <c r="K5" s="119">
        <v>277.45454545454544</v>
      </c>
      <c r="L5" s="85">
        <v>281</v>
      </c>
      <c r="M5" s="28">
        <f t="shared" si="0"/>
        <v>275.45590770918579</v>
      </c>
      <c r="N5" s="28">
        <f t="shared" si="1"/>
        <v>5.8021645021644304</v>
      </c>
      <c r="O5" s="27">
        <v>266</v>
      </c>
      <c r="P5" s="26">
        <v>296</v>
      </c>
      <c r="Q5" s="48">
        <f>M5/M$3*100</f>
        <v>101.33128739054801</v>
      </c>
    </row>
    <row r="6" spans="1:18" ht="15.95" customHeight="1" x14ac:dyDescent="0.25">
      <c r="A6" s="31">
        <v>2</v>
      </c>
      <c r="B6" s="119">
        <v>277.05555555555554</v>
      </c>
      <c r="C6" s="119">
        <v>270.66666666666669</v>
      </c>
      <c r="D6" s="118">
        <v>280.21428571428572</v>
      </c>
      <c r="E6" s="118">
        <v>275.262</v>
      </c>
      <c r="F6" s="119">
        <v>275.81818181818181</v>
      </c>
      <c r="G6" s="119">
        <v>271.82608695652181</v>
      </c>
      <c r="H6" s="119">
        <v>274.887</v>
      </c>
      <c r="I6" s="119">
        <v>281.08999999999997</v>
      </c>
      <c r="J6" s="119">
        <v>276.36</v>
      </c>
      <c r="K6" s="119">
        <v>278.76923076923077</v>
      </c>
      <c r="L6" s="85">
        <v>281</v>
      </c>
      <c r="M6" s="28">
        <f t="shared" si="0"/>
        <v>276.19490074804423</v>
      </c>
      <c r="N6" s="28">
        <f>MAX(B6:K6)-MIN(B6:K6)</f>
        <v>10.423333333333289</v>
      </c>
      <c r="O6" s="27">
        <v>266</v>
      </c>
      <c r="P6" s="26">
        <v>296</v>
      </c>
      <c r="Q6" s="48">
        <f>M6/M$3*100</f>
        <v>101.60313894248219</v>
      </c>
    </row>
    <row r="7" spans="1:18" ht="15.95" customHeight="1" x14ac:dyDescent="0.25">
      <c r="A7" s="31">
        <v>3</v>
      </c>
      <c r="B7" s="119">
        <v>274.27777777777777</v>
      </c>
      <c r="C7" s="119">
        <v>273.67010309278351</v>
      </c>
      <c r="D7" s="118">
        <v>282.75</v>
      </c>
      <c r="E7" s="118">
        <v>276.226</v>
      </c>
      <c r="F7" s="119">
        <v>275.38461538461536</v>
      </c>
      <c r="G7" s="119">
        <v>270.52500000000003</v>
      </c>
      <c r="H7" s="119">
        <v>275.63</v>
      </c>
      <c r="I7" s="119">
        <v>278.17</v>
      </c>
      <c r="J7" s="119">
        <v>276.42</v>
      </c>
      <c r="K7" s="119">
        <v>276.64285714285717</v>
      </c>
      <c r="L7" s="85">
        <v>281</v>
      </c>
      <c r="M7" s="28">
        <f t="shared" si="0"/>
        <v>275.9696353398034</v>
      </c>
      <c r="N7" s="28">
        <f t="shared" si="1"/>
        <v>12.224999999999966</v>
      </c>
      <c r="O7" s="27">
        <v>266</v>
      </c>
      <c r="P7" s="26">
        <v>296</v>
      </c>
      <c r="Q7" s="48">
        <f t="shared" si="2"/>
        <v>101.52027111070674</v>
      </c>
    </row>
    <row r="8" spans="1:18" ht="15.95" customHeight="1" x14ac:dyDescent="0.25">
      <c r="A8" s="31">
        <v>4</v>
      </c>
      <c r="B8" s="119">
        <v>274.09090909090907</v>
      </c>
      <c r="C8" s="119">
        <v>273.33333333333331</v>
      </c>
      <c r="D8" s="118">
        <v>283.23529411764707</v>
      </c>
      <c r="E8" s="118">
        <v>279.24400000000003</v>
      </c>
      <c r="F8" s="235"/>
      <c r="G8" s="119">
        <v>271.47826086956519</v>
      </c>
      <c r="H8" s="119">
        <v>272.69299999999998</v>
      </c>
      <c r="I8" s="119">
        <v>277.67</v>
      </c>
      <c r="J8" s="119">
        <v>278.98</v>
      </c>
      <c r="K8" s="119">
        <v>278.21428571428572</v>
      </c>
      <c r="L8" s="85">
        <v>281</v>
      </c>
      <c r="M8" s="28">
        <f t="shared" si="0"/>
        <v>276.54878701397115</v>
      </c>
      <c r="N8" s="28">
        <f t="shared" si="1"/>
        <v>11.757033248081882</v>
      </c>
      <c r="O8" s="27">
        <v>266</v>
      </c>
      <c r="P8" s="26">
        <v>296</v>
      </c>
      <c r="Q8" s="48">
        <f t="shared" si="2"/>
        <v>101.73332221288082</v>
      </c>
    </row>
    <row r="9" spans="1:18" ht="15.95" customHeight="1" x14ac:dyDescent="0.25">
      <c r="A9" s="31">
        <v>5</v>
      </c>
      <c r="B9" s="102"/>
      <c r="C9" s="102"/>
      <c r="D9" s="105"/>
      <c r="E9" s="238"/>
      <c r="F9" s="102"/>
      <c r="G9" s="102"/>
      <c r="H9" s="102"/>
      <c r="I9" s="102"/>
      <c r="J9" s="119">
        <v>277.89999999999998</v>
      </c>
      <c r="K9" s="119">
        <v>282.14285714285717</v>
      </c>
      <c r="L9" s="85">
        <v>281</v>
      </c>
      <c r="M9" s="28">
        <f t="shared" si="0"/>
        <v>280.0214285714286</v>
      </c>
      <c r="N9" s="28">
        <f t="shared" si="1"/>
        <v>4.24285714285719</v>
      </c>
      <c r="O9" s="27">
        <v>266</v>
      </c>
      <c r="P9" s="26">
        <v>296</v>
      </c>
      <c r="Q9" s="48">
        <f t="shared" si="2"/>
        <v>103.01079432298923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85">
        <v>281</v>
      </c>
      <c r="M10" s="28"/>
      <c r="N10" s="28">
        <f t="shared" si="1"/>
        <v>0</v>
      </c>
      <c r="O10" s="27">
        <v>266</v>
      </c>
      <c r="P10" s="26">
        <v>296</v>
      </c>
      <c r="Q10" s="48">
        <f t="shared" si="2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85">
        <v>281</v>
      </c>
      <c r="M11" s="28"/>
      <c r="N11" s="28">
        <f t="shared" si="1"/>
        <v>0</v>
      </c>
      <c r="O11" s="27">
        <v>266</v>
      </c>
      <c r="P11" s="26">
        <v>296</v>
      </c>
      <c r="Q11" s="48">
        <f t="shared" si="2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85">
        <v>281</v>
      </c>
      <c r="M12" s="28"/>
      <c r="N12" s="28">
        <f t="shared" si="1"/>
        <v>0</v>
      </c>
      <c r="O12" s="27">
        <v>266</v>
      </c>
      <c r="P12" s="26">
        <v>296</v>
      </c>
      <c r="Q12" s="48">
        <f t="shared" si="2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85">
        <v>281</v>
      </c>
      <c r="M13" s="28"/>
      <c r="N13" s="28">
        <f t="shared" si="1"/>
        <v>0</v>
      </c>
      <c r="O13" s="27">
        <v>266</v>
      </c>
      <c r="P13" s="26">
        <v>296</v>
      </c>
      <c r="Q13" s="48">
        <f t="shared" si="2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85">
        <v>281</v>
      </c>
      <c r="M14" s="28"/>
      <c r="N14" s="28">
        <f t="shared" si="1"/>
        <v>0</v>
      </c>
      <c r="O14" s="27">
        <v>266</v>
      </c>
      <c r="P14" s="26">
        <v>296</v>
      </c>
      <c r="Q14" s="48">
        <f t="shared" si="2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85">
        <v>281</v>
      </c>
      <c r="M15" s="28"/>
      <c r="N15" s="28">
        <f t="shared" si="1"/>
        <v>0</v>
      </c>
      <c r="O15" s="27">
        <v>266</v>
      </c>
      <c r="P15" s="26">
        <v>296</v>
      </c>
      <c r="Q15" s="48">
        <f t="shared" si="2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85">
        <v>281</v>
      </c>
      <c r="M16" s="28"/>
      <c r="N16" s="28">
        <f t="shared" si="1"/>
        <v>0</v>
      </c>
      <c r="O16" s="27">
        <v>266</v>
      </c>
      <c r="P16" s="26">
        <v>296</v>
      </c>
      <c r="Q16" s="48">
        <f t="shared" si="2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85">
        <v>281</v>
      </c>
      <c r="M17" s="28"/>
      <c r="N17" s="28">
        <f t="shared" si="1"/>
        <v>0</v>
      </c>
      <c r="O17" s="27">
        <v>266</v>
      </c>
      <c r="P17" s="26">
        <v>296</v>
      </c>
      <c r="Q17" s="48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85">
        <v>281</v>
      </c>
      <c r="M18" s="28"/>
      <c r="N18" s="28">
        <f t="shared" si="1"/>
        <v>0</v>
      </c>
      <c r="O18" s="27">
        <v>266</v>
      </c>
      <c r="P18" s="26">
        <v>296</v>
      </c>
      <c r="Q18" s="48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85">
        <v>281</v>
      </c>
      <c r="M19" s="28"/>
      <c r="N19" s="28">
        <f t="shared" si="1"/>
        <v>0</v>
      </c>
      <c r="O19" s="27">
        <v>266</v>
      </c>
      <c r="P19" s="26">
        <v>296</v>
      </c>
      <c r="Q19" s="48">
        <f t="shared" si="2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85">
        <v>281</v>
      </c>
      <c r="M20" s="28"/>
      <c r="N20" s="28">
        <f t="shared" si="1"/>
        <v>0</v>
      </c>
      <c r="O20" s="27">
        <v>266</v>
      </c>
      <c r="P20" s="26">
        <v>296</v>
      </c>
      <c r="Q20" s="48">
        <f t="shared" si="2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401A-45A7-48E3-86A3-CD32411DFFF1}">
  <sheetPr codeName="Sheet23"/>
  <dimension ref="A1:R44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11" style="14" customWidth="1"/>
    <col min="3" max="4" width="10.5" style="14" customWidth="1"/>
    <col min="5" max="5" width="10.25" style="14" customWidth="1"/>
    <col min="6" max="6" width="9.5" style="14" customWidth="1"/>
    <col min="7" max="7" width="10.5" style="14" customWidth="1"/>
    <col min="8" max="8" width="9.625" style="14" customWidth="1"/>
    <col min="9" max="9" width="10.625" style="14" customWidth="1"/>
    <col min="10" max="10" width="10.25" style="14" customWidth="1"/>
    <col min="11" max="11" width="11.375" style="14" customWidth="1"/>
    <col min="12" max="12" width="6.875" style="14" customWidth="1"/>
    <col min="13" max="13" width="9.75" style="14" customWidth="1"/>
    <col min="14" max="14" width="7.8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46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37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58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212.99245283018865</v>
      </c>
      <c r="D3" s="118">
        <v>211.71428571428572</v>
      </c>
      <c r="E3" s="105"/>
      <c r="F3" s="102"/>
      <c r="G3" s="102"/>
      <c r="H3" s="102"/>
      <c r="I3" s="102"/>
      <c r="J3" s="102"/>
      <c r="K3" s="110"/>
      <c r="L3" s="15">
        <v>215</v>
      </c>
      <c r="M3" s="28">
        <f t="shared" ref="M3:M9" si="0">AVERAGE(B3:K3)</f>
        <v>212.35336927223719</v>
      </c>
      <c r="N3" s="28">
        <f t="shared" ref="N3:N20" si="1">MAX(B3:K3)-MIN(B3:K3)</f>
        <v>1.2781671159029315</v>
      </c>
      <c r="O3" s="27">
        <v>204</v>
      </c>
      <c r="P3" s="26">
        <v>226</v>
      </c>
      <c r="Q3" s="25">
        <f>M3/M3*100</f>
        <v>100</v>
      </c>
    </row>
    <row r="4" spans="1:18" ht="15.95" customHeight="1" x14ac:dyDescent="0.25">
      <c r="A4" s="31">
        <v>12</v>
      </c>
      <c r="B4" s="119">
        <v>215.95</v>
      </c>
      <c r="C4" s="119">
        <v>211.75833333333335</v>
      </c>
      <c r="D4" s="118">
        <v>211.57142857142858</v>
      </c>
      <c r="E4" s="118">
        <v>216.92699999999999</v>
      </c>
      <c r="F4" s="119"/>
      <c r="G4" s="119">
        <v>214.15882352941179</v>
      </c>
      <c r="H4" s="119">
        <v>210.6</v>
      </c>
      <c r="I4" s="119"/>
      <c r="J4" s="119">
        <v>213.1</v>
      </c>
      <c r="K4" s="119"/>
      <c r="L4" s="15">
        <v>215</v>
      </c>
      <c r="M4" s="28">
        <f t="shared" si="0"/>
        <v>213.43794077631051</v>
      </c>
      <c r="N4" s="28">
        <f t="shared" si="1"/>
        <v>6.3269999999999982</v>
      </c>
      <c r="O4" s="27">
        <v>204</v>
      </c>
      <c r="P4" s="26">
        <v>226</v>
      </c>
      <c r="Q4" s="25">
        <f t="shared" ref="Q4:Q20" si="2">M4/M$3*100</f>
        <v>100.51073901383825</v>
      </c>
    </row>
    <row r="5" spans="1:18" ht="15.95" customHeight="1" x14ac:dyDescent="0.25">
      <c r="A5" s="31">
        <v>1</v>
      </c>
      <c r="B5" s="119">
        <v>215.75</v>
      </c>
      <c r="C5" s="119">
        <v>211.53157894736842</v>
      </c>
      <c r="D5" s="118">
        <v>212.3125</v>
      </c>
      <c r="E5" s="118">
        <v>216.80600000000001</v>
      </c>
      <c r="F5" s="119">
        <v>209</v>
      </c>
      <c r="G5" s="119">
        <v>213.89047619047622</v>
      </c>
      <c r="H5" s="119">
        <v>211.726</v>
      </c>
      <c r="I5" s="119">
        <v>214.95</v>
      </c>
      <c r="J5" s="119">
        <v>213.28</v>
      </c>
      <c r="K5" s="119">
        <v>215.92857142857142</v>
      </c>
      <c r="L5" s="15">
        <v>215</v>
      </c>
      <c r="M5" s="28">
        <f t="shared" si="0"/>
        <v>213.5175126566416</v>
      </c>
      <c r="N5" s="28">
        <f t="shared" si="1"/>
        <v>7.8060000000000116</v>
      </c>
      <c r="O5" s="27">
        <v>204</v>
      </c>
      <c r="P5" s="26">
        <v>226</v>
      </c>
      <c r="Q5" s="25">
        <f>M5/M$3*100</f>
        <v>100.54821046089077</v>
      </c>
    </row>
    <row r="6" spans="1:18" ht="15.95" customHeight="1" x14ac:dyDescent="0.25">
      <c r="A6" s="31">
        <v>2</v>
      </c>
      <c r="B6" s="119">
        <v>216.05555555555554</v>
      </c>
      <c r="C6" s="119">
        <v>211.09</v>
      </c>
      <c r="D6" s="118">
        <v>212.76470588235293</v>
      </c>
      <c r="E6" s="118">
        <v>216.911</v>
      </c>
      <c r="F6" s="119">
        <v>210.09090909090909</v>
      </c>
      <c r="G6" s="119">
        <v>212.67083333333338</v>
      </c>
      <c r="H6" s="119">
        <v>212.27</v>
      </c>
      <c r="I6" s="119">
        <v>216.36</v>
      </c>
      <c r="J6" s="119">
        <v>213.36</v>
      </c>
      <c r="K6" s="119">
        <v>216.30769230769232</v>
      </c>
      <c r="L6" s="15">
        <v>215</v>
      </c>
      <c r="M6" s="28">
        <f t="shared" si="0"/>
        <v>213.78806961698433</v>
      </c>
      <c r="N6" s="28">
        <f>MAX(B6:K6)-MIN(B6:K6)</f>
        <v>6.8200909090909079</v>
      </c>
      <c r="O6" s="27">
        <v>204</v>
      </c>
      <c r="P6" s="26">
        <v>226</v>
      </c>
      <c r="Q6" s="25">
        <f>M6/M$3*100</f>
        <v>100.67561929893745</v>
      </c>
    </row>
    <row r="7" spans="1:18" ht="15.95" customHeight="1" x14ac:dyDescent="0.25">
      <c r="A7" s="31">
        <v>3</v>
      </c>
      <c r="B7" s="119">
        <v>216.16666666666666</v>
      </c>
      <c r="C7" s="119">
        <v>212.80219780219781</v>
      </c>
      <c r="D7" s="118">
        <v>212.95238095238096</v>
      </c>
      <c r="E7" s="118">
        <v>217.5</v>
      </c>
      <c r="F7" s="119">
        <v>209.38461538461539</v>
      </c>
      <c r="G7" s="119">
        <v>211.50833333333335</v>
      </c>
      <c r="H7" s="119">
        <v>212.637</v>
      </c>
      <c r="I7" s="119">
        <v>215.56</v>
      </c>
      <c r="J7" s="119">
        <v>213.1</v>
      </c>
      <c r="K7" s="119">
        <v>216.85714285714286</v>
      </c>
      <c r="L7" s="15">
        <v>215</v>
      </c>
      <c r="M7" s="28">
        <f t="shared" si="0"/>
        <v>213.84683369963369</v>
      </c>
      <c r="N7" s="28">
        <f t="shared" si="1"/>
        <v>8.1153846153846132</v>
      </c>
      <c r="O7" s="27">
        <v>204</v>
      </c>
      <c r="P7" s="26">
        <v>226</v>
      </c>
      <c r="Q7" s="25">
        <f t="shared" si="2"/>
        <v>100.70329207985482</v>
      </c>
    </row>
    <row r="8" spans="1:18" ht="15.95" customHeight="1" x14ac:dyDescent="0.25">
      <c r="A8" s="31">
        <v>4</v>
      </c>
      <c r="B8" s="119">
        <v>215.63636363636363</v>
      </c>
      <c r="C8" s="119">
        <v>213.8312500000001</v>
      </c>
      <c r="D8" s="118">
        <v>213.4</v>
      </c>
      <c r="E8" s="118">
        <v>217.983</v>
      </c>
      <c r="F8" s="235"/>
      <c r="G8" s="119">
        <v>210.55000000000004</v>
      </c>
      <c r="H8" s="119">
        <v>211.15600000000001</v>
      </c>
      <c r="I8" s="119">
        <v>215.81</v>
      </c>
      <c r="J8" s="119">
        <v>213.26</v>
      </c>
      <c r="K8" s="119">
        <v>218</v>
      </c>
      <c r="L8" s="15">
        <v>215</v>
      </c>
      <c r="M8" s="28">
        <f t="shared" si="0"/>
        <v>214.40295707070706</v>
      </c>
      <c r="N8" s="28">
        <f t="shared" si="1"/>
        <v>7.4499999999999602</v>
      </c>
      <c r="O8" s="27">
        <v>204</v>
      </c>
      <c r="P8" s="26">
        <v>226</v>
      </c>
      <c r="Q8" s="25">
        <f t="shared" si="2"/>
        <v>100.96517790393158</v>
      </c>
    </row>
    <row r="9" spans="1:18" ht="15.95" customHeight="1" x14ac:dyDescent="0.25">
      <c r="A9" s="31">
        <v>5</v>
      </c>
      <c r="B9" s="102"/>
      <c r="C9" s="102"/>
      <c r="D9" s="105"/>
      <c r="E9" s="238"/>
      <c r="F9" s="102"/>
      <c r="G9" s="102"/>
      <c r="H9" s="102"/>
      <c r="I9" s="102"/>
      <c r="J9" s="119">
        <v>213.1</v>
      </c>
      <c r="K9" s="119">
        <v>217.25</v>
      </c>
      <c r="L9" s="15">
        <v>215</v>
      </c>
      <c r="M9" s="28">
        <f t="shared" si="0"/>
        <v>215.17500000000001</v>
      </c>
      <c r="N9" s="28">
        <f t="shared" si="1"/>
        <v>4.1500000000000057</v>
      </c>
      <c r="O9" s="27">
        <v>204</v>
      </c>
      <c r="P9" s="26">
        <v>226</v>
      </c>
      <c r="Q9" s="25">
        <f t="shared" si="2"/>
        <v>101.32874309337919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15">
        <v>215</v>
      </c>
      <c r="M10" s="28"/>
      <c r="N10" s="28">
        <f t="shared" si="1"/>
        <v>0</v>
      </c>
      <c r="O10" s="27">
        <v>204</v>
      </c>
      <c r="P10" s="26">
        <v>226</v>
      </c>
      <c r="Q10" s="25">
        <f t="shared" si="2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15">
        <v>215</v>
      </c>
      <c r="M11" s="28"/>
      <c r="N11" s="28">
        <f t="shared" si="1"/>
        <v>0</v>
      </c>
      <c r="O11" s="27">
        <v>204</v>
      </c>
      <c r="P11" s="26">
        <v>226</v>
      </c>
      <c r="Q11" s="25">
        <f t="shared" si="2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15">
        <v>215</v>
      </c>
      <c r="M12" s="28"/>
      <c r="N12" s="28">
        <f t="shared" si="1"/>
        <v>0</v>
      </c>
      <c r="O12" s="27">
        <v>204</v>
      </c>
      <c r="P12" s="26">
        <v>226</v>
      </c>
      <c r="Q12" s="25">
        <f t="shared" si="2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15">
        <v>215</v>
      </c>
      <c r="M13" s="28"/>
      <c r="N13" s="28">
        <f t="shared" si="1"/>
        <v>0</v>
      </c>
      <c r="O13" s="27">
        <v>204</v>
      </c>
      <c r="P13" s="26">
        <v>226</v>
      </c>
      <c r="Q13" s="25">
        <f t="shared" si="2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15">
        <v>215</v>
      </c>
      <c r="M14" s="28"/>
      <c r="N14" s="28">
        <f t="shared" si="1"/>
        <v>0</v>
      </c>
      <c r="O14" s="27">
        <v>204</v>
      </c>
      <c r="P14" s="26">
        <v>226</v>
      </c>
      <c r="Q14" s="25">
        <f t="shared" si="2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15">
        <v>215</v>
      </c>
      <c r="M15" s="28"/>
      <c r="N15" s="28">
        <f t="shared" si="1"/>
        <v>0</v>
      </c>
      <c r="O15" s="27">
        <v>204</v>
      </c>
      <c r="P15" s="26">
        <v>226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15">
        <v>215</v>
      </c>
      <c r="M16" s="28"/>
      <c r="N16" s="28">
        <f t="shared" si="1"/>
        <v>0</v>
      </c>
      <c r="O16" s="27">
        <v>204</v>
      </c>
      <c r="P16" s="26">
        <v>226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15">
        <v>215</v>
      </c>
      <c r="M17" s="28"/>
      <c r="N17" s="28">
        <f t="shared" si="1"/>
        <v>0</v>
      </c>
      <c r="O17" s="27">
        <v>204</v>
      </c>
      <c r="P17" s="26">
        <v>226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5">
        <v>215</v>
      </c>
      <c r="M18" s="28"/>
      <c r="N18" s="28">
        <f t="shared" si="1"/>
        <v>0</v>
      </c>
      <c r="O18" s="27">
        <v>204</v>
      </c>
      <c r="P18" s="26">
        <v>226</v>
      </c>
      <c r="Q18" s="25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5">
        <v>215</v>
      </c>
      <c r="M19" s="28"/>
      <c r="N19" s="28">
        <f t="shared" si="1"/>
        <v>0</v>
      </c>
      <c r="O19" s="27">
        <v>204</v>
      </c>
      <c r="P19" s="26">
        <v>226</v>
      </c>
      <c r="Q19" s="25">
        <f t="shared" si="2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15">
        <v>215</v>
      </c>
      <c r="M20" s="28"/>
      <c r="N20" s="28">
        <f t="shared" si="1"/>
        <v>0</v>
      </c>
      <c r="O20" s="27">
        <v>204</v>
      </c>
      <c r="P20" s="26">
        <v>226</v>
      </c>
      <c r="Q20" s="25">
        <f t="shared" si="2"/>
        <v>0</v>
      </c>
    </row>
    <row r="44" spans="5:5" x14ac:dyDescent="0.15">
      <c r="E44" s="91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4C4C-E445-4BEF-BDD8-72E17A8F49DB}">
  <sheetPr codeName="Sheet24"/>
  <dimension ref="A1:R20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10.25" style="14" customWidth="1"/>
    <col min="3" max="3" width="10.5" style="14" customWidth="1"/>
    <col min="4" max="4" width="9.5" style="14" customWidth="1"/>
    <col min="5" max="5" width="10.375" style="14" customWidth="1"/>
    <col min="6" max="6" width="9.5" style="14" customWidth="1"/>
    <col min="7" max="8" width="10.375" style="14" customWidth="1"/>
    <col min="9" max="9" width="10.625" style="14" customWidth="1"/>
    <col min="10" max="10" width="9.625" style="14" customWidth="1"/>
    <col min="11" max="11" width="10.5" style="14" customWidth="1"/>
    <col min="12" max="12" width="6.875" style="14" customWidth="1"/>
    <col min="13" max="13" width="9.75" style="14" customWidth="1"/>
    <col min="14" max="14" width="7.8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89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90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306.79137931034478</v>
      </c>
      <c r="D3" s="118">
        <v>306.30769230769232</v>
      </c>
      <c r="E3" s="105"/>
      <c r="F3" s="102"/>
      <c r="G3" s="102"/>
      <c r="H3" s="102"/>
      <c r="I3" s="102"/>
      <c r="J3" s="102"/>
      <c r="K3" s="110"/>
      <c r="L3" s="15">
        <v>307</v>
      </c>
      <c r="M3" s="28">
        <f t="shared" ref="M3:M9" si="0">AVERAGE(B3:K3)</f>
        <v>306.54953580901855</v>
      </c>
      <c r="N3" s="28">
        <f t="shared" ref="N3:N20" si="1">MAX(B3:K3)-MIN(B3:K3)</f>
        <v>0.48368700265245934</v>
      </c>
      <c r="O3" s="27">
        <v>291</v>
      </c>
      <c r="P3" s="26">
        <v>323</v>
      </c>
      <c r="Q3" s="25">
        <f>M3/M3*100</f>
        <v>100</v>
      </c>
    </row>
    <row r="4" spans="1:18" ht="15.95" customHeight="1" x14ac:dyDescent="0.25">
      <c r="A4" s="31">
        <v>12</v>
      </c>
      <c r="B4" s="119">
        <v>308.05</v>
      </c>
      <c r="C4" s="119">
        <v>308.52432432432431</v>
      </c>
      <c r="D4" s="118">
        <v>305.33333333333331</v>
      </c>
      <c r="E4" s="118">
        <v>305.60000000000002</v>
      </c>
      <c r="F4" s="119"/>
      <c r="G4" s="119">
        <v>306.7176470588235</v>
      </c>
      <c r="H4" s="119">
        <v>310.20600000000002</v>
      </c>
      <c r="I4" s="119"/>
      <c r="J4" s="119">
        <v>305.67</v>
      </c>
      <c r="K4" s="119"/>
      <c r="L4" s="15">
        <v>307</v>
      </c>
      <c r="M4" s="28">
        <f t="shared" si="0"/>
        <v>307.1573292452116</v>
      </c>
      <c r="N4" s="28">
        <f t="shared" si="1"/>
        <v>4.8726666666667029</v>
      </c>
      <c r="O4" s="27">
        <v>291</v>
      </c>
      <c r="P4" s="26">
        <v>323</v>
      </c>
      <c r="Q4" s="25">
        <f t="shared" ref="Q4:Q20" si="2">M4/M$3*100</f>
        <v>100.19826924043092</v>
      </c>
    </row>
    <row r="5" spans="1:18" ht="15.95" customHeight="1" x14ac:dyDescent="0.25">
      <c r="A5" s="31">
        <v>1</v>
      </c>
      <c r="B5" s="119">
        <v>306.75</v>
      </c>
      <c r="C5" s="119">
        <v>309.32325581395338</v>
      </c>
      <c r="D5" s="118">
        <v>308.42857142857144</v>
      </c>
      <c r="E5" s="118">
        <v>306.65899999999999</v>
      </c>
      <c r="F5" s="119">
        <v>304</v>
      </c>
      <c r="G5" s="119">
        <v>305.98095238095237</v>
      </c>
      <c r="H5" s="119">
        <v>309.08999999999997</v>
      </c>
      <c r="I5" s="119">
        <v>306.68</v>
      </c>
      <c r="J5" s="119">
        <v>305.89999999999998</v>
      </c>
      <c r="K5" s="119">
        <v>306.64285714285717</v>
      </c>
      <c r="L5" s="15">
        <v>307</v>
      </c>
      <c r="M5" s="28">
        <f t="shared" si="0"/>
        <v>306.94546367663349</v>
      </c>
      <c r="N5" s="28">
        <f t="shared" si="1"/>
        <v>5.3232558139533808</v>
      </c>
      <c r="O5" s="27">
        <v>291</v>
      </c>
      <c r="P5" s="26">
        <v>323</v>
      </c>
      <c r="Q5" s="25">
        <f>M5/M$3*100</f>
        <v>100.1291562443799</v>
      </c>
    </row>
    <row r="6" spans="1:18" ht="15.95" customHeight="1" x14ac:dyDescent="0.25">
      <c r="A6" s="31">
        <v>2</v>
      </c>
      <c r="B6" s="119">
        <v>307.77777777777777</v>
      </c>
      <c r="C6" s="119">
        <v>310.04642857142852</v>
      </c>
      <c r="D6" s="118">
        <v>312.26666666666665</v>
      </c>
      <c r="E6" s="118">
        <v>305.80900000000003</v>
      </c>
      <c r="F6" s="119">
        <v>301</v>
      </c>
      <c r="G6" s="119">
        <v>306.33333333333343</v>
      </c>
      <c r="H6" s="119">
        <v>309.82100000000003</v>
      </c>
      <c r="I6" s="119">
        <v>306.55</v>
      </c>
      <c r="J6" s="119">
        <v>307.23</v>
      </c>
      <c r="K6" s="119">
        <v>306.69230769230768</v>
      </c>
      <c r="L6" s="15">
        <v>307</v>
      </c>
      <c r="M6" s="28">
        <f t="shared" si="0"/>
        <v>307.35265140415146</v>
      </c>
      <c r="N6" s="28">
        <f>MAX(B6:K6)-MIN(B6:K6)</f>
        <v>11.266666666666652</v>
      </c>
      <c r="O6" s="27">
        <v>291</v>
      </c>
      <c r="P6" s="26">
        <v>323</v>
      </c>
      <c r="Q6" s="25">
        <f>M6/M$3*100</f>
        <v>100.2619855851399</v>
      </c>
    </row>
    <row r="7" spans="1:18" ht="15.95" customHeight="1" x14ac:dyDescent="0.25">
      <c r="A7" s="31">
        <v>3</v>
      </c>
      <c r="B7" s="119">
        <v>308</v>
      </c>
      <c r="C7" s="119">
        <v>308.93917525773185</v>
      </c>
      <c r="D7" s="118">
        <v>312.1764705882353</v>
      </c>
      <c r="E7" s="118">
        <v>307.226</v>
      </c>
      <c r="F7" s="119">
        <v>298.30769230769232</v>
      </c>
      <c r="G7" s="119">
        <v>305.72500000000002</v>
      </c>
      <c r="H7" s="119">
        <v>309.03899999999999</v>
      </c>
      <c r="I7" s="119">
        <v>308.33</v>
      </c>
      <c r="J7" s="119">
        <v>308.22000000000003</v>
      </c>
      <c r="K7" s="119">
        <v>305.21428571428572</v>
      </c>
      <c r="L7" s="15">
        <v>307</v>
      </c>
      <c r="M7" s="28">
        <f t="shared" si="0"/>
        <v>307.11776238679454</v>
      </c>
      <c r="N7" s="28">
        <f t="shared" si="1"/>
        <v>13.868778280542983</v>
      </c>
      <c r="O7" s="27">
        <v>291</v>
      </c>
      <c r="P7" s="26">
        <v>323</v>
      </c>
      <c r="Q7" s="25">
        <f t="shared" si="2"/>
        <v>100.18536207411842</v>
      </c>
    </row>
    <row r="8" spans="1:18" ht="15.95" customHeight="1" x14ac:dyDescent="0.25">
      <c r="A8" s="31">
        <v>4</v>
      </c>
      <c r="B8" s="119">
        <v>307.72727272727275</v>
      </c>
      <c r="C8" s="119">
        <v>309.51888888888897</v>
      </c>
      <c r="D8" s="118">
        <v>314.10526315789474</v>
      </c>
      <c r="E8" s="118">
        <v>306.14400000000001</v>
      </c>
      <c r="F8" s="235"/>
      <c r="G8" s="119">
        <v>306.60000000000008</v>
      </c>
      <c r="H8" s="119">
        <v>307.81299999999999</v>
      </c>
      <c r="I8" s="119">
        <v>308.95</v>
      </c>
      <c r="J8" s="119">
        <v>306.92</v>
      </c>
      <c r="K8" s="119">
        <v>317.07142857142856</v>
      </c>
      <c r="L8" s="15">
        <v>307</v>
      </c>
      <c r="M8" s="28">
        <f t="shared" si="0"/>
        <v>309.42776148283167</v>
      </c>
      <c r="N8" s="28">
        <f t="shared" si="1"/>
        <v>10.92742857142855</v>
      </c>
      <c r="O8" s="27">
        <v>291</v>
      </c>
      <c r="P8" s="26">
        <v>323</v>
      </c>
      <c r="Q8" s="25">
        <f t="shared" si="2"/>
        <v>100.9389104655524</v>
      </c>
    </row>
    <row r="9" spans="1:18" ht="15.95" customHeight="1" x14ac:dyDescent="0.25">
      <c r="A9" s="31">
        <v>5</v>
      </c>
      <c r="B9" s="102"/>
      <c r="C9" s="102"/>
      <c r="D9" s="105"/>
      <c r="E9" s="238"/>
      <c r="F9" s="102"/>
      <c r="G9" s="102"/>
      <c r="H9" s="102"/>
      <c r="I9" s="102"/>
      <c r="J9" s="119">
        <v>306.83</v>
      </c>
      <c r="K9" s="119">
        <v>314.9375</v>
      </c>
      <c r="L9" s="15">
        <v>307</v>
      </c>
      <c r="M9" s="28">
        <f t="shared" si="0"/>
        <v>310.88374999999996</v>
      </c>
      <c r="N9" s="28">
        <f t="shared" si="1"/>
        <v>8.1075000000000159</v>
      </c>
      <c r="O9" s="27">
        <v>291</v>
      </c>
      <c r="P9" s="26">
        <v>323</v>
      </c>
      <c r="Q9" s="25">
        <f t="shared" si="2"/>
        <v>101.41387074018655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15">
        <v>307</v>
      </c>
      <c r="M10" s="28"/>
      <c r="N10" s="28">
        <f t="shared" si="1"/>
        <v>0</v>
      </c>
      <c r="O10" s="27">
        <v>291</v>
      </c>
      <c r="P10" s="26">
        <v>323</v>
      </c>
      <c r="Q10" s="25">
        <f t="shared" si="2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15">
        <v>307</v>
      </c>
      <c r="M11" s="28"/>
      <c r="N11" s="28">
        <f t="shared" si="1"/>
        <v>0</v>
      </c>
      <c r="O11" s="27">
        <v>291</v>
      </c>
      <c r="P11" s="26">
        <v>323</v>
      </c>
      <c r="Q11" s="25">
        <f t="shared" si="2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15">
        <v>307</v>
      </c>
      <c r="M12" s="28"/>
      <c r="N12" s="28">
        <f t="shared" si="1"/>
        <v>0</v>
      </c>
      <c r="O12" s="27">
        <v>291</v>
      </c>
      <c r="P12" s="26">
        <v>323</v>
      </c>
      <c r="Q12" s="25">
        <f t="shared" si="2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15">
        <v>307</v>
      </c>
      <c r="M13" s="28"/>
      <c r="N13" s="28">
        <f t="shared" si="1"/>
        <v>0</v>
      </c>
      <c r="O13" s="27">
        <v>291</v>
      </c>
      <c r="P13" s="26">
        <v>323</v>
      </c>
      <c r="Q13" s="25">
        <f t="shared" si="2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15">
        <v>307</v>
      </c>
      <c r="M14" s="28"/>
      <c r="N14" s="28">
        <f t="shared" si="1"/>
        <v>0</v>
      </c>
      <c r="O14" s="27">
        <v>291</v>
      </c>
      <c r="P14" s="26">
        <v>323</v>
      </c>
      <c r="Q14" s="25">
        <f t="shared" si="2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15">
        <v>307</v>
      </c>
      <c r="M15" s="28"/>
      <c r="N15" s="28">
        <f t="shared" si="1"/>
        <v>0</v>
      </c>
      <c r="O15" s="27">
        <v>291</v>
      </c>
      <c r="P15" s="26">
        <v>323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15">
        <v>307</v>
      </c>
      <c r="M16" s="28"/>
      <c r="N16" s="28">
        <f t="shared" si="1"/>
        <v>0</v>
      </c>
      <c r="O16" s="27">
        <v>291</v>
      </c>
      <c r="P16" s="26">
        <v>323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15">
        <v>307</v>
      </c>
      <c r="M17" s="28"/>
      <c r="N17" s="28">
        <f t="shared" si="1"/>
        <v>0</v>
      </c>
      <c r="O17" s="27">
        <v>291</v>
      </c>
      <c r="P17" s="26">
        <v>323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5">
        <v>307</v>
      </c>
      <c r="M18" s="28"/>
      <c r="N18" s="28">
        <f t="shared" si="1"/>
        <v>0</v>
      </c>
      <c r="O18" s="27">
        <v>291</v>
      </c>
      <c r="P18" s="26">
        <v>323</v>
      </c>
      <c r="Q18" s="25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5">
        <v>307</v>
      </c>
      <c r="M19" s="28"/>
      <c r="N19" s="28">
        <f t="shared" si="1"/>
        <v>0</v>
      </c>
      <c r="O19" s="27">
        <v>291</v>
      </c>
      <c r="P19" s="26">
        <v>323</v>
      </c>
      <c r="Q19" s="25">
        <f t="shared" si="2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15">
        <v>307</v>
      </c>
      <c r="M20" s="28"/>
      <c r="N20" s="28">
        <f t="shared" si="1"/>
        <v>0</v>
      </c>
      <c r="O20" s="27">
        <v>291</v>
      </c>
      <c r="P20" s="26">
        <v>323</v>
      </c>
      <c r="Q20" s="25">
        <f t="shared" si="2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6146-F9C7-4363-BBDD-E02501808033}">
  <sheetPr codeName="Sheet25"/>
  <dimension ref="A1:R20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3" width="10.5" style="14" customWidth="1"/>
    <col min="4" max="4" width="9.875" style="14" customWidth="1"/>
    <col min="5" max="5" width="10.25" style="14" customWidth="1"/>
    <col min="6" max="6" width="9.5" style="14" customWidth="1"/>
    <col min="7" max="7" width="9.75" style="14" customWidth="1"/>
    <col min="8" max="9" width="10.25" style="14" customWidth="1"/>
    <col min="10" max="10" width="10.625" style="14" customWidth="1"/>
    <col min="11" max="11" width="9.375" style="14" customWidth="1"/>
    <col min="12" max="12" width="7.5" style="49" customWidth="1"/>
    <col min="13" max="13" width="9.75" style="49" customWidth="1"/>
    <col min="14" max="14" width="7.875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49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90</v>
      </c>
      <c r="N2" s="57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151.60357142857148</v>
      </c>
      <c r="D3" s="118">
        <v>143.54545454545453</v>
      </c>
      <c r="E3" s="105"/>
      <c r="F3" s="102"/>
      <c r="G3" s="102"/>
      <c r="H3" s="102"/>
      <c r="I3" s="102"/>
      <c r="J3" s="102"/>
      <c r="K3" s="110"/>
      <c r="L3" s="29">
        <v>149</v>
      </c>
      <c r="M3" s="28">
        <f t="shared" ref="M3:M9" si="0">AVERAGE(B3:K3)</f>
        <v>147.57451298701301</v>
      </c>
      <c r="N3" s="28">
        <f t="shared" ref="N3:N20" si="1">MAX(B3:K3)-MIN(B3:K3)</f>
        <v>8.0581168831169521</v>
      </c>
      <c r="O3" s="93">
        <v>141</v>
      </c>
      <c r="P3" s="92">
        <v>157</v>
      </c>
      <c r="Q3" s="25">
        <f>M3/M3*100</f>
        <v>100</v>
      </c>
    </row>
    <row r="4" spans="1:18" ht="15.95" customHeight="1" x14ac:dyDescent="0.25">
      <c r="A4" s="31">
        <v>12</v>
      </c>
      <c r="B4" s="119">
        <v>148.5</v>
      </c>
      <c r="C4" s="119">
        <v>151.31999999999994</v>
      </c>
      <c r="D4" s="118">
        <v>148.21052631578948</v>
      </c>
      <c r="E4" s="118">
        <v>147.6</v>
      </c>
      <c r="F4" s="119"/>
      <c r="G4" s="119">
        <v>153.11176470588236</v>
      </c>
      <c r="H4" s="119">
        <v>146.083</v>
      </c>
      <c r="I4" s="119"/>
      <c r="J4" s="119">
        <v>149.97999999999999</v>
      </c>
      <c r="K4" s="119"/>
      <c r="L4" s="29">
        <v>149</v>
      </c>
      <c r="M4" s="28">
        <f t="shared" si="0"/>
        <v>149.25789871738169</v>
      </c>
      <c r="N4" s="28">
        <f t="shared" si="1"/>
        <v>7.0287647058823666</v>
      </c>
      <c r="O4" s="93">
        <v>141</v>
      </c>
      <c r="P4" s="92">
        <v>157</v>
      </c>
      <c r="Q4" s="25">
        <f t="shared" ref="Q4:Q20" si="2">M4/M$3*100</f>
        <v>101.14070220954538</v>
      </c>
    </row>
    <row r="5" spans="1:18" ht="15.95" customHeight="1" x14ac:dyDescent="0.25">
      <c r="A5" s="31">
        <v>1</v>
      </c>
      <c r="B5" s="119">
        <v>148.65</v>
      </c>
      <c r="C5" s="119">
        <v>151.85113636363636</v>
      </c>
      <c r="D5" s="118">
        <v>146.35294117647058</v>
      </c>
      <c r="E5" s="118">
        <v>147.38200000000001</v>
      </c>
      <c r="F5" s="119">
        <v>152</v>
      </c>
      <c r="G5" s="119">
        <v>152.34285714285713</v>
      </c>
      <c r="H5" s="119">
        <v>146.16</v>
      </c>
      <c r="I5" s="119">
        <v>149.59</v>
      </c>
      <c r="J5" s="119">
        <v>149.29</v>
      </c>
      <c r="K5" s="102"/>
      <c r="L5" s="29">
        <v>149</v>
      </c>
      <c r="M5" s="28">
        <f t="shared" si="0"/>
        <v>149.29099274255157</v>
      </c>
      <c r="N5" s="28">
        <f t="shared" si="1"/>
        <v>6.1828571428571308</v>
      </c>
      <c r="O5" s="93">
        <v>141</v>
      </c>
      <c r="P5" s="92">
        <v>157</v>
      </c>
      <c r="Q5" s="25">
        <f>M5/M$3*100</f>
        <v>101.16312750812845</v>
      </c>
    </row>
    <row r="6" spans="1:18" ht="15.95" customHeight="1" x14ac:dyDescent="0.25">
      <c r="A6" s="31">
        <v>2</v>
      </c>
      <c r="B6" s="119">
        <v>148.38888888888889</v>
      </c>
      <c r="C6" s="119">
        <v>151.80714285714288</v>
      </c>
      <c r="D6" s="118">
        <v>145.19999999999999</v>
      </c>
      <c r="E6" s="118">
        <v>147.732</v>
      </c>
      <c r="F6" s="119">
        <v>152.72727272727272</v>
      </c>
      <c r="G6" s="119">
        <v>152.53749999999999</v>
      </c>
      <c r="H6" s="119">
        <v>145.73400000000001</v>
      </c>
      <c r="I6" s="119">
        <v>149.94999999999999</v>
      </c>
      <c r="J6" s="119">
        <v>148.66</v>
      </c>
      <c r="K6" s="119"/>
      <c r="L6" s="29">
        <v>149</v>
      </c>
      <c r="M6" s="28">
        <f t="shared" si="0"/>
        <v>149.19297827481162</v>
      </c>
      <c r="N6" s="28">
        <f>MAX(B6:K6)-MIN(B6:K6)</f>
        <v>7.5272727272727309</v>
      </c>
      <c r="O6" s="93">
        <v>141</v>
      </c>
      <c r="P6" s="92">
        <v>157</v>
      </c>
      <c r="Q6" s="25">
        <f>M6/M$3*100</f>
        <v>101.09671057355347</v>
      </c>
    </row>
    <row r="7" spans="1:18" ht="15.95" customHeight="1" x14ac:dyDescent="0.25">
      <c r="A7" s="31">
        <v>3</v>
      </c>
      <c r="B7" s="119">
        <v>148.61111111111111</v>
      </c>
      <c r="C7" s="119">
        <v>151.66129032258067</v>
      </c>
      <c r="D7" s="118">
        <v>147.92307692307693</v>
      </c>
      <c r="E7" s="118">
        <v>148.41900000000001</v>
      </c>
      <c r="F7" s="119">
        <v>151.46153846153845</v>
      </c>
      <c r="G7" s="119">
        <v>151.76666666666668</v>
      </c>
      <c r="H7" s="119">
        <v>145.44300000000001</v>
      </c>
      <c r="I7" s="119">
        <v>150.16999999999999</v>
      </c>
      <c r="J7" s="119">
        <v>148.46</v>
      </c>
      <c r="K7" s="119"/>
      <c r="L7" s="29">
        <v>149</v>
      </c>
      <c r="M7" s="28">
        <f t="shared" si="0"/>
        <v>149.32396483166377</v>
      </c>
      <c r="N7" s="28">
        <f t="shared" si="1"/>
        <v>6.3236666666666679</v>
      </c>
      <c r="O7" s="93">
        <v>141</v>
      </c>
      <c r="P7" s="92">
        <v>157</v>
      </c>
      <c r="Q7" s="25">
        <f t="shared" si="2"/>
        <v>101.18547017993866</v>
      </c>
    </row>
    <row r="8" spans="1:18" ht="15.95" customHeight="1" x14ac:dyDescent="0.25">
      <c r="A8" s="31">
        <v>4</v>
      </c>
      <c r="B8" s="119">
        <v>148.18181818181819</v>
      </c>
      <c r="C8" s="119">
        <v>150.55131578947365</v>
      </c>
      <c r="D8" s="118">
        <v>147.47368421052633</v>
      </c>
      <c r="E8" s="118">
        <v>150.06700000000001</v>
      </c>
      <c r="F8" s="235"/>
      <c r="G8" s="119">
        <v>151.67916666666667</v>
      </c>
      <c r="H8" s="119">
        <v>145.19399999999999</v>
      </c>
      <c r="I8" s="119">
        <v>149.47999999999999</v>
      </c>
      <c r="J8" s="119">
        <v>147.94</v>
      </c>
      <c r="K8" s="119"/>
      <c r="L8" s="29">
        <v>149</v>
      </c>
      <c r="M8" s="28">
        <f t="shared" si="0"/>
        <v>148.82087310606062</v>
      </c>
      <c r="N8" s="28">
        <f t="shared" si="1"/>
        <v>6.4851666666666858</v>
      </c>
      <c r="O8" s="93">
        <v>141</v>
      </c>
      <c r="P8" s="92">
        <v>157</v>
      </c>
      <c r="Q8" s="25">
        <f t="shared" si="2"/>
        <v>100.84456326083711</v>
      </c>
    </row>
    <row r="9" spans="1:18" ht="15.95" customHeight="1" x14ac:dyDescent="0.25">
      <c r="A9" s="31">
        <v>5</v>
      </c>
      <c r="B9" s="102"/>
      <c r="C9" s="102"/>
      <c r="D9" s="105"/>
      <c r="E9" s="238"/>
      <c r="F9" s="102"/>
      <c r="G9" s="102"/>
      <c r="H9" s="102"/>
      <c r="I9" s="102"/>
      <c r="J9" s="119">
        <v>148.19999999999999</v>
      </c>
      <c r="K9" s="119"/>
      <c r="L9" s="29">
        <v>149</v>
      </c>
      <c r="M9" s="28">
        <f t="shared" si="0"/>
        <v>148.19999999999999</v>
      </c>
      <c r="N9" s="28">
        <f t="shared" si="1"/>
        <v>0</v>
      </c>
      <c r="O9" s="93">
        <v>141</v>
      </c>
      <c r="P9" s="92">
        <v>157</v>
      </c>
      <c r="Q9" s="25">
        <f t="shared" si="2"/>
        <v>100.42384487695514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29">
        <v>149</v>
      </c>
      <c r="M10" s="28"/>
      <c r="N10" s="28">
        <f t="shared" si="1"/>
        <v>0</v>
      </c>
      <c r="O10" s="93">
        <v>141</v>
      </c>
      <c r="P10" s="92">
        <v>157</v>
      </c>
      <c r="Q10" s="25">
        <f t="shared" si="2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29">
        <v>149</v>
      </c>
      <c r="M11" s="28"/>
      <c r="N11" s="28">
        <f t="shared" si="1"/>
        <v>0</v>
      </c>
      <c r="O11" s="93">
        <v>141</v>
      </c>
      <c r="P11" s="92">
        <v>157</v>
      </c>
      <c r="Q11" s="25">
        <f t="shared" si="2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29">
        <v>149</v>
      </c>
      <c r="M12" s="28"/>
      <c r="N12" s="28">
        <f t="shared" si="1"/>
        <v>0</v>
      </c>
      <c r="O12" s="93">
        <v>141</v>
      </c>
      <c r="P12" s="92">
        <v>157</v>
      </c>
      <c r="Q12" s="25">
        <f t="shared" si="2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29">
        <v>149</v>
      </c>
      <c r="M13" s="28"/>
      <c r="N13" s="28">
        <f t="shared" si="1"/>
        <v>0</v>
      </c>
      <c r="O13" s="93">
        <v>141</v>
      </c>
      <c r="P13" s="92">
        <v>157</v>
      </c>
      <c r="Q13" s="25">
        <f t="shared" si="2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29">
        <v>149</v>
      </c>
      <c r="M14" s="28"/>
      <c r="N14" s="28">
        <f t="shared" si="1"/>
        <v>0</v>
      </c>
      <c r="O14" s="93">
        <v>141</v>
      </c>
      <c r="P14" s="92">
        <v>157</v>
      </c>
      <c r="Q14" s="25">
        <f t="shared" si="2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29">
        <v>149</v>
      </c>
      <c r="M15" s="28"/>
      <c r="N15" s="28">
        <f t="shared" si="1"/>
        <v>0</v>
      </c>
      <c r="O15" s="93">
        <v>141</v>
      </c>
      <c r="P15" s="92">
        <v>157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29">
        <v>149</v>
      </c>
      <c r="M16" s="28"/>
      <c r="N16" s="28">
        <f t="shared" si="1"/>
        <v>0</v>
      </c>
      <c r="O16" s="93">
        <v>141</v>
      </c>
      <c r="P16" s="92">
        <v>157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29">
        <v>149</v>
      </c>
      <c r="M17" s="28"/>
      <c r="N17" s="28">
        <f t="shared" si="1"/>
        <v>0</v>
      </c>
      <c r="O17" s="93">
        <v>141</v>
      </c>
      <c r="P17" s="92">
        <v>157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149</v>
      </c>
      <c r="M18" s="28"/>
      <c r="N18" s="28">
        <f t="shared" si="1"/>
        <v>0</v>
      </c>
      <c r="O18" s="93">
        <v>141</v>
      </c>
      <c r="P18" s="92">
        <v>157</v>
      </c>
      <c r="Q18" s="25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149</v>
      </c>
      <c r="M19" s="28"/>
      <c r="N19" s="28">
        <f t="shared" si="1"/>
        <v>0</v>
      </c>
      <c r="O19" s="93">
        <v>141</v>
      </c>
      <c r="P19" s="92">
        <v>157</v>
      </c>
      <c r="Q19" s="25">
        <f t="shared" si="2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149</v>
      </c>
      <c r="M20" s="28"/>
      <c r="N20" s="28">
        <f t="shared" si="1"/>
        <v>0</v>
      </c>
      <c r="O20" s="93">
        <v>141</v>
      </c>
      <c r="P20" s="92">
        <v>157</v>
      </c>
      <c r="Q20" s="25">
        <f t="shared" si="2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7835-6D28-4BFD-8A0F-219A4E377543}">
  <sheetPr codeName="Sheet26"/>
  <dimension ref="A1:R20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9" style="14" customWidth="1"/>
    <col min="3" max="3" width="9" style="14"/>
    <col min="4" max="5" width="8.75" style="14" customWidth="1"/>
    <col min="6" max="6" width="9.5" style="14" customWidth="1"/>
    <col min="7" max="8" width="8.75" style="14" customWidth="1"/>
    <col min="9" max="9" width="10.625" style="14" customWidth="1"/>
    <col min="10" max="10" width="8.625" style="14" customWidth="1"/>
    <col min="11" max="11" width="9.375" style="14" customWidth="1"/>
    <col min="12" max="12" width="6.875" style="49" customWidth="1"/>
    <col min="13" max="13" width="9.75" style="49" customWidth="1"/>
    <col min="14" max="14" width="7.875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52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91</v>
      </c>
      <c r="N2" s="57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2.6160937499999983</v>
      </c>
      <c r="D3" s="117">
        <v>2.6357142857142861</v>
      </c>
      <c r="E3" s="106"/>
      <c r="F3" s="103"/>
      <c r="G3" s="103"/>
      <c r="H3" s="103"/>
      <c r="I3" s="103"/>
      <c r="J3" s="103"/>
      <c r="K3" s="111"/>
      <c r="L3" s="32">
        <v>2.7</v>
      </c>
      <c r="M3" s="45">
        <f t="shared" ref="M3:M9" si="0">AVERAGE(B3:K3)</f>
        <v>2.6259040178571422</v>
      </c>
      <c r="N3" s="45">
        <f t="shared" ref="N3:N20" si="1">MAX(B3:K3)-MIN(B3:K3)</f>
        <v>1.962053571428779E-2</v>
      </c>
      <c r="O3" s="60">
        <v>2.5</v>
      </c>
      <c r="P3" s="59">
        <v>2.9</v>
      </c>
      <c r="Q3" s="25">
        <f>M3/M3*100</f>
        <v>100</v>
      </c>
    </row>
    <row r="4" spans="1:18" ht="15.95" customHeight="1" x14ac:dyDescent="0.25">
      <c r="A4" s="31">
        <v>12</v>
      </c>
      <c r="B4" s="116">
        <v>2.6300000000000012</v>
      </c>
      <c r="C4" s="116">
        <v>2.6412658227848098</v>
      </c>
      <c r="D4" s="117">
        <v>2.7105263157894743</v>
      </c>
      <c r="E4" s="117">
        <v>2.7359999999999998</v>
      </c>
      <c r="F4" s="116"/>
      <c r="G4" s="116"/>
      <c r="H4" s="116">
        <v>2.681</v>
      </c>
      <c r="I4" s="116"/>
      <c r="J4" s="116">
        <v>2.69</v>
      </c>
      <c r="K4" s="116"/>
      <c r="L4" s="32">
        <v>2.7</v>
      </c>
      <c r="M4" s="45">
        <f t="shared" si="0"/>
        <v>2.6814653564290478</v>
      </c>
      <c r="N4" s="45">
        <f t="shared" si="1"/>
        <v>0.10599999999999854</v>
      </c>
      <c r="O4" s="60">
        <v>2.5</v>
      </c>
      <c r="P4" s="59">
        <v>2.9</v>
      </c>
      <c r="Q4" s="25">
        <f t="shared" ref="Q4:Q20" si="2">M4/M$3*100</f>
        <v>102.11589373389383</v>
      </c>
    </row>
    <row r="5" spans="1:18" ht="15.95" customHeight="1" x14ac:dyDescent="0.25">
      <c r="A5" s="31">
        <v>1</v>
      </c>
      <c r="B5" s="116">
        <v>2.6700000000000008</v>
      </c>
      <c r="C5" s="116">
        <v>2.6331645569620239</v>
      </c>
      <c r="D5" s="117">
        <v>2.7117647058823535</v>
      </c>
      <c r="E5" s="117">
        <v>2.7490000000000001</v>
      </c>
      <c r="F5" s="116">
        <v>2.6</v>
      </c>
      <c r="G5" s="116"/>
      <c r="H5" s="116">
        <v>2.6320000000000001</v>
      </c>
      <c r="I5" s="116">
        <v>2.76</v>
      </c>
      <c r="J5" s="116">
        <v>2.73</v>
      </c>
      <c r="K5" s="103"/>
      <c r="L5" s="32">
        <v>2.7</v>
      </c>
      <c r="M5" s="45">
        <f t="shared" si="0"/>
        <v>2.685741157855547</v>
      </c>
      <c r="N5" s="45">
        <f t="shared" si="1"/>
        <v>0.1599999999999997</v>
      </c>
      <c r="O5" s="60">
        <v>2.5</v>
      </c>
      <c r="P5" s="59">
        <v>2.9</v>
      </c>
      <c r="Q5" s="25">
        <f>M5/M$3*100</f>
        <v>102.2787253300764</v>
      </c>
    </row>
    <row r="6" spans="1:18" ht="15.95" customHeight="1" x14ac:dyDescent="0.25">
      <c r="A6" s="31">
        <v>2</v>
      </c>
      <c r="B6" s="116">
        <v>2.6722222222222229</v>
      </c>
      <c r="C6" s="116">
        <v>2.6720731707317071</v>
      </c>
      <c r="D6" s="117">
        <v>2.6350000000000007</v>
      </c>
      <c r="E6" s="117">
        <v>2.738</v>
      </c>
      <c r="F6" s="116">
        <v>2.6727272727272724</v>
      </c>
      <c r="G6" s="116"/>
      <c r="H6" s="116">
        <v>2.6459999999999999</v>
      </c>
      <c r="I6" s="116">
        <v>2.75</v>
      </c>
      <c r="J6" s="116">
        <v>2.68</v>
      </c>
      <c r="K6" s="116"/>
      <c r="L6" s="32">
        <v>2.7</v>
      </c>
      <c r="M6" s="45">
        <f t="shared" si="0"/>
        <v>2.6832528332101502</v>
      </c>
      <c r="N6" s="45">
        <f>MAX(B6:K6)-MIN(B6:K6)</f>
        <v>0.11499999999999932</v>
      </c>
      <c r="O6" s="60">
        <v>2.5</v>
      </c>
      <c r="P6" s="59">
        <v>2.9</v>
      </c>
      <c r="Q6" s="25">
        <f>M6/M$3*100</f>
        <v>102.18396464467148</v>
      </c>
    </row>
    <row r="7" spans="1:18" ht="15.95" customHeight="1" x14ac:dyDescent="0.25">
      <c r="A7" s="31">
        <v>3</v>
      </c>
      <c r="B7" s="116">
        <v>2.6666666666666674</v>
      </c>
      <c r="C7" s="116">
        <v>2.6404166666666655</v>
      </c>
      <c r="D7" s="117">
        <v>2.5904761904761915</v>
      </c>
      <c r="E7" s="117">
        <v>2.7439999999999998</v>
      </c>
      <c r="F7" s="116">
        <v>2.6000000000000005</v>
      </c>
      <c r="G7" s="116"/>
      <c r="H7" s="116">
        <v>2.6040000000000001</v>
      </c>
      <c r="I7" s="116">
        <v>2.64</v>
      </c>
      <c r="J7" s="116">
        <v>2.76</v>
      </c>
      <c r="K7" s="116"/>
      <c r="L7" s="32">
        <v>2.7</v>
      </c>
      <c r="M7" s="45">
        <f t="shared" si="0"/>
        <v>2.6556949404761907</v>
      </c>
      <c r="N7" s="45">
        <f t="shared" si="1"/>
        <v>0.1695238095238083</v>
      </c>
      <c r="O7" s="60">
        <v>2.5</v>
      </c>
      <c r="P7" s="59">
        <v>2.9</v>
      </c>
      <c r="Q7" s="25">
        <f t="shared" si="2"/>
        <v>101.13450158179656</v>
      </c>
    </row>
    <row r="8" spans="1:18" ht="15.95" customHeight="1" x14ac:dyDescent="0.25">
      <c r="A8" s="31">
        <v>4</v>
      </c>
      <c r="B8" s="116">
        <v>2.6681818181818193</v>
      </c>
      <c r="C8" s="116">
        <v>2.6567901234567888</v>
      </c>
      <c r="D8" s="117">
        <v>2.6857142857142868</v>
      </c>
      <c r="E8" s="232">
        <v>2.7549999999999999</v>
      </c>
      <c r="F8" s="236"/>
      <c r="G8" s="116"/>
      <c r="H8" s="116">
        <v>2.629</v>
      </c>
      <c r="I8" s="116">
        <v>2.63</v>
      </c>
      <c r="J8" s="116">
        <v>2.73</v>
      </c>
      <c r="K8" s="116"/>
      <c r="L8" s="32">
        <v>2.7</v>
      </c>
      <c r="M8" s="45">
        <f t="shared" si="0"/>
        <v>2.679240889621842</v>
      </c>
      <c r="N8" s="45">
        <f t="shared" si="1"/>
        <v>0.12599999999999989</v>
      </c>
      <c r="O8" s="60">
        <v>2.5</v>
      </c>
      <c r="P8" s="59">
        <v>2.9</v>
      </c>
      <c r="Q8" s="25">
        <f t="shared" si="2"/>
        <v>102.03118131515809</v>
      </c>
    </row>
    <row r="9" spans="1:18" ht="15.95" customHeight="1" x14ac:dyDescent="0.25">
      <c r="A9" s="31">
        <v>5</v>
      </c>
      <c r="B9" s="103"/>
      <c r="C9" s="103"/>
      <c r="D9" s="106"/>
      <c r="E9" s="239"/>
      <c r="F9" s="103"/>
      <c r="G9" s="103"/>
      <c r="H9" s="103"/>
      <c r="I9" s="103"/>
      <c r="J9" s="116">
        <v>2.6760000000000002</v>
      </c>
      <c r="K9" s="116"/>
      <c r="L9" s="32">
        <v>2.7</v>
      </c>
      <c r="M9" s="45">
        <f t="shared" si="0"/>
        <v>2.6760000000000002</v>
      </c>
      <c r="N9" s="45">
        <f t="shared" si="1"/>
        <v>0</v>
      </c>
      <c r="O9" s="60">
        <v>2.5</v>
      </c>
      <c r="P9" s="59">
        <v>2.9</v>
      </c>
      <c r="Q9" s="25">
        <f t="shared" si="2"/>
        <v>101.90776135769572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32">
        <v>2.7</v>
      </c>
      <c r="M10" s="45"/>
      <c r="N10" s="45">
        <f t="shared" si="1"/>
        <v>0</v>
      </c>
      <c r="O10" s="60">
        <v>2.5</v>
      </c>
      <c r="P10" s="59">
        <v>2.9</v>
      </c>
      <c r="Q10" s="25">
        <f t="shared" si="2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46"/>
      <c r="I11" s="46"/>
      <c r="J11" s="46"/>
      <c r="K11" s="46"/>
      <c r="L11" s="32">
        <v>2.7</v>
      </c>
      <c r="M11" s="45"/>
      <c r="N11" s="45">
        <f t="shared" si="1"/>
        <v>0</v>
      </c>
      <c r="O11" s="60">
        <v>2.5</v>
      </c>
      <c r="P11" s="59">
        <v>2.9</v>
      </c>
      <c r="Q11" s="25">
        <f t="shared" si="2"/>
        <v>0</v>
      </c>
    </row>
    <row r="12" spans="1:18" ht="15.95" customHeight="1" x14ac:dyDescent="0.25">
      <c r="A12" s="31">
        <v>8</v>
      </c>
      <c r="B12" s="46"/>
      <c r="C12" s="46"/>
      <c r="D12" s="45"/>
      <c r="E12" s="61"/>
      <c r="F12" s="46"/>
      <c r="G12" s="46"/>
      <c r="H12" s="46"/>
      <c r="I12" s="46"/>
      <c r="J12" s="46"/>
      <c r="K12" s="46"/>
      <c r="L12" s="32">
        <v>2.7</v>
      </c>
      <c r="M12" s="45"/>
      <c r="N12" s="45">
        <f t="shared" si="1"/>
        <v>0</v>
      </c>
      <c r="O12" s="60">
        <v>2.5</v>
      </c>
      <c r="P12" s="59">
        <v>2.9</v>
      </c>
      <c r="Q12" s="25">
        <f t="shared" si="2"/>
        <v>0</v>
      </c>
    </row>
    <row r="13" spans="1:18" ht="15.95" customHeight="1" x14ac:dyDescent="0.25">
      <c r="A13" s="31">
        <v>9</v>
      </c>
      <c r="B13" s="46"/>
      <c r="C13" s="46"/>
      <c r="D13" s="45"/>
      <c r="E13" s="61"/>
      <c r="F13" s="46"/>
      <c r="G13" s="46"/>
      <c r="H13" s="46"/>
      <c r="I13" s="46"/>
      <c r="J13" s="46"/>
      <c r="K13" s="46"/>
      <c r="L13" s="32">
        <v>2.7</v>
      </c>
      <c r="M13" s="45"/>
      <c r="N13" s="45">
        <f t="shared" si="1"/>
        <v>0</v>
      </c>
      <c r="O13" s="60">
        <v>2.5</v>
      </c>
      <c r="P13" s="59">
        <v>2.9</v>
      </c>
      <c r="Q13" s="25">
        <f t="shared" si="2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46"/>
      <c r="H14" s="46"/>
      <c r="I14" s="46"/>
      <c r="J14" s="46"/>
      <c r="K14" s="46"/>
      <c r="L14" s="32">
        <v>2.7</v>
      </c>
      <c r="M14" s="45"/>
      <c r="N14" s="45">
        <f t="shared" si="1"/>
        <v>0</v>
      </c>
      <c r="O14" s="60">
        <v>2.5</v>
      </c>
      <c r="P14" s="59">
        <v>2.9</v>
      </c>
      <c r="Q14" s="25">
        <f t="shared" si="2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2.7</v>
      </c>
      <c r="M15" s="45"/>
      <c r="N15" s="45">
        <f t="shared" si="1"/>
        <v>0</v>
      </c>
      <c r="O15" s="60">
        <v>2.5</v>
      </c>
      <c r="P15" s="59">
        <v>2.9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61"/>
      <c r="F16" s="46"/>
      <c r="G16" s="46"/>
      <c r="H16" s="46"/>
      <c r="I16" s="46"/>
      <c r="J16" s="46"/>
      <c r="K16" s="46"/>
      <c r="L16" s="32">
        <v>2.7</v>
      </c>
      <c r="M16" s="45"/>
      <c r="N16" s="45">
        <f t="shared" si="1"/>
        <v>0</v>
      </c>
      <c r="O16" s="60">
        <v>2.5</v>
      </c>
      <c r="P16" s="59">
        <v>2.9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2.7</v>
      </c>
      <c r="M17" s="45"/>
      <c r="N17" s="45">
        <f t="shared" si="1"/>
        <v>0</v>
      </c>
      <c r="O17" s="60">
        <v>2.5</v>
      </c>
      <c r="P17" s="59">
        <v>2.9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2.7</v>
      </c>
      <c r="M18" s="45"/>
      <c r="N18" s="45">
        <f t="shared" si="1"/>
        <v>0</v>
      </c>
      <c r="O18" s="60">
        <v>2.5</v>
      </c>
      <c r="P18" s="59">
        <v>2.9</v>
      </c>
      <c r="Q18" s="25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2.7</v>
      </c>
      <c r="M19" s="45"/>
      <c r="N19" s="45">
        <f t="shared" si="1"/>
        <v>0</v>
      </c>
      <c r="O19" s="60">
        <v>2.5</v>
      </c>
      <c r="P19" s="59">
        <v>2.9</v>
      </c>
      <c r="Q19" s="25">
        <f t="shared" si="2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2.7</v>
      </c>
      <c r="M20" s="45"/>
      <c r="N20" s="45">
        <f t="shared" si="1"/>
        <v>0</v>
      </c>
      <c r="O20" s="60">
        <v>2.5</v>
      </c>
      <c r="P20" s="59">
        <v>2.9</v>
      </c>
      <c r="Q20" s="25">
        <f t="shared" si="2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6FC8E-5A6C-4EB3-ACC8-A4A50A2184C7}">
  <sheetPr codeName="Sheet27"/>
  <dimension ref="A1:R20"/>
  <sheetViews>
    <sheetView zoomScale="76" zoomScaleNormal="76" workbookViewId="0">
      <selection activeCell="Q9" sqref="Q9"/>
    </sheetView>
  </sheetViews>
  <sheetFormatPr defaultColWidth="9" defaultRowHeight="15.75" x14ac:dyDescent="0.25"/>
  <cols>
    <col min="1" max="1" width="3.75" style="14" customWidth="1"/>
    <col min="2" max="2" width="8.375" style="14" customWidth="1"/>
    <col min="3" max="3" width="9" style="14"/>
    <col min="4" max="5" width="8.75" style="14" customWidth="1"/>
    <col min="6" max="6" width="9.5" style="14" customWidth="1"/>
    <col min="7" max="8" width="8.75" style="14" customWidth="1"/>
    <col min="9" max="9" width="10.625" style="14" customWidth="1"/>
    <col min="10" max="10" width="8.625" style="14" customWidth="1"/>
    <col min="11" max="11" width="9.375" style="14" customWidth="1"/>
    <col min="12" max="12" width="6.875" style="49" customWidth="1"/>
    <col min="13" max="13" width="9.75" style="49" customWidth="1"/>
    <col min="14" max="14" width="7.875" style="94" customWidth="1"/>
    <col min="15" max="16" width="2.625" style="49" customWidth="1"/>
    <col min="17" max="17" width="11.875" style="14" customWidth="1"/>
    <col min="18" max="16384" width="9" style="14"/>
  </cols>
  <sheetData>
    <row r="1" spans="1:18" ht="20.100000000000001" customHeight="1" x14ac:dyDescent="0.3">
      <c r="F1" s="42" t="s">
        <v>54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57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5.962407407407408</v>
      </c>
      <c r="D3" s="117">
        <v>5.9500000000000011</v>
      </c>
      <c r="E3" s="106"/>
      <c r="F3" s="103"/>
      <c r="G3" s="103"/>
      <c r="H3" s="103"/>
      <c r="I3" s="103"/>
      <c r="J3" s="103"/>
      <c r="K3" s="111"/>
      <c r="L3" s="32">
        <v>5.9</v>
      </c>
      <c r="M3" s="45">
        <f t="shared" ref="M3:M9" si="0">AVERAGE(B3:K3)</f>
        <v>5.9562037037037046</v>
      </c>
      <c r="N3" s="45">
        <f t="shared" ref="N3:N20" si="1">MAX(B3:K3)-MIN(B3:K3)</f>
        <v>1.2407407407406978E-2</v>
      </c>
      <c r="O3" s="60">
        <v>5.7</v>
      </c>
      <c r="P3" s="59">
        <v>6.1</v>
      </c>
      <c r="Q3" s="48">
        <f>M3/M3*100</f>
        <v>100</v>
      </c>
    </row>
    <row r="4" spans="1:18" ht="15.95" customHeight="1" x14ac:dyDescent="0.25">
      <c r="A4" s="31">
        <v>12</v>
      </c>
      <c r="B4" s="116">
        <v>5.950000000000002</v>
      </c>
      <c r="C4" s="116">
        <v>5.9592000000000001</v>
      </c>
      <c r="D4" s="117">
        <v>5.9285714285714288</v>
      </c>
      <c r="E4" s="117">
        <v>6.0259999999999998</v>
      </c>
      <c r="F4" s="116"/>
      <c r="G4" s="116">
        <v>5.9358823529411779</v>
      </c>
      <c r="H4" s="116">
        <v>5.9859999999999998</v>
      </c>
      <c r="I4" s="116"/>
      <c r="J4" s="116">
        <v>6.05</v>
      </c>
      <c r="K4" s="116"/>
      <c r="L4" s="32">
        <v>5.9</v>
      </c>
      <c r="M4" s="45">
        <f t="shared" si="0"/>
        <v>5.9765219687875151</v>
      </c>
      <c r="N4" s="45">
        <f t="shared" si="1"/>
        <v>0.121428571428571</v>
      </c>
      <c r="O4" s="60">
        <v>5.7</v>
      </c>
      <c r="P4" s="59">
        <v>6.1</v>
      </c>
      <c r="Q4" s="48">
        <f t="shared" ref="Q4:Q20" si="2">M4/M$3*100</f>
        <v>100.3411277735712</v>
      </c>
    </row>
    <row r="5" spans="1:18" ht="15.95" customHeight="1" x14ac:dyDescent="0.25">
      <c r="A5" s="31">
        <v>1</v>
      </c>
      <c r="B5" s="116">
        <v>5.9650000000000007</v>
      </c>
      <c r="C5" s="116">
        <v>5.9765432098765432</v>
      </c>
      <c r="D5" s="117">
        <v>5.9700000000000006</v>
      </c>
      <c r="E5" s="117">
        <v>6.0380000000000003</v>
      </c>
      <c r="F5" s="116">
        <v>5.8</v>
      </c>
      <c r="G5" s="116">
        <v>5.9285714285714297</v>
      </c>
      <c r="H5" s="116">
        <v>5.976</v>
      </c>
      <c r="I5" s="116">
        <v>5.98</v>
      </c>
      <c r="J5" s="116">
        <v>6.03</v>
      </c>
      <c r="K5" s="116">
        <v>6.0214285714285722</v>
      </c>
      <c r="L5" s="32">
        <v>5.9</v>
      </c>
      <c r="M5" s="45">
        <f t="shared" si="0"/>
        <v>5.9685543209876544</v>
      </c>
      <c r="N5" s="45">
        <f t="shared" si="1"/>
        <v>0.23800000000000043</v>
      </c>
      <c r="O5" s="60">
        <v>5.7</v>
      </c>
      <c r="P5" s="59">
        <v>6.1</v>
      </c>
      <c r="Q5" s="48">
        <f>M5/M$3*100</f>
        <v>100.20735720096796</v>
      </c>
    </row>
    <row r="6" spans="1:18" ht="15.95" customHeight="1" x14ac:dyDescent="0.25">
      <c r="A6" s="31">
        <v>2</v>
      </c>
      <c r="B6" s="116">
        <v>5.9500000000000011</v>
      </c>
      <c r="C6" s="116">
        <v>6.0106896551724169</v>
      </c>
      <c r="D6" s="117">
        <v>5.9631578947368444</v>
      </c>
      <c r="E6" s="117">
        <v>6.0430000000000001</v>
      </c>
      <c r="F6" s="116">
        <v>5.9</v>
      </c>
      <c r="G6" s="116">
        <v>5.9008333333333347</v>
      </c>
      <c r="H6" s="116">
        <v>5.9909999999999997</v>
      </c>
      <c r="I6" s="116">
        <v>5.95</v>
      </c>
      <c r="J6" s="116">
        <v>5.97</v>
      </c>
      <c r="K6" s="116">
        <v>5.9846153846153847</v>
      </c>
      <c r="L6" s="32">
        <v>5.9</v>
      </c>
      <c r="M6" s="45">
        <f t="shared" si="0"/>
        <v>5.9663296267857975</v>
      </c>
      <c r="N6" s="45">
        <f>MAX(B6:K6)-MIN(B6:K6)</f>
        <v>0.14299999999999979</v>
      </c>
      <c r="O6" s="60">
        <v>5.7</v>
      </c>
      <c r="P6" s="59">
        <v>6.1</v>
      </c>
      <c r="Q6" s="48">
        <f>M6/M$3*100</f>
        <v>100.17000632593873</v>
      </c>
    </row>
    <row r="7" spans="1:18" ht="15.95" customHeight="1" x14ac:dyDescent="0.25">
      <c r="A7" s="31">
        <v>3</v>
      </c>
      <c r="B7" s="116">
        <v>5.9555555555555566</v>
      </c>
      <c r="C7" s="116">
        <v>5.9925531914893604</v>
      </c>
      <c r="D7" s="117">
        <v>5.8857142857142879</v>
      </c>
      <c r="E7" s="117">
        <v>6.0620000000000003</v>
      </c>
      <c r="F7" s="116">
        <v>5.8769230769230774</v>
      </c>
      <c r="G7" s="116">
        <v>5.8737500000000011</v>
      </c>
      <c r="H7" s="116">
        <v>5.9740000000000002</v>
      </c>
      <c r="I7" s="116">
        <v>5.94</v>
      </c>
      <c r="J7" s="116">
        <v>5.92</v>
      </c>
      <c r="K7" s="116">
        <v>6</v>
      </c>
      <c r="L7" s="32">
        <v>5.9</v>
      </c>
      <c r="M7" s="45">
        <f t="shared" si="0"/>
        <v>5.948049610968229</v>
      </c>
      <c r="N7" s="45">
        <f t="shared" si="1"/>
        <v>0.18824999999999914</v>
      </c>
      <c r="O7" s="60">
        <v>5.7</v>
      </c>
      <c r="P7" s="59">
        <v>6.1</v>
      </c>
      <c r="Q7" s="48">
        <f t="shared" si="2"/>
        <v>99.863099162803906</v>
      </c>
    </row>
    <row r="8" spans="1:18" ht="15.95" customHeight="1" x14ac:dyDescent="0.25">
      <c r="A8" s="31">
        <v>4</v>
      </c>
      <c r="B8" s="116">
        <v>5.9318181818181843</v>
      </c>
      <c r="C8" s="116">
        <v>6.0158139534883706</v>
      </c>
      <c r="D8" s="117">
        <v>5.89047619047619</v>
      </c>
      <c r="E8" s="232">
        <v>6.0629999999999997</v>
      </c>
      <c r="F8" s="236"/>
      <c r="G8" s="116">
        <v>5.8650000000000011</v>
      </c>
      <c r="H8" s="116">
        <v>5.9539999999999997</v>
      </c>
      <c r="I8" s="116">
        <v>5.98</v>
      </c>
      <c r="J8" s="116">
        <v>5.87</v>
      </c>
      <c r="K8" s="116">
        <v>5.9642857142857144</v>
      </c>
      <c r="L8" s="32">
        <v>5.9</v>
      </c>
      <c r="M8" s="45">
        <f t="shared" si="0"/>
        <v>5.9482660044520514</v>
      </c>
      <c r="N8" s="45">
        <f t="shared" si="1"/>
        <v>0.19799999999999862</v>
      </c>
      <c r="O8" s="60">
        <v>5.7</v>
      </c>
      <c r="P8" s="59">
        <v>6.1</v>
      </c>
      <c r="Q8" s="48">
        <f t="shared" si="2"/>
        <v>99.866732240089149</v>
      </c>
    </row>
    <row r="9" spans="1:18" ht="15.95" customHeight="1" x14ac:dyDescent="0.25">
      <c r="A9" s="31">
        <v>5</v>
      </c>
      <c r="B9" s="103"/>
      <c r="C9" s="103"/>
      <c r="D9" s="106"/>
      <c r="E9" s="239"/>
      <c r="F9" s="103"/>
      <c r="G9" s="103"/>
      <c r="H9" s="103"/>
      <c r="I9" s="103"/>
      <c r="J9" s="116">
        <v>5.89</v>
      </c>
      <c r="K9" s="116">
        <v>5.9187500000000011</v>
      </c>
      <c r="L9" s="32">
        <v>5.9</v>
      </c>
      <c r="M9" s="45">
        <f t="shared" si="0"/>
        <v>5.9043749999999999</v>
      </c>
      <c r="N9" s="45">
        <f t="shared" si="1"/>
        <v>2.8750000000001386E-2</v>
      </c>
      <c r="O9" s="60">
        <v>5.7</v>
      </c>
      <c r="P9" s="59">
        <v>6.1</v>
      </c>
      <c r="Q9" s="48">
        <f t="shared" si="2"/>
        <v>99.129836616039896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32">
        <v>5.9</v>
      </c>
      <c r="M10" s="45"/>
      <c r="N10" s="45">
        <f t="shared" si="1"/>
        <v>0</v>
      </c>
      <c r="O10" s="60">
        <v>5.7</v>
      </c>
      <c r="P10" s="59">
        <v>6.1</v>
      </c>
      <c r="Q10" s="48">
        <f t="shared" si="2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46"/>
      <c r="I11" s="46"/>
      <c r="J11" s="46"/>
      <c r="K11" s="46"/>
      <c r="L11" s="32">
        <v>5.9</v>
      </c>
      <c r="M11" s="45"/>
      <c r="N11" s="45">
        <f t="shared" si="1"/>
        <v>0</v>
      </c>
      <c r="O11" s="60">
        <v>5.7</v>
      </c>
      <c r="P11" s="59">
        <v>6.1</v>
      </c>
      <c r="Q11" s="48">
        <f t="shared" si="2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46"/>
      <c r="I12" s="46"/>
      <c r="J12" s="46"/>
      <c r="K12" s="46"/>
      <c r="L12" s="32">
        <v>5.9</v>
      </c>
      <c r="M12" s="45"/>
      <c r="N12" s="45">
        <f t="shared" si="1"/>
        <v>0</v>
      </c>
      <c r="O12" s="60">
        <v>5.7</v>
      </c>
      <c r="P12" s="59">
        <v>6.1</v>
      </c>
      <c r="Q12" s="48">
        <f t="shared" si="2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32">
        <v>5.9</v>
      </c>
      <c r="M13" s="45"/>
      <c r="N13" s="45">
        <f t="shared" si="1"/>
        <v>0</v>
      </c>
      <c r="O13" s="60">
        <v>5.7</v>
      </c>
      <c r="P13" s="59">
        <v>6.1</v>
      </c>
      <c r="Q13" s="48">
        <f t="shared" si="2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32">
        <v>5.9</v>
      </c>
      <c r="M14" s="45"/>
      <c r="N14" s="45">
        <f t="shared" si="1"/>
        <v>0</v>
      </c>
      <c r="O14" s="60">
        <v>5.7</v>
      </c>
      <c r="P14" s="59">
        <v>6.1</v>
      </c>
      <c r="Q14" s="48">
        <f t="shared" si="2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5.9</v>
      </c>
      <c r="M15" s="45"/>
      <c r="N15" s="45">
        <f t="shared" si="1"/>
        <v>0</v>
      </c>
      <c r="O15" s="60">
        <v>5.7</v>
      </c>
      <c r="P15" s="59">
        <v>6.1</v>
      </c>
      <c r="Q15" s="48">
        <f t="shared" si="2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32">
        <v>5.9</v>
      </c>
      <c r="M16" s="45"/>
      <c r="N16" s="45">
        <f t="shared" si="1"/>
        <v>0</v>
      </c>
      <c r="O16" s="60">
        <v>5.7</v>
      </c>
      <c r="P16" s="59">
        <v>6.1</v>
      </c>
      <c r="Q16" s="48">
        <f t="shared" si="2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5.9</v>
      </c>
      <c r="M17" s="45"/>
      <c r="N17" s="45">
        <f t="shared" si="1"/>
        <v>0</v>
      </c>
      <c r="O17" s="60">
        <v>5.7</v>
      </c>
      <c r="P17" s="59">
        <v>6.1</v>
      </c>
      <c r="Q17" s="48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5.9</v>
      </c>
      <c r="M18" s="45"/>
      <c r="N18" s="45">
        <f t="shared" si="1"/>
        <v>0</v>
      </c>
      <c r="O18" s="60">
        <v>5.7</v>
      </c>
      <c r="P18" s="59">
        <v>6.1</v>
      </c>
      <c r="Q18" s="48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5.9</v>
      </c>
      <c r="M19" s="45"/>
      <c r="N19" s="45">
        <f t="shared" si="1"/>
        <v>0</v>
      </c>
      <c r="O19" s="60">
        <v>5.7</v>
      </c>
      <c r="P19" s="59">
        <v>6.1</v>
      </c>
      <c r="Q19" s="48">
        <f t="shared" si="2"/>
        <v>0</v>
      </c>
      <c r="R19" s="24"/>
    </row>
    <row r="20" spans="1:18" ht="15.95" customHeight="1" x14ac:dyDescent="0.25">
      <c r="A20" s="31">
        <v>4</v>
      </c>
      <c r="B20" s="30"/>
      <c r="C20" s="64"/>
      <c r="D20" s="64"/>
      <c r="E20" s="64"/>
      <c r="F20" s="64"/>
      <c r="G20" s="64"/>
      <c r="H20" s="64"/>
      <c r="I20" s="64"/>
      <c r="J20" s="64"/>
      <c r="K20" s="64"/>
      <c r="L20" s="32">
        <v>5.9</v>
      </c>
      <c r="M20" s="45"/>
      <c r="N20" s="45">
        <f t="shared" si="1"/>
        <v>0</v>
      </c>
      <c r="O20" s="60">
        <v>5.7</v>
      </c>
      <c r="P20" s="59">
        <v>6.1</v>
      </c>
      <c r="Q20" s="48">
        <f t="shared" si="2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72C62-3FEF-4C79-9FB6-A71E03307294}">
  <sheetPr codeName="Sheet28"/>
  <dimension ref="A1:R20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11" width="11.75" style="14" customWidth="1"/>
    <col min="12" max="12" width="8.5" style="49" customWidth="1"/>
    <col min="13" max="13" width="11.5" style="49" customWidth="1"/>
    <col min="14" max="14" width="7.875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55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37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92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969.77735849056603</v>
      </c>
      <c r="D3" s="118">
        <v>995.14615384615377</v>
      </c>
      <c r="E3" s="108"/>
      <c r="F3" s="102"/>
      <c r="G3" s="102"/>
      <c r="H3" s="102"/>
      <c r="I3" s="102"/>
      <c r="J3" s="102"/>
      <c r="K3" s="110"/>
      <c r="L3" s="29">
        <v>966</v>
      </c>
      <c r="M3" s="28">
        <f t="shared" ref="M3:M9" si="0">AVERAGE(B3:K3)</f>
        <v>982.4617561683599</v>
      </c>
      <c r="N3" s="28">
        <f t="shared" ref="N3:N20" si="1">MAX(B3:K3)-MIN(B3:K3)</f>
        <v>25.368795355587736</v>
      </c>
      <c r="O3" s="93">
        <v>917</v>
      </c>
      <c r="P3" s="92">
        <v>1015</v>
      </c>
      <c r="Q3" s="25">
        <f>M3/M3*100</f>
        <v>100</v>
      </c>
    </row>
    <row r="4" spans="1:18" ht="15.95" customHeight="1" x14ac:dyDescent="0.3">
      <c r="A4" s="31">
        <v>12</v>
      </c>
      <c r="B4" s="119">
        <v>988.45</v>
      </c>
      <c r="C4" s="119">
        <v>967.39444444444416</v>
      </c>
      <c r="D4" s="118">
        <v>1000.3133333333333</v>
      </c>
      <c r="E4" s="134"/>
      <c r="F4" s="119"/>
      <c r="G4" s="119">
        <v>971.71564705882361</v>
      </c>
      <c r="H4" s="119"/>
      <c r="I4" s="119"/>
      <c r="J4" s="119">
        <v>978.68</v>
      </c>
      <c r="K4" s="119"/>
      <c r="L4" s="29">
        <v>966</v>
      </c>
      <c r="M4" s="28">
        <f t="shared" si="0"/>
        <v>981.31068496732019</v>
      </c>
      <c r="N4" s="88">
        <f t="shared" si="1"/>
        <v>32.918888888889114</v>
      </c>
      <c r="O4" s="93">
        <v>917</v>
      </c>
      <c r="P4" s="92">
        <v>1015</v>
      </c>
      <c r="Q4" s="25">
        <f t="shared" ref="Q4:Q20" si="2">M4/M$3*100</f>
        <v>99.882838065317785</v>
      </c>
    </row>
    <row r="5" spans="1:18" ht="15.95" customHeight="1" x14ac:dyDescent="0.3">
      <c r="A5" s="31">
        <v>1</v>
      </c>
      <c r="B5" s="119">
        <v>985.35</v>
      </c>
      <c r="C5" s="119">
        <v>974.45466666666653</v>
      </c>
      <c r="D5" s="118">
        <v>1006.2500000000001</v>
      </c>
      <c r="E5" s="134"/>
      <c r="F5" s="119">
        <v>950</v>
      </c>
      <c r="G5" s="119">
        <v>976.75314285714285</v>
      </c>
      <c r="H5" s="119"/>
      <c r="I5" s="119">
        <v>998</v>
      </c>
      <c r="J5" s="119">
        <v>975.58</v>
      </c>
      <c r="K5" s="102"/>
      <c r="L5" s="29">
        <v>966</v>
      </c>
      <c r="M5" s="28">
        <f t="shared" si="0"/>
        <v>980.91254421768701</v>
      </c>
      <c r="N5" s="88">
        <f>MAX(B5:K5)-MIN(B5:K5)</f>
        <v>56.250000000000114</v>
      </c>
      <c r="O5" s="93">
        <v>917</v>
      </c>
      <c r="P5" s="92">
        <v>1015</v>
      </c>
      <c r="Q5" s="25">
        <f>M5/M$3*100</f>
        <v>99.842313256373984</v>
      </c>
    </row>
    <row r="6" spans="1:18" ht="15.95" customHeight="1" x14ac:dyDescent="0.3">
      <c r="A6" s="31">
        <v>2</v>
      </c>
      <c r="B6" s="119">
        <v>984.83333333333337</v>
      </c>
      <c r="C6" s="119">
        <v>981.97763157894758</v>
      </c>
      <c r="D6" s="118">
        <v>1023.6066666666666</v>
      </c>
      <c r="E6" s="134"/>
      <c r="F6" s="119">
        <v>999.09090909090912</v>
      </c>
      <c r="G6" s="119">
        <v>979.18470833333333</v>
      </c>
      <c r="H6" s="119"/>
      <c r="I6" s="119">
        <v>981.43</v>
      </c>
      <c r="J6" s="119">
        <v>982.59</v>
      </c>
      <c r="K6" s="119"/>
      <c r="L6" s="29">
        <v>966</v>
      </c>
      <c r="M6" s="28">
        <f t="shared" si="0"/>
        <v>990.38760700045566</v>
      </c>
      <c r="N6" s="88">
        <f>MAX(B6:K6)-MIN(B6:K6)</f>
        <v>44.421958333333237</v>
      </c>
      <c r="O6" s="93">
        <v>917</v>
      </c>
      <c r="P6" s="92">
        <v>1015</v>
      </c>
      <c r="Q6" s="25">
        <f>M6/M$3*100</f>
        <v>100.806733776896</v>
      </c>
    </row>
    <row r="7" spans="1:18" ht="15.95" customHeight="1" x14ac:dyDescent="0.3">
      <c r="A7" s="31">
        <v>3</v>
      </c>
      <c r="B7" s="119">
        <v>986.05555555555554</v>
      </c>
      <c r="C7" s="119">
        <v>980.4391304347829</v>
      </c>
      <c r="D7" s="118">
        <v>1000.9176470588235</v>
      </c>
      <c r="E7" s="231"/>
      <c r="F7" s="119">
        <v>990.53846153846155</v>
      </c>
      <c r="G7" s="119">
        <v>972.03683333333322</v>
      </c>
      <c r="H7" s="119"/>
      <c r="I7" s="119">
        <v>1005.83</v>
      </c>
      <c r="J7" s="119">
        <v>990.76</v>
      </c>
      <c r="K7" s="119"/>
      <c r="L7" s="29">
        <v>966</v>
      </c>
      <c r="M7" s="28">
        <f t="shared" si="0"/>
        <v>989.51108970299379</v>
      </c>
      <c r="N7" s="88">
        <f t="shared" si="1"/>
        <v>33.793166666666821</v>
      </c>
      <c r="O7" s="93">
        <v>917</v>
      </c>
      <c r="P7" s="92">
        <v>1015</v>
      </c>
      <c r="Q7" s="25">
        <f t="shared" si="2"/>
        <v>100.71751734766008</v>
      </c>
    </row>
    <row r="8" spans="1:18" ht="15.95" customHeight="1" x14ac:dyDescent="0.3">
      <c r="A8" s="31">
        <v>4</v>
      </c>
      <c r="B8" s="119">
        <v>984.36363636363637</v>
      </c>
      <c r="C8" s="119">
        <v>980.01625000000024</v>
      </c>
      <c r="D8" s="118">
        <v>1001.0777777777777</v>
      </c>
      <c r="E8" s="134"/>
      <c r="F8" s="235"/>
      <c r="G8" s="119">
        <v>971.41595833333338</v>
      </c>
      <c r="H8" s="119"/>
      <c r="I8" s="119">
        <v>1004.71</v>
      </c>
      <c r="J8" s="119">
        <v>1001.6</v>
      </c>
      <c r="K8" s="119"/>
      <c r="L8" s="29">
        <v>966</v>
      </c>
      <c r="M8" s="28">
        <f t="shared" si="0"/>
        <v>990.53060374579127</v>
      </c>
      <c r="N8" s="88">
        <f t="shared" si="1"/>
        <v>33.294041666666658</v>
      </c>
      <c r="O8" s="93">
        <v>917</v>
      </c>
      <c r="P8" s="92">
        <v>1015</v>
      </c>
      <c r="Q8" s="25">
        <f t="shared" si="2"/>
        <v>100.82128871956301</v>
      </c>
    </row>
    <row r="9" spans="1:18" ht="15.95" customHeight="1" x14ac:dyDescent="0.3">
      <c r="A9" s="31">
        <v>5</v>
      </c>
      <c r="B9" s="102"/>
      <c r="C9" s="102"/>
      <c r="D9" s="105"/>
      <c r="E9" s="241"/>
      <c r="F9" s="102"/>
      <c r="G9" s="102"/>
      <c r="H9" s="102"/>
      <c r="I9" s="102"/>
      <c r="J9" s="119">
        <v>998</v>
      </c>
      <c r="K9" s="119"/>
      <c r="L9" s="29">
        <v>966</v>
      </c>
      <c r="M9" s="28">
        <f t="shared" si="0"/>
        <v>998</v>
      </c>
      <c r="N9" s="88">
        <f t="shared" si="1"/>
        <v>0</v>
      </c>
      <c r="O9" s="93">
        <v>917</v>
      </c>
      <c r="P9" s="92">
        <v>1015</v>
      </c>
      <c r="Q9" s="25">
        <f t="shared" si="2"/>
        <v>101.58156220678146</v>
      </c>
    </row>
    <row r="10" spans="1:18" ht="15.95" customHeight="1" x14ac:dyDescent="0.3">
      <c r="A10" s="31">
        <v>6</v>
      </c>
      <c r="B10" s="32"/>
      <c r="C10" s="32"/>
      <c r="D10" s="28"/>
      <c r="E10" s="95"/>
      <c r="F10" s="32"/>
      <c r="G10" s="32"/>
      <c r="H10" s="32"/>
      <c r="I10" s="32"/>
      <c r="J10" s="32"/>
      <c r="K10" s="32"/>
      <c r="L10" s="29">
        <v>966</v>
      </c>
      <c r="M10" s="28"/>
      <c r="N10" s="88">
        <f t="shared" si="1"/>
        <v>0</v>
      </c>
      <c r="O10" s="93">
        <v>917</v>
      </c>
      <c r="P10" s="92">
        <v>1015</v>
      </c>
      <c r="Q10" s="25">
        <f t="shared" si="2"/>
        <v>0</v>
      </c>
    </row>
    <row r="11" spans="1:18" ht="15.95" customHeight="1" x14ac:dyDescent="0.3">
      <c r="A11" s="31">
        <v>7</v>
      </c>
      <c r="B11" s="32"/>
      <c r="C11" s="32"/>
      <c r="D11" s="28"/>
      <c r="E11" s="95"/>
      <c r="F11" s="32"/>
      <c r="G11" s="32"/>
      <c r="H11" s="32"/>
      <c r="I11" s="32"/>
      <c r="J11" s="32"/>
      <c r="K11" s="32"/>
      <c r="L11" s="29">
        <v>966</v>
      </c>
      <c r="M11" s="28"/>
      <c r="N11" s="88">
        <f t="shared" si="1"/>
        <v>0</v>
      </c>
      <c r="O11" s="93">
        <v>917</v>
      </c>
      <c r="P11" s="92">
        <v>1015</v>
      </c>
      <c r="Q11" s="25">
        <f t="shared" si="2"/>
        <v>0</v>
      </c>
    </row>
    <row r="12" spans="1:18" ht="15.95" customHeight="1" x14ac:dyDescent="0.3">
      <c r="A12" s="31">
        <v>8</v>
      </c>
      <c r="B12" s="32"/>
      <c r="C12" s="32"/>
      <c r="D12" s="28"/>
      <c r="E12" s="95"/>
      <c r="F12" s="32"/>
      <c r="G12" s="32"/>
      <c r="H12" s="32"/>
      <c r="I12" s="32"/>
      <c r="J12" s="32"/>
      <c r="K12" s="32"/>
      <c r="L12" s="29">
        <v>966</v>
      </c>
      <c r="M12" s="28"/>
      <c r="N12" s="88">
        <f t="shared" si="1"/>
        <v>0</v>
      </c>
      <c r="O12" s="93">
        <v>917</v>
      </c>
      <c r="P12" s="92">
        <v>1015</v>
      </c>
      <c r="Q12" s="25">
        <f t="shared" si="2"/>
        <v>0</v>
      </c>
    </row>
    <row r="13" spans="1:18" ht="15.95" customHeight="1" x14ac:dyDescent="0.3">
      <c r="A13" s="31">
        <v>9</v>
      </c>
      <c r="B13" s="32"/>
      <c r="C13" s="32"/>
      <c r="D13" s="28"/>
      <c r="E13" s="95"/>
      <c r="F13" s="32"/>
      <c r="G13" s="32"/>
      <c r="H13" s="32"/>
      <c r="I13" s="32"/>
      <c r="J13" s="32"/>
      <c r="K13" s="32"/>
      <c r="L13" s="29">
        <v>966</v>
      </c>
      <c r="M13" s="28"/>
      <c r="N13" s="88">
        <f t="shared" si="1"/>
        <v>0</v>
      </c>
      <c r="O13" s="93">
        <v>917</v>
      </c>
      <c r="P13" s="92">
        <v>1015</v>
      </c>
      <c r="Q13" s="25">
        <f t="shared" si="2"/>
        <v>0</v>
      </c>
    </row>
    <row r="14" spans="1:18" ht="15.95" customHeight="1" x14ac:dyDescent="0.3">
      <c r="A14" s="31">
        <v>10</v>
      </c>
      <c r="B14" s="32"/>
      <c r="C14" s="32"/>
      <c r="D14" s="28"/>
      <c r="E14" s="95"/>
      <c r="F14" s="32"/>
      <c r="G14" s="30"/>
      <c r="H14" s="32"/>
      <c r="I14" s="32"/>
      <c r="J14" s="32"/>
      <c r="K14" s="32"/>
      <c r="L14" s="29">
        <v>966</v>
      </c>
      <c r="M14" s="28"/>
      <c r="N14" s="88">
        <f t="shared" si="1"/>
        <v>0</v>
      </c>
      <c r="O14" s="93">
        <v>917</v>
      </c>
      <c r="P14" s="92">
        <v>1015</v>
      </c>
      <c r="Q14" s="25">
        <f t="shared" si="2"/>
        <v>0</v>
      </c>
    </row>
    <row r="15" spans="1:18" ht="15.95" customHeight="1" x14ac:dyDescent="0.3">
      <c r="A15" s="31">
        <v>11</v>
      </c>
      <c r="B15" s="32"/>
      <c r="C15" s="32"/>
      <c r="D15" s="28"/>
      <c r="E15" s="95"/>
      <c r="F15" s="32"/>
      <c r="G15" s="32"/>
      <c r="H15" s="32"/>
      <c r="I15" s="32"/>
      <c r="J15" s="32"/>
      <c r="K15" s="32"/>
      <c r="L15" s="29">
        <v>966</v>
      </c>
      <c r="M15" s="28"/>
      <c r="N15" s="88">
        <f t="shared" si="1"/>
        <v>0</v>
      </c>
      <c r="O15" s="93">
        <v>917</v>
      </c>
      <c r="P15" s="92">
        <v>1015</v>
      </c>
      <c r="Q15" s="25">
        <f t="shared" si="2"/>
        <v>0</v>
      </c>
      <c r="R15" s="24"/>
    </row>
    <row r="16" spans="1:18" ht="15.95" customHeight="1" x14ac:dyDescent="0.3">
      <c r="A16" s="31">
        <v>12</v>
      </c>
      <c r="B16" s="32"/>
      <c r="C16" s="32"/>
      <c r="D16" s="28"/>
      <c r="E16" s="95"/>
      <c r="F16" s="32"/>
      <c r="G16" s="32"/>
      <c r="H16" s="32"/>
      <c r="I16" s="32"/>
      <c r="J16" s="32"/>
      <c r="K16" s="32"/>
      <c r="L16" s="29">
        <v>966</v>
      </c>
      <c r="M16" s="28"/>
      <c r="N16" s="88">
        <f t="shared" si="1"/>
        <v>0</v>
      </c>
      <c r="O16" s="93">
        <v>917</v>
      </c>
      <c r="P16" s="92">
        <v>1015</v>
      </c>
      <c r="Q16" s="25">
        <f t="shared" si="2"/>
        <v>0</v>
      </c>
      <c r="R16" s="24"/>
    </row>
    <row r="17" spans="1:18" ht="15.95" customHeight="1" x14ac:dyDescent="0.3">
      <c r="A17" s="31">
        <v>1</v>
      </c>
      <c r="B17" s="32"/>
      <c r="C17" s="32"/>
      <c r="D17" s="28"/>
      <c r="E17" s="95"/>
      <c r="F17" s="32"/>
      <c r="G17" s="32"/>
      <c r="H17" s="32"/>
      <c r="I17" s="32"/>
      <c r="J17" s="32"/>
      <c r="K17" s="32"/>
      <c r="L17" s="29">
        <v>966</v>
      </c>
      <c r="M17" s="28"/>
      <c r="N17" s="88">
        <f t="shared" si="1"/>
        <v>0</v>
      </c>
      <c r="O17" s="93">
        <v>917</v>
      </c>
      <c r="P17" s="92">
        <v>1015</v>
      </c>
      <c r="Q17" s="25">
        <f t="shared" si="2"/>
        <v>0</v>
      </c>
      <c r="R17" s="24"/>
    </row>
    <row r="18" spans="1:18" ht="15.95" customHeight="1" x14ac:dyDescent="0.3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966</v>
      </c>
      <c r="M18" s="28"/>
      <c r="N18" s="88">
        <f t="shared" si="1"/>
        <v>0</v>
      </c>
      <c r="O18" s="93">
        <v>917</v>
      </c>
      <c r="P18" s="92">
        <v>1015</v>
      </c>
      <c r="Q18" s="25">
        <f t="shared" si="2"/>
        <v>0</v>
      </c>
      <c r="R18" s="24"/>
    </row>
    <row r="19" spans="1:18" ht="15.95" customHeight="1" x14ac:dyDescent="0.3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966</v>
      </c>
      <c r="M19" s="28"/>
      <c r="N19" s="88">
        <f t="shared" si="1"/>
        <v>0</v>
      </c>
      <c r="O19" s="93">
        <v>917</v>
      </c>
      <c r="P19" s="92">
        <v>1015</v>
      </c>
      <c r="Q19" s="25">
        <f t="shared" si="2"/>
        <v>0</v>
      </c>
      <c r="R19" s="24"/>
    </row>
    <row r="20" spans="1:18" ht="15.95" customHeight="1" x14ac:dyDescent="0.3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966</v>
      </c>
      <c r="M20" s="28"/>
      <c r="N20" s="88">
        <f t="shared" si="1"/>
        <v>0</v>
      </c>
      <c r="O20" s="93">
        <v>917</v>
      </c>
      <c r="P20" s="92">
        <v>1015</v>
      </c>
      <c r="Q20" s="25">
        <f t="shared" si="2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2D60-52B7-45C9-96F2-DEA996EC50D3}">
  <sheetPr codeName="Sheet29"/>
  <dimension ref="A1:R20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10.125" style="14" customWidth="1"/>
    <col min="3" max="3" width="10.5" style="14" customWidth="1"/>
    <col min="4" max="4" width="9.875" style="14" customWidth="1"/>
    <col min="5" max="6" width="9.5" style="14" customWidth="1"/>
    <col min="7" max="7" width="9.875" style="14" customWidth="1"/>
    <col min="8" max="8" width="8.75" style="14" customWidth="1"/>
    <col min="9" max="9" width="10.625" style="14" customWidth="1"/>
    <col min="10" max="10" width="10.25" style="14" customWidth="1"/>
    <col min="11" max="11" width="9.375" style="14" customWidth="1"/>
    <col min="12" max="12" width="7.5" style="49" customWidth="1"/>
    <col min="13" max="13" width="9.75" style="49" customWidth="1"/>
    <col min="14" max="14" width="7.875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56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92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218.67794117647063</v>
      </c>
      <c r="D3" s="118">
        <v>216.60833333333335</v>
      </c>
      <c r="E3" s="108"/>
      <c r="F3" s="102"/>
      <c r="G3" s="102"/>
      <c r="H3" s="102"/>
      <c r="I3" s="102"/>
      <c r="J3" s="102"/>
      <c r="K3" s="110"/>
      <c r="L3" s="29">
        <v>211</v>
      </c>
      <c r="M3" s="28">
        <f t="shared" ref="M3:M9" si="0">AVERAGE(B3:K3)</f>
        <v>217.643137254902</v>
      </c>
      <c r="N3" s="28">
        <f t="shared" ref="N3:N20" si="1">MAX(B3:K3)-MIN(B3:K3)</f>
        <v>2.0696078431372769</v>
      </c>
      <c r="O3" s="93">
        <v>189</v>
      </c>
      <c r="P3" s="92">
        <v>233</v>
      </c>
      <c r="Q3" s="25">
        <f>M3/M3*100</f>
        <v>100</v>
      </c>
    </row>
    <row r="4" spans="1:18" ht="15.95" customHeight="1" x14ac:dyDescent="0.25">
      <c r="A4" s="31">
        <v>12</v>
      </c>
      <c r="B4" s="119">
        <v>217.3</v>
      </c>
      <c r="C4" s="119">
        <v>214.92439024390248</v>
      </c>
      <c r="D4" s="118">
        <v>217.04117647058831</v>
      </c>
      <c r="E4" s="134"/>
      <c r="F4" s="119"/>
      <c r="G4" s="119">
        <v>219.75011764705883</v>
      </c>
      <c r="H4" s="119"/>
      <c r="I4" s="119"/>
      <c r="J4" s="119">
        <v>210.72</v>
      </c>
      <c r="K4" s="119"/>
      <c r="L4" s="29">
        <v>211</v>
      </c>
      <c r="M4" s="28">
        <f t="shared" si="0"/>
        <v>215.94713687230993</v>
      </c>
      <c r="N4" s="28">
        <f t="shared" si="1"/>
        <v>9.0301176470588302</v>
      </c>
      <c r="O4" s="93">
        <v>189</v>
      </c>
      <c r="P4" s="92">
        <v>233</v>
      </c>
      <c r="Q4" s="25">
        <f t="shared" ref="Q4:Q20" si="2">M4/M$3*100</f>
        <v>99.220742540296257</v>
      </c>
    </row>
    <row r="5" spans="1:18" ht="15.95" customHeight="1" x14ac:dyDescent="0.25">
      <c r="A5" s="31">
        <v>1</v>
      </c>
      <c r="B5" s="119">
        <v>216.15</v>
      </c>
      <c r="C5" s="119">
        <v>213.56282051282048</v>
      </c>
      <c r="D5" s="118">
        <v>216.39285714285717</v>
      </c>
      <c r="E5" s="134"/>
      <c r="F5" s="119">
        <v>237</v>
      </c>
      <c r="G5" s="119">
        <v>219.2325238095238</v>
      </c>
      <c r="H5" s="119"/>
      <c r="I5" s="119">
        <v>209.33</v>
      </c>
      <c r="J5" s="119">
        <v>210.96</v>
      </c>
      <c r="K5" s="102"/>
      <c r="L5" s="29">
        <v>211</v>
      </c>
      <c r="M5" s="28">
        <f t="shared" si="0"/>
        <v>217.51831449502879</v>
      </c>
      <c r="N5" s="28">
        <f t="shared" si="1"/>
        <v>27.669999999999987</v>
      </c>
      <c r="O5" s="93">
        <v>189</v>
      </c>
      <c r="P5" s="92">
        <v>233</v>
      </c>
      <c r="Q5" s="25">
        <f>M5/M$3*100</f>
        <v>99.94264796885048</v>
      </c>
    </row>
    <row r="6" spans="1:18" ht="15.95" customHeight="1" x14ac:dyDescent="0.25">
      <c r="A6" s="31">
        <v>2</v>
      </c>
      <c r="B6" s="119">
        <v>215.72222222222223</v>
      </c>
      <c r="C6" s="119">
        <v>218.01847826086959</v>
      </c>
      <c r="D6" s="118">
        <v>217.56470588235297</v>
      </c>
      <c r="E6" s="134"/>
      <c r="F6" s="119">
        <v>223.45454545454547</v>
      </c>
      <c r="G6" s="119">
        <v>220.43962500000001</v>
      </c>
      <c r="H6" s="119"/>
      <c r="I6" s="119">
        <v>215.71</v>
      </c>
      <c r="J6" s="119">
        <v>210.14</v>
      </c>
      <c r="K6" s="119"/>
      <c r="L6" s="29">
        <v>211</v>
      </c>
      <c r="M6" s="28">
        <f t="shared" si="0"/>
        <v>217.29279668857004</v>
      </c>
      <c r="N6" s="28">
        <f>MAX(B6:K6)-MIN(B6:K6)</f>
        <v>13.314545454545481</v>
      </c>
      <c r="O6" s="93">
        <v>189</v>
      </c>
      <c r="P6" s="92">
        <v>233</v>
      </c>
      <c r="Q6" s="25">
        <f>M6/M$3*100</f>
        <v>99.839029812402657</v>
      </c>
    </row>
    <row r="7" spans="1:18" ht="15.95" customHeight="1" x14ac:dyDescent="0.25">
      <c r="A7" s="31">
        <v>3</v>
      </c>
      <c r="B7" s="119">
        <v>216.55555555555554</v>
      </c>
      <c r="C7" s="119">
        <v>220.06666666666661</v>
      </c>
      <c r="D7" s="118">
        <v>214.84705882352938</v>
      </c>
      <c r="E7" s="231"/>
      <c r="F7" s="119"/>
      <c r="G7" s="119">
        <v>219.63179166666666</v>
      </c>
      <c r="H7" s="119"/>
      <c r="I7" s="119">
        <v>213.5</v>
      </c>
      <c r="J7" s="119">
        <v>205.4</v>
      </c>
      <c r="K7" s="119"/>
      <c r="L7" s="29">
        <v>211</v>
      </c>
      <c r="M7" s="28">
        <f t="shared" si="0"/>
        <v>215.00017878540305</v>
      </c>
      <c r="N7" s="28">
        <f>MAX(B7:K7)-MIN(B7:K7)</f>
        <v>14.6666666666666</v>
      </c>
      <c r="O7" s="93">
        <v>189</v>
      </c>
      <c r="P7" s="92">
        <v>233</v>
      </c>
      <c r="Q7" s="25">
        <f>M7/M$3*100</f>
        <v>98.785645849975253</v>
      </c>
    </row>
    <row r="8" spans="1:18" ht="15.95" customHeight="1" x14ac:dyDescent="0.25">
      <c r="A8" s="31">
        <v>4</v>
      </c>
      <c r="B8" s="119">
        <v>218.04545454545453</v>
      </c>
      <c r="C8" s="119">
        <v>219.0604166666667</v>
      </c>
      <c r="D8" s="118">
        <v>212.72352941176467</v>
      </c>
      <c r="E8" s="134"/>
      <c r="F8" s="119"/>
      <c r="G8" s="119">
        <v>218.86041666666665</v>
      </c>
      <c r="H8" s="119"/>
      <c r="I8" s="119">
        <v>209.86</v>
      </c>
      <c r="J8" s="119">
        <v>206.56</v>
      </c>
      <c r="K8" s="119"/>
      <c r="L8" s="29">
        <v>211</v>
      </c>
      <c r="M8" s="28">
        <f t="shared" si="0"/>
        <v>214.18496954842544</v>
      </c>
      <c r="N8" s="28">
        <f t="shared" si="1"/>
        <v>12.500416666666695</v>
      </c>
      <c r="O8" s="93">
        <v>189</v>
      </c>
      <c r="P8" s="92">
        <v>233</v>
      </c>
      <c r="Q8" s="25">
        <f t="shared" si="2"/>
        <v>98.411083505736102</v>
      </c>
    </row>
    <row r="9" spans="1:18" ht="15.95" customHeight="1" x14ac:dyDescent="0.25">
      <c r="A9" s="31">
        <v>5</v>
      </c>
      <c r="B9" s="102"/>
      <c r="C9" s="102"/>
      <c r="D9" s="105"/>
      <c r="E9" s="241"/>
      <c r="F9" s="102"/>
      <c r="G9" s="102"/>
      <c r="H9" s="102"/>
      <c r="I9" s="102"/>
      <c r="J9" s="119">
        <v>213.13</v>
      </c>
      <c r="K9" s="119"/>
      <c r="L9" s="29">
        <v>211</v>
      </c>
      <c r="M9" s="28">
        <f t="shared" si="0"/>
        <v>213.13</v>
      </c>
      <c r="N9" s="28">
        <f t="shared" si="1"/>
        <v>0</v>
      </c>
      <c r="O9" s="93">
        <v>189</v>
      </c>
      <c r="P9" s="92">
        <v>233</v>
      </c>
      <c r="Q9" s="25">
        <f t="shared" si="2"/>
        <v>97.926359033496084</v>
      </c>
    </row>
    <row r="10" spans="1:18" ht="15.95" customHeight="1" x14ac:dyDescent="0.25">
      <c r="A10" s="31">
        <v>6</v>
      </c>
      <c r="B10" s="32"/>
      <c r="C10" s="32"/>
      <c r="D10" s="28"/>
      <c r="E10" s="95"/>
      <c r="F10" s="32"/>
      <c r="G10" s="32"/>
      <c r="H10" s="32"/>
      <c r="I10" s="32"/>
      <c r="J10" s="32"/>
      <c r="K10" s="32"/>
      <c r="L10" s="29">
        <v>211</v>
      </c>
      <c r="M10" s="28"/>
      <c r="N10" s="28">
        <f t="shared" si="1"/>
        <v>0</v>
      </c>
      <c r="O10" s="93">
        <v>189</v>
      </c>
      <c r="P10" s="92">
        <v>233</v>
      </c>
      <c r="Q10" s="25">
        <f t="shared" si="2"/>
        <v>0</v>
      </c>
    </row>
    <row r="11" spans="1:18" ht="15.95" customHeight="1" x14ac:dyDescent="0.25">
      <c r="A11" s="31">
        <v>7</v>
      </c>
      <c r="B11" s="32"/>
      <c r="C11" s="32"/>
      <c r="D11" s="28"/>
      <c r="E11" s="95"/>
      <c r="F11" s="32"/>
      <c r="G11" s="32"/>
      <c r="H11" s="32"/>
      <c r="I11" s="32"/>
      <c r="J11" s="32"/>
      <c r="K11" s="32"/>
      <c r="L11" s="29">
        <v>211</v>
      </c>
      <c r="M11" s="28"/>
      <c r="N11" s="28">
        <f t="shared" si="1"/>
        <v>0</v>
      </c>
      <c r="O11" s="93">
        <v>189</v>
      </c>
      <c r="P11" s="92">
        <v>233</v>
      </c>
      <c r="Q11" s="25">
        <f t="shared" si="2"/>
        <v>0</v>
      </c>
    </row>
    <row r="12" spans="1:18" ht="15.95" customHeight="1" x14ac:dyDescent="0.25">
      <c r="A12" s="31">
        <v>8</v>
      </c>
      <c r="B12" s="32"/>
      <c r="C12" s="32"/>
      <c r="D12" s="28"/>
      <c r="E12" s="95"/>
      <c r="F12" s="32"/>
      <c r="G12" s="32"/>
      <c r="H12" s="32"/>
      <c r="I12" s="32"/>
      <c r="J12" s="32"/>
      <c r="K12" s="32"/>
      <c r="L12" s="29">
        <v>211</v>
      </c>
      <c r="M12" s="28"/>
      <c r="N12" s="28">
        <f t="shared" si="1"/>
        <v>0</v>
      </c>
      <c r="O12" s="93">
        <v>189</v>
      </c>
      <c r="P12" s="92">
        <v>233</v>
      </c>
      <c r="Q12" s="25">
        <f t="shared" si="2"/>
        <v>0</v>
      </c>
    </row>
    <row r="13" spans="1:18" ht="15.95" customHeight="1" x14ac:dyDescent="0.25">
      <c r="A13" s="31">
        <v>9</v>
      </c>
      <c r="B13" s="32"/>
      <c r="C13" s="32"/>
      <c r="D13" s="28"/>
      <c r="E13" s="95"/>
      <c r="F13" s="32"/>
      <c r="G13" s="32"/>
      <c r="H13" s="32"/>
      <c r="I13" s="32"/>
      <c r="J13" s="32"/>
      <c r="K13" s="32"/>
      <c r="L13" s="29">
        <v>211</v>
      </c>
      <c r="M13" s="28"/>
      <c r="N13" s="28">
        <f t="shared" si="1"/>
        <v>0</v>
      </c>
      <c r="O13" s="93">
        <v>189</v>
      </c>
      <c r="P13" s="92">
        <v>233</v>
      </c>
      <c r="Q13" s="25">
        <f t="shared" si="2"/>
        <v>0</v>
      </c>
    </row>
    <row r="14" spans="1:18" ht="15.95" customHeight="1" x14ac:dyDescent="0.25">
      <c r="A14" s="31">
        <v>10</v>
      </c>
      <c r="B14" s="32"/>
      <c r="C14" s="32"/>
      <c r="D14" s="28"/>
      <c r="E14" s="95"/>
      <c r="F14" s="32"/>
      <c r="G14" s="30"/>
      <c r="H14" s="32"/>
      <c r="I14" s="32"/>
      <c r="J14" s="32"/>
      <c r="K14" s="32"/>
      <c r="L14" s="29">
        <v>211</v>
      </c>
      <c r="M14" s="28"/>
      <c r="N14" s="28">
        <f t="shared" si="1"/>
        <v>0</v>
      </c>
      <c r="O14" s="93">
        <v>189</v>
      </c>
      <c r="P14" s="92">
        <v>233</v>
      </c>
      <c r="Q14" s="25">
        <f t="shared" si="2"/>
        <v>0</v>
      </c>
    </row>
    <row r="15" spans="1:18" ht="15.95" customHeight="1" x14ac:dyDescent="0.25">
      <c r="A15" s="31">
        <v>11</v>
      </c>
      <c r="B15" s="32"/>
      <c r="C15" s="32"/>
      <c r="D15" s="28"/>
      <c r="E15" s="95"/>
      <c r="F15" s="32"/>
      <c r="G15" s="32"/>
      <c r="H15" s="32"/>
      <c r="I15" s="32"/>
      <c r="J15" s="32"/>
      <c r="K15" s="32"/>
      <c r="L15" s="29">
        <v>211</v>
      </c>
      <c r="M15" s="28"/>
      <c r="N15" s="28">
        <f t="shared" si="1"/>
        <v>0</v>
      </c>
      <c r="O15" s="93">
        <v>189</v>
      </c>
      <c r="P15" s="92">
        <v>233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95"/>
      <c r="F16" s="32"/>
      <c r="G16" s="32"/>
      <c r="H16" s="32"/>
      <c r="I16" s="32"/>
      <c r="J16" s="32"/>
      <c r="K16" s="32"/>
      <c r="L16" s="29">
        <v>211</v>
      </c>
      <c r="M16" s="28"/>
      <c r="N16" s="28">
        <f t="shared" si="1"/>
        <v>0</v>
      </c>
      <c r="O16" s="93">
        <v>189</v>
      </c>
      <c r="P16" s="92">
        <v>233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95"/>
      <c r="F17" s="32"/>
      <c r="G17" s="32"/>
      <c r="H17" s="32"/>
      <c r="I17" s="32"/>
      <c r="J17" s="32"/>
      <c r="K17" s="32"/>
      <c r="L17" s="29">
        <v>211</v>
      </c>
      <c r="M17" s="28"/>
      <c r="N17" s="28">
        <f t="shared" si="1"/>
        <v>0</v>
      </c>
      <c r="O17" s="93">
        <v>189</v>
      </c>
      <c r="P17" s="92">
        <v>233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211</v>
      </c>
      <c r="M18" s="28"/>
      <c r="N18" s="28">
        <f t="shared" si="1"/>
        <v>0</v>
      </c>
      <c r="O18" s="93">
        <v>189</v>
      </c>
      <c r="P18" s="92">
        <v>233</v>
      </c>
      <c r="Q18" s="25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211</v>
      </c>
      <c r="M19" s="28"/>
      <c r="N19" s="28">
        <f t="shared" si="1"/>
        <v>0</v>
      </c>
      <c r="O19" s="93">
        <v>189</v>
      </c>
      <c r="P19" s="92">
        <v>233</v>
      </c>
      <c r="Q19" s="25">
        <f t="shared" si="2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211</v>
      </c>
      <c r="M20" s="28"/>
      <c r="N20" s="28">
        <f t="shared" si="1"/>
        <v>0</v>
      </c>
      <c r="O20" s="93">
        <v>189</v>
      </c>
      <c r="P20" s="92">
        <v>233</v>
      </c>
      <c r="Q20" s="25">
        <f t="shared" si="2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62E9-E147-4A06-8A45-F1E1194E380C}">
  <sheetPr codeName="Sheet3"/>
  <dimension ref="A1:S21"/>
  <sheetViews>
    <sheetView zoomScale="76" zoomScaleNormal="76" workbookViewId="0">
      <selection activeCell="Q10" sqref="Q10"/>
    </sheetView>
  </sheetViews>
  <sheetFormatPr defaultColWidth="9" defaultRowHeight="13.5" x14ac:dyDescent="0.15"/>
  <cols>
    <col min="1" max="1" width="3.625" style="14" customWidth="1"/>
    <col min="2" max="2" width="8.125" style="14" customWidth="1"/>
    <col min="3" max="3" width="9" style="14"/>
    <col min="4" max="4" width="8.75" style="14" customWidth="1"/>
    <col min="5" max="5" width="10.5" style="14" customWidth="1"/>
    <col min="6" max="6" width="9.5" style="14" customWidth="1"/>
    <col min="7" max="8" width="8.75" style="14" customWidth="1"/>
    <col min="9" max="9" width="10.625" style="14" customWidth="1"/>
    <col min="10" max="11" width="8.625" style="14" customWidth="1"/>
    <col min="12" max="12" width="6.875" style="14" customWidth="1"/>
    <col min="13" max="13" width="9.75" style="14" customWidth="1"/>
    <col min="14" max="14" width="8.25" style="14" customWidth="1"/>
    <col min="15" max="16" width="2.625" style="14" customWidth="1"/>
    <col min="17" max="17" width="10.125" style="14" customWidth="1"/>
    <col min="18" max="16384" width="9" style="14"/>
  </cols>
  <sheetData>
    <row r="1" spans="1:19" ht="20.100000000000001" customHeight="1" x14ac:dyDescent="0.3">
      <c r="F1" s="42" t="s">
        <v>9</v>
      </c>
    </row>
    <row r="2" spans="1:19" s="43" customFormat="1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  <c r="R2" s="14"/>
      <c r="S2" s="14"/>
    </row>
    <row r="3" spans="1:19" s="43" customFormat="1" ht="15.95" customHeight="1" x14ac:dyDescent="0.25">
      <c r="A3" s="31">
        <v>11</v>
      </c>
      <c r="B3" s="103"/>
      <c r="C3" s="116">
        <v>5.2985714285714289</v>
      </c>
      <c r="D3" s="117">
        <v>5.2945454545454549</v>
      </c>
      <c r="E3" s="106"/>
      <c r="F3" s="103"/>
      <c r="G3" s="103"/>
      <c r="H3" s="103"/>
      <c r="I3" s="103"/>
      <c r="J3" s="103"/>
      <c r="K3" s="111"/>
      <c r="L3" s="32">
        <v>5.3</v>
      </c>
      <c r="M3" s="45">
        <f t="shared" ref="M3:M9" si="0">AVERAGE(B3:K3)</f>
        <v>5.2965584415584424</v>
      </c>
      <c r="N3" s="45">
        <f t="shared" ref="N3:N20" si="1">MAX(B3:K3)-MIN(B3:K3)</f>
        <v>4.025974025974044E-3</v>
      </c>
      <c r="O3" s="27">
        <v>5.0999999999999996</v>
      </c>
      <c r="P3" s="26">
        <v>5.5</v>
      </c>
      <c r="Q3" s="48">
        <f>M3/M3*100</f>
        <v>100</v>
      </c>
    </row>
    <row r="4" spans="1:19" s="43" customFormat="1" ht="15.95" customHeight="1" x14ac:dyDescent="0.25">
      <c r="A4" s="31">
        <v>12</v>
      </c>
      <c r="B4" s="116">
        <v>5.29</v>
      </c>
      <c r="C4" s="116">
        <v>5.2957333333333327</v>
      </c>
      <c r="D4" s="117">
        <v>5.3058823529411772</v>
      </c>
      <c r="E4" s="117">
        <v>5.2750000000000004</v>
      </c>
      <c r="F4" s="116"/>
      <c r="G4" s="116">
        <v>5.2773529411764706</v>
      </c>
      <c r="H4" s="116">
        <v>5.3230000000000004</v>
      </c>
      <c r="I4" s="116"/>
      <c r="J4" s="116">
        <v>5.32</v>
      </c>
      <c r="K4" s="116"/>
      <c r="L4" s="32">
        <v>5.3</v>
      </c>
      <c r="M4" s="45">
        <f t="shared" si="0"/>
        <v>5.298138375350141</v>
      </c>
      <c r="N4" s="45">
        <f t="shared" si="1"/>
        <v>4.8000000000000043E-2</v>
      </c>
      <c r="O4" s="27">
        <v>5.0999999999999996</v>
      </c>
      <c r="P4" s="26">
        <v>5.5</v>
      </c>
      <c r="Q4" s="25">
        <f t="shared" ref="Q4:Q20" si="2">M4/M$3*100</f>
        <v>100.02982944130856</v>
      </c>
    </row>
    <row r="5" spans="1:19" s="43" customFormat="1" ht="15.95" customHeight="1" x14ac:dyDescent="0.25">
      <c r="A5" s="31">
        <v>1</v>
      </c>
      <c r="B5" s="116">
        <v>5.2845000000000004</v>
      </c>
      <c r="C5" s="116">
        <v>5.2856790123456792</v>
      </c>
      <c r="D5" s="117">
        <v>5.2973333333333326</v>
      </c>
      <c r="E5" s="117">
        <v>5.2880000000000003</v>
      </c>
      <c r="F5" s="116">
        <v>5.4</v>
      </c>
      <c r="G5" s="116">
        <v>5.2696666666666676</v>
      </c>
      <c r="H5" s="116">
        <v>5.3369999999999997</v>
      </c>
      <c r="I5" s="116">
        <v>5.3</v>
      </c>
      <c r="J5" s="116">
        <v>5.31</v>
      </c>
      <c r="K5" s="116">
        <v>5.2928571428571427</v>
      </c>
      <c r="L5" s="32">
        <v>5.3</v>
      </c>
      <c r="M5" s="45">
        <f t="shared" si="0"/>
        <v>5.306503615520282</v>
      </c>
      <c r="N5" s="45">
        <f t="shared" si="1"/>
        <v>0.13033333333333275</v>
      </c>
      <c r="O5" s="27">
        <v>5.0999999999999996</v>
      </c>
      <c r="P5" s="26">
        <v>5.5</v>
      </c>
      <c r="Q5" s="25">
        <f>M5/M$3*100</f>
        <v>100.18776671817319</v>
      </c>
    </row>
    <row r="6" spans="1:19" s="43" customFormat="1" ht="15.95" customHeight="1" x14ac:dyDescent="0.25">
      <c r="A6" s="31">
        <v>2</v>
      </c>
      <c r="B6" s="116">
        <v>5.2955555555555556</v>
      </c>
      <c r="C6" s="116">
        <v>5.2951190476190479</v>
      </c>
      <c r="D6" s="117">
        <v>5.2866666666666662</v>
      </c>
      <c r="E6" s="117">
        <v>5.2949999999999999</v>
      </c>
      <c r="F6" s="116">
        <v>5.3999999999999995</v>
      </c>
      <c r="G6" s="116">
        <v>5.2597619047619038</v>
      </c>
      <c r="H6" s="116">
        <v>5.335</v>
      </c>
      <c r="I6" s="116">
        <v>5.3</v>
      </c>
      <c r="J6" s="116">
        <v>5.32</v>
      </c>
      <c r="K6" s="116">
        <v>5.2999999999999989</v>
      </c>
      <c r="L6" s="32">
        <v>5.3</v>
      </c>
      <c r="M6" s="45">
        <f t="shared" si="0"/>
        <v>5.3087103174603163</v>
      </c>
      <c r="N6" s="45">
        <f t="shared" si="1"/>
        <v>0.14023809523809572</v>
      </c>
      <c r="O6" s="27">
        <v>5.0999999999999996</v>
      </c>
      <c r="P6" s="26">
        <v>5.5</v>
      </c>
      <c r="Q6" s="25">
        <f>M6/M$3*100</f>
        <v>100.22942965769106</v>
      </c>
    </row>
    <row r="7" spans="1:19" s="43" customFormat="1" ht="15.95" customHeight="1" x14ac:dyDescent="0.25">
      <c r="A7" s="31">
        <v>3</v>
      </c>
      <c r="B7" s="116">
        <v>5.2877777777777792</v>
      </c>
      <c r="C7" s="116">
        <v>5.2912621359223291</v>
      </c>
      <c r="D7" s="117">
        <v>5.2833333333333341</v>
      </c>
      <c r="E7" s="117">
        <v>5.2880000000000003</v>
      </c>
      <c r="F7" s="116">
        <v>5.3076923076923066</v>
      </c>
      <c r="G7" s="116">
        <v>5.2705000000000002</v>
      </c>
      <c r="H7" s="116">
        <v>5.327</v>
      </c>
      <c r="I7" s="116">
        <v>5.29</v>
      </c>
      <c r="J7" s="116">
        <v>5.29</v>
      </c>
      <c r="K7" s="116">
        <v>5.2999999999999989</v>
      </c>
      <c r="L7" s="32">
        <v>5.3</v>
      </c>
      <c r="M7" s="45">
        <f t="shared" si="0"/>
        <v>5.2935565554725743</v>
      </c>
      <c r="N7" s="45">
        <f t="shared" si="1"/>
        <v>5.6499999999999773E-2</v>
      </c>
      <c r="O7" s="27">
        <v>5.0999999999999996</v>
      </c>
      <c r="P7" s="26">
        <v>5.5</v>
      </c>
      <c r="Q7" s="25">
        <f t="shared" si="2"/>
        <v>99.943323837186156</v>
      </c>
    </row>
    <row r="8" spans="1:19" s="43" customFormat="1" ht="15.95" customHeight="1" x14ac:dyDescent="0.25">
      <c r="A8" s="31">
        <v>4</v>
      </c>
      <c r="B8" s="116">
        <v>5.2795454545454552</v>
      </c>
      <c r="C8" s="116">
        <v>5.2942857142857163</v>
      </c>
      <c r="D8" s="117">
        <v>5.3146153846153847</v>
      </c>
      <c r="E8" s="232">
        <v>5.2850000000000001</v>
      </c>
      <c r="F8" s="236"/>
      <c r="G8" s="116">
        <v>5.2949999999999999</v>
      </c>
      <c r="H8" s="116">
        <v>5.3330000000000002</v>
      </c>
      <c r="I8" s="116">
        <v>5.3</v>
      </c>
      <c r="J8" s="116">
        <v>5.28</v>
      </c>
      <c r="K8" s="116">
        <v>5.2999999999999989</v>
      </c>
      <c r="L8" s="32">
        <v>5.3</v>
      </c>
      <c r="M8" s="45">
        <f t="shared" si="0"/>
        <v>5.2979385059385056</v>
      </c>
      <c r="N8" s="45">
        <f t="shared" si="1"/>
        <v>5.3454545454544977E-2</v>
      </c>
      <c r="O8" s="27">
        <v>5.0999999999999996</v>
      </c>
      <c r="P8" s="26">
        <v>5.5</v>
      </c>
      <c r="Q8" s="25">
        <f t="shared" si="2"/>
        <v>100.02605586996332</v>
      </c>
    </row>
    <row r="9" spans="1:19" s="43" customFormat="1" ht="15.95" customHeight="1" x14ac:dyDescent="0.25">
      <c r="A9" s="31">
        <v>5</v>
      </c>
      <c r="B9" s="103"/>
      <c r="C9" s="103"/>
      <c r="D9" s="106"/>
      <c r="E9" s="239"/>
      <c r="F9" s="103"/>
      <c r="G9" s="103"/>
      <c r="H9" s="103"/>
      <c r="I9" s="103"/>
      <c r="J9" s="116">
        <v>5.3</v>
      </c>
      <c r="K9" s="116">
        <v>5.2562500000000005</v>
      </c>
      <c r="L9" s="32">
        <v>5.3</v>
      </c>
      <c r="M9" s="45">
        <f t="shared" si="0"/>
        <v>5.2781250000000002</v>
      </c>
      <c r="N9" s="45">
        <f t="shared" si="1"/>
        <v>4.3749999999999289E-2</v>
      </c>
      <c r="O9" s="27">
        <v>5.0999999999999996</v>
      </c>
      <c r="P9" s="26">
        <v>5.5</v>
      </c>
      <c r="Q9" s="25">
        <f>M9/M$3*100</f>
        <v>99.651973224465763</v>
      </c>
    </row>
    <row r="10" spans="1:19" s="43" customFormat="1" ht="15.95" customHeight="1" x14ac:dyDescent="0.25">
      <c r="A10" s="31">
        <v>6</v>
      </c>
      <c r="B10" s="46"/>
      <c r="C10" s="46"/>
      <c r="D10" s="45"/>
      <c r="E10" s="46"/>
      <c r="F10" s="46"/>
      <c r="G10" s="46"/>
      <c r="H10" s="46"/>
      <c r="I10" s="46"/>
      <c r="J10" s="46"/>
      <c r="K10" s="46"/>
      <c r="L10" s="32">
        <v>5.3</v>
      </c>
      <c r="M10" s="45"/>
      <c r="N10" s="45">
        <f t="shared" si="1"/>
        <v>0</v>
      </c>
      <c r="O10" s="27">
        <v>5.0999999999999996</v>
      </c>
      <c r="P10" s="26">
        <v>5.5</v>
      </c>
      <c r="Q10" s="25">
        <f t="shared" si="2"/>
        <v>0</v>
      </c>
    </row>
    <row r="11" spans="1:19" s="43" customFormat="1" ht="15.95" customHeight="1" x14ac:dyDescent="0.25">
      <c r="A11" s="31">
        <v>7</v>
      </c>
      <c r="B11" s="46"/>
      <c r="C11" s="46"/>
      <c r="D11" s="45"/>
      <c r="E11" s="46"/>
      <c r="F11" s="46"/>
      <c r="G11" s="46"/>
      <c r="H11" s="46"/>
      <c r="I11" s="46"/>
      <c r="J11" s="46"/>
      <c r="K11" s="46"/>
      <c r="L11" s="32">
        <v>5.3</v>
      </c>
      <c r="M11" s="45"/>
      <c r="N11" s="45">
        <f t="shared" si="1"/>
        <v>0</v>
      </c>
      <c r="O11" s="27">
        <v>5.0999999999999996</v>
      </c>
      <c r="P11" s="26">
        <v>5.5</v>
      </c>
      <c r="Q11" s="25">
        <f t="shared" si="2"/>
        <v>0</v>
      </c>
    </row>
    <row r="12" spans="1:19" s="43" customFormat="1" ht="15.95" customHeight="1" x14ac:dyDescent="0.25">
      <c r="A12" s="31">
        <v>8</v>
      </c>
      <c r="B12" s="46"/>
      <c r="C12" s="46"/>
      <c r="D12" s="45"/>
      <c r="E12" s="46"/>
      <c r="F12" s="46"/>
      <c r="G12" s="46"/>
      <c r="H12" s="46"/>
      <c r="I12" s="46"/>
      <c r="J12" s="46"/>
      <c r="K12" s="46"/>
      <c r="L12" s="32">
        <v>5.3</v>
      </c>
      <c r="M12" s="45"/>
      <c r="N12" s="45">
        <f t="shared" si="1"/>
        <v>0</v>
      </c>
      <c r="O12" s="27">
        <v>5.0999999999999996</v>
      </c>
      <c r="P12" s="26">
        <v>5.5</v>
      </c>
      <c r="Q12" s="25">
        <f t="shared" si="2"/>
        <v>0</v>
      </c>
    </row>
    <row r="13" spans="1:19" s="43" customFormat="1" ht="15.95" customHeight="1" x14ac:dyDescent="0.25">
      <c r="A13" s="31">
        <v>9</v>
      </c>
      <c r="B13" s="46"/>
      <c r="C13" s="46"/>
      <c r="D13" s="45"/>
      <c r="E13" s="46"/>
      <c r="F13" s="46"/>
      <c r="G13" s="46"/>
      <c r="H13" s="46"/>
      <c r="I13" s="46"/>
      <c r="J13" s="46"/>
      <c r="K13" s="46"/>
      <c r="L13" s="32">
        <v>5.3</v>
      </c>
      <c r="M13" s="45"/>
      <c r="N13" s="45">
        <f t="shared" si="1"/>
        <v>0</v>
      </c>
      <c r="O13" s="27">
        <v>5.0999999999999996</v>
      </c>
      <c r="P13" s="26">
        <v>5.5</v>
      </c>
      <c r="Q13" s="25">
        <f t="shared" si="2"/>
        <v>0</v>
      </c>
    </row>
    <row r="14" spans="1:19" s="43" customFormat="1" ht="15.95" customHeight="1" x14ac:dyDescent="0.25">
      <c r="A14" s="31">
        <v>10</v>
      </c>
      <c r="B14" s="46"/>
      <c r="C14" s="46"/>
      <c r="D14" s="47"/>
      <c r="E14" s="46"/>
      <c r="F14" s="46"/>
      <c r="G14" s="46"/>
      <c r="H14" s="46"/>
      <c r="I14" s="46"/>
      <c r="J14" s="46"/>
      <c r="K14" s="46"/>
      <c r="L14" s="32">
        <v>5.3</v>
      </c>
      <c r="M14" s="45"/>
      <c r="N14" s="45">
        <f t="shared" si="1"/>
        <v>0</v>
      </c>
      <c r="O14" s="27">
        <v>5.0999999999999996</v>
      </c>
      <c r="P14" s="26">
        <v>5.5</v>
      </c>
      <c r="Q14" s="25">
        <f t="shared" si="2"/>
        <v>0</v>
      </c>
    </row>
    <row r="15" spans="1:19" s="43" customFormat="1" ht="15.95" customHeight="1" x14ac:dyDescent="0.25">
      <c r="A15" s="31">
        <v>11</v>
      </c>
      <c r="B15" s="46"/>
      <c r="C15" s="46"/>
      <c r="D15" s="45"/>
      <c r="E15" s="46"/>
      <c r="F15" s="46"/>
      <c r="G15" s="46"/>
      <c r="H15" s="46"/>
      <c r="I15" s="46"/>
      <c r="J15" s="46"/>
      <c r="K15" s="46"/>
      <c r="L15" s="32">
        <v>5.3</v>
      </c>
      <c r="M15" s="45"/>
      <c r="N15" s="45">
        <f t="shared" si="1"/>
        <v>0</v>
      </c>
      <c r="O15" s="27">
        <v>5.0999999999999996</v>
      </c>
      <c r="P15" s="26">
        <v>5.5</v>
      </c>
      <c r="Q15" s="25">
        <f t="shared" si="2"/>
        <v>0</v>
      </c>
      <c r="R15" s="44"/>
    </row>
    <row r="16" spans="1:19" s="43" customFormat="1" ht="15.95" customHeight="1" x14ac:dyDescent="0.25">
      <c r="A16" s="31">
        <v>12</v>
      </c>
      <c r="B16" s="46"/>
      <c r="C16" s="46"/>
      <c r="D16" s="47"/>
      <c r="E16" s="46"/>
      <c r="F16" s="46"/>
      <c r="G16" s="46"/>
      <c r="H16" s="46"/>
      <c r="I16" s="46"/>
      <c r="J16" s="46"/>
      <c r="K16" s="46"/>
      <c r="L16" s="32">
        <v>5.3</v>
      </c>
      <c r="M16" s="45"/>
      <c r="N16" s="45">
        <f t="shared" si="1"/>
        <v>0</v>
      </c>
      <c r="O16" s="27">
        <v>5.0999999999999996</v>
      </c>
      <c r="P16" s="26">
        <v>5.5</v>
      </c>
      <c r="Q16" s="25">
        <f t="shared" si="2"/>
        <v>0</v>
      </c>
      <c r="R16" s="44"/>
    </row>
    <row r="17" spans="1:18" s="43" customFormat="1" ht="15.95" customHeight="1" x14ac:dyDescent="0.25">
      <c r="A17" s="31">
        <v>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2">
        <v>5.3</v>
      </c>
      <c r="M17" s="45"/>
      <c r="N17" s="45">
        <f t="shared" si="1"/>
        <v>0</v>
      </c>
      <c r="O17" s="27">
        <v>5.0999999999999996</v>
      </c>
      <c r="P17" s="26">
        <v>5.5</v>
      </c>
      <c r="Q17" s="25">
        <f t="shared" si="2"/>
        <v>0</v>
      </c>
      <c r="R17" s="44"/>
    </row>
    <row r="18" spans="1:18" s="43" customFormat="1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5.3</v>
      </c>
      <c r="M18" s="45"/>
      <c r="N18" s="45">
        <f t="shared" si="1"/>
        <v>0</v>
      </c>
      <c r="O18" s="27">
        <v>5.0999999999999996</v>
      </c>
      <c r="P18" s="26">
        <v>5.5</v>
      </c>
      <c r="Q18" s="25">
        <f t="shared" si="2"/>
        <v>0</v>
      </c>
      <c r="R18" s="44"/>
    </row>
    <row r="19" spans="1:18" s="43" customFormat="1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5.3</v>
      </c>
      <c r="M19" s="45"/>
      <c r="N19" s="45">
        <f t="shared" si="1"/>
        <v>0</v>
      </c>
      <c r="O19" s="27">
        <v>5.0999999999999996</v>
      </c>
      <c r="P19" s="26">
        <v>5.5</v>
      </c>
      <c r="Q19" s="25">
        <f t="shared" si="2"/>
        <v>0</v>
      </c>
      <c r="R19" s="44"/>
    </row>
    <row r="20" spans="1:18" s="43" customFormat="1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5.3</v>
      </c>
      <c r="M20" s="45"/>
      <c r="N20" s="45">
        <f t="shared" si="1"/>
        <v>0</v>
      </c>
      <c r="O20" s="27">
        <v>5.0999999999999996</v>
      </c>
      <c r="P20" s="26">
        <v>5.5</v>
      </c>
      <c r="Q20" s="25">
        <f t="shared" si="2"/>
        <v>0</v>
      </c>
      <c r="R20" s="44"/>
    </row>
    <row r="21" spans="1:18" ht="16.5" x14ac:dyDescent="0.25">
      <c r="O21" s="27">
        <v>5.0999999999999996</v>
      </c>
      <c r="P21" s="26">
        <v>5.5</v>
      </c>
    </row>
  </sheetData>
  <phoneticPr fontId="32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AF643-C5BB-4A26-9C24-314F4C4A93F2}">
  <sheetPr codeName="Sheet30"/>
  <dimension ref="A1:R21"/>
  <sheetViews>
    <sheetView zoomScale="76" zoomScaleNormal="76" workbookViewId="0">
      <selection activeCell="M9" sqref="M9"/>
    </sheetView>
  </sheetViews>
  <sheetFormatPr defaultColWidth="9" defaultRowHeight="13.5" x14ac:dyDescent="0.15"/>
  <cols>
    <col min="1" max="1" width="3.75" style="14" customWidth="1"/>
    <col min="2" max="2" width="8.5" style="14" customWidth="1"/>
    <col min="3" max="3" width="9" style="14"/>
    <col min="4" max="5" width="8.75" style="14" customWidth="1"/>
    <col min="6" max="6" width="9.5" style="14" customWidth="1"/>
    <col min="7" max="8" width="8.75" style="14" customWidth="1"/>
    <col min="9" max="9" width="10.625" style="14" customWidth="1"/>
    <col min="10" max="10" width="8.625" style="14" customWidth="1"/>
    <col min="11" max="11" width="9.375" style="14" customWidth="1"/>
    <col min="12" max="12" width="7.5" style="49" customWidth="1"/>
    <col min="13" max="13" width="9.75" style="49" customWidth="1"/>
    <col min="14" max="14" width="7.875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58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92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90.646296296296342</v>
      </c>
      <c r="D3" s="118">
        <v>88.190000000000012</v>
      </c>
      <c r="E3" s="108"/>
      <c r="F3" s="102"/>
      <c r="G3" s="102"/>
      <c r="H3" s="102"/>
      <c r="I3" s="102"/>
      <c r="J3" s="102"/>
      <c r="K3" s="110"/>
      <c r="L3" s="29">
        <v>87</v>
      </c>
      <c r="M3" s="28">
        <f t="shared" ref="M3:M9" si="0">AVERAGE(B3:K3)</f>
        <v>89.418148148148177</v>
      </c>
      <c r="N3" s="28">
        <f t="shared" ref="N3:N20" si="1">MAX(B3:K3)-MIN(B3:K3)</f>
        <v>2.4562962962963297</v>
      </c>
      <c r="O3" s="93">
        <v>78</v>
      </c>
      <c r="P3" s="92">
        <v>96</v>
      </c>
      <c r="Q3" s="25">
        <f>M3/M3*100</f>
        <v>100</v>
      </c>
    </row>
    <row r="4" spans="1:18" ht="15.95" customHeight="1" x14ac:dyDescent="0.25">
      <c r="A4" s="31">
        <v>12</v>
      </c>
      <c r="B4" s="119">
        <v>89.3</v>
      </c>
      <c r="C4" s="119">
        <v>88.174324324324331</v>
      </c>
      <c r="D4" s="118">
        <v>91.172222222222246</v>
      </c>
      <c r="E4" s="134"/>
      <c r="F4" s="119"/>
      <c r="G4" s="119">
        <v>84.152000000000001</v>
      </c>
      <c r="H4" s="119"/>
      <c r="I4" s="119"/>
      <c r="J4" s="119">
        <v>88.48</v>
      </c>
      <c r="K4" s="119"/>
      <c r="L4" s="29">
        <v>87</v>
      </c>
      <c r="M4" s="28">
        <f t="shared" si="0"/>
        <v>88.25570930930931</v>
      </c>
      <c r="N4" s="28">
        <f t="shared" si="1"/>
        <v>7.0202222222222446</v>
      </c>
      <c r="O4" s="93">
        <v>78</v>
      </c>
      <c r="P4" s="92">
        <v>96</v>
      </c>
      <c r="Q4" s="25">
        <f t="shared" ref="Q4:Q20" si="2">M4/M$3*100</f>
        <v>98.699996742369422</v>
      </c>
    </row>
    <row r="5" spans="1:18" ht="15.95" customHeight="1" x14ac:dyDescent="0.25">
      <c r="A5" s="31">
        <v>1</v>
      </c>
      <c r="B5" s="119">
        <v>90.3</v>
      </c>
      <c r="C5" s="119">
        <v>88.725333333333353</v>
      </c>
      <c r="D5" s="118">
        <v>90.631578947368439</v>
      </c>
      <c r="E5" s="134"/>
      <c r="F5" s="119"/>
      <c r="G5" s="119">
        <v>83.542047619047608</v>
      </c>
      <c r="H5" s="119"/>
      <c r="I5" s="119">
        <v>89.83</v>
      </c>
      <c r="J5" s="119">
        <v>89.38</v>
      </c>
      <c r="K5" s="102"/>
      <c r="L5" s="29">
        <v>87</v>
      </c>
      <c r="M5" s="28">
        <f t="shared" si="0"/>
        <v>88.734826649958222</v>
      </c>
      <c r="N5" s="28">
        <f t="shared" si="1"/>
        <v>7.089531328320831</v>
      </c>
      <c r="O5" s="93">
        <v>78</v>
      </c>
      <c r="P5" s="92">
        <v>96</v>
      </c>
      <c r="Q5" s="25">
        <f>M5/M$3*100</f>
        <v>99.23581340886436</v>
      </c>
    </row>
    <row r="6" spans="1:18" ht="15.95" customHeight="1" x14ac:dyDescent="0.25">
      <c r="A6" s="31">
        <v>2</v>
      </c>
      <c r="B6" s="119">
        <v>89.388888888888886</v>
      </c>
      <c r="C6" s="119">
        <v>87.886842105263156</v>
      </c>
      <c r="D6" s="118">
        <v>91.211111111111094</v>
      </c>
      <c r="E6" s="134"/>
      <c r="F6" s="119"/>
      <c r="G6" s="119">
        <v>82.448625000000007</v>
      </c>
      <c r="H6" s="119"/>
      <c r="I6" s="119">
        <v>88.29</v>
      </c>
      <c r="J6" s="119">
        <v>87.55</v>
      </c>
      <c r="K6" s="119"/>
      <c r="L6" s="29">
        <v>87</v>
      </c>
      <c r="M6" s="28">
        <f t="shared" si="0"/>
        <v>87.795911184210524</v>
      </c>
      <c r="N6" s="28">
        <f>MAX(B6:K6)-MIN(B6:K6)</f>
        <v>8.7624861111110874</v>
      </c>
      <c r="O6" s="93">
        <v>78</v>
      </c>
      <c r="P6" s="92">
        <v>96</v>
      </c>
      <c r="Q6" s="25">
        <f>M6/M$3*100</f>
        <v>98.185785550769936</v>
      </c>
    </row>
    <row r="7" spans="1:18" ht="15.95" customHeight="1" x14ac:dyDescent="0.25">
      <c r="A7" s="31">
        <v>3</v>
      </c>
      <c r="B7" s="119">
        <v>88.611111111111114</v>
      </c>
      <c r="C7" s="119">
        <v>87.489010989011021</v>
      </c>
      <c r="D7" s="118">
        <v>91.421052631578945</v>
      </c>
      <c r="E7" s="231"/>
      <c r="F7" s="119"/>
      <c r="G7" s="119">
        <v>84.574958333333328</v>
      </c>
      <c r="H7" s="119"/>
      <c r="I7" s="119">
        <v>86.5</v>
      </c>
      <c r="J7" s="119">
        <v>83.52</v>
      </c>
      <c r="K7" s="119"/>
      <c r="L7" s="29">
        <v>87</v>
      </c>
      <c r="M7" s="28">
        <f t="shared" si="0"/>
        <v>87.019355510839077</v>
      </c>
      <c r="N7" s="28">
        <f>MAX(B7:K7)-MIN(B7:K7)</f>
        <v>7.9010526315789491</v>
      </c>
      <c r="O7" s="93">
        <v>78</v>
      </c>
      <c r="P7" s="92">
        <v>96</v>
      </c>
      <c r="Q7" s="25">
        <f>M7/M$3*100</f>
        <v>97.31733133934425</v>
      </c>
    </row>
    <row r="8" spans="1:18" ht="15.95" customHeight="1" x14ac:dyDescent="0.25">
      <c r="A8" s="31">
        <v>4</v>
      </c>
      <c r="B8" s="119">
        <v>89</v>
      </c>
      <c r="C8" s="119">
        <v>87.205479452054789</v>
      </c>
      <c r="D8" s="118">
        <v>90.95</v>
      </c>
      <c r="E8" s="134"/>
      <c r="F8" s="119"/>
      <c r="G8" s="119">
        <v>86.943083333333334</v>
      </c>
      <c r="H8" s="119"/>
      <c r="I8" s="119">
        <v>87.14</v>
      </c>
      <c r="J8" s="119">
        <v>82</v>
      </c>
      <c r="K8" s="119"/>
      <c r="L8" s="29">
        <v>87</v>
      </c>
      <c r="M8" s="28">
        <f t="shared" si="0"/>
        <v>87.206427130898021</v>
      </c>
      <c r="N8" s="28">
        <f t="shared" si="1"/>
        <v>8.9500000000000028</v>
      </c>
      <c r="O8" s="93">
        <v>78</v>
      </c>
      <c r="P8" s="92">
        <v>96</v>
      </c>
      <c r="Q8" s="25">
        <f t="shared" si="2"/>
        <v>97.526541241286083</v>
      </c>
    </row>
    <row r="9" spans="1:18" ht="15.95" customHeight="1" x14ac:dyDescent="0.25">
      <c r="A9" s="31">
        <v>5</v>
      </c>
      <c r="B9" s="102"/>
      <c r="C9" s="102"/>
      <c r="D9" s="105"/>
      <c r="E9" s="241"/>
      <c r="F9" s="102"/>
      <c r="G9" s="102"/>
      <c r="H9" s="102"/>
      <c r="I9" s="102"/>
      <c r="J9" s="119">
        <v>83.14</v>
      </c>
      <c r="K9" s="102"/>
      <c r="L9" s="29">
        <v>87</v>
      </c>
      <c r="M9" s="28">
        <f t="shared" si="0"/>
        <v>83.14</v>
      </c>
      <c r="N9" s="28">
        <f t="shared" si="1"/>
        <v>0</v>
      </c>
      <c r="O9" s="93">
        <v>78</v>
      </c>
      <c r="P9" s="92">
        <v>96</v>
      </c>
      <c r="Q9" s="25">
        <f t="shared" si="2"/>
        <v>92.978888203157013</v>
      </c>
    </row>
    <row r="10" spans="1:18" ht="15.95" customHeight="1" x14ac:dyDescent="0.25">
      <c r="A10" s="31">
        <v>6</v>
      </c>
      <c r="B10" s="32"/>
      <c r="C10" s="32"/>
      <c r="D10" s="28"/>
      <c r="E10" s="95"/>
      <c r="F10" s="32"/>
      <c r="G10" s="32"/>
      <c r="H10" s="32"/>
      <c r="I10" s="32"/>
      <c r="J10" s="32"/>
      <c r="K10" s="32"/>
      <c r="L10" s="29">
        <v>87</v>
      </c>
      <c r="M10" s="28"/>
      <c r="N10" s="28">
        <f t="shared" si="1"/>
        <v>0</v>
      </c>
      <c r="O10" s="93">
        <v>78</v>
      </c>
      <c r="P10" s="92">
        <v>96</v>
      </c>
      <c r="Q10" s="25">
        <f t="shared" si="2"/>
        <v>0</v>
      </c>
    </row>
    <row r="11" spans="1:18" ht="15.95" customHeight="1" x14ac:dyDescent="0.25">
      <c r="A11" s="31">
        <v>7</v>
      </c>
      <c r="B11" s="32"/>
      <c r="C11" s="32"/>
      <c r="D11" s="28"/>
      <c r="E11" s="95"/>
      <c r="F11" s="32"/>
      <c r="G11" s="32"/>
      <c r="H11" s="32"/>
      <c r="I11" s="32"/>
      <c r="J11" s="32"/>
      <c r="K11" s="32"/>
      <c r="L11" s="29">
        <v>87</v>
      </c>
      <c r="M11" s="28"/>
      <c r="N11" s="28">
        <f t="shared" si="1"/>
        <v>0</v>
      </c>
      <c r="O11" s="93">
        <v>78</v>
      </c>
      <c r="P11" s="92">
        <v>96</v>
      </c>
      <c r="Q11" s="25">
        <f t="shared" si="2"/>
        <v>0</v>
      </c>
    </row>
    <row r="12" spans="1:18" ht="15.95" customHeight="1" x14ac:dyDescent="0.25">
      <c r="A12" s="31">
        <v>8</v>
      </c>
      <c r="B12" s="32"/>
      <c r="C12" s="32"/>
      <c r="D12" s="28"/>
      <c r="E12" s="95"/>
      <c r="F12" s="32"/>
      <c r="G12" s="32"/>
      <c r="H12" s="32"/>
      <c r="I12" s="32"/>
      <c r="J12" s="32"/>
      <c r="K12" s="32"/>
      <c r="L12" s="29">
        <v>87</v>
      </c>
      <c r="M12" s="28"/>
      <c r="N12" s="28">
        <f t="shared" si="1"/>
        <v>0</v>
      </c>
      <c r="O12" s="93">
        <v>78</v>
      </c>
      <c r="P12" s="92">
        <v>96</v>
      </c>
      <c r="Q12" s="25">
        <f t="shared" si="2"/>
        <v>0</v>
      </c>
    </row>
    <row r="13" spans="1:18" ht="15.95" customHeight="1" x14ac:dyDescent="0.25">
      <c r="A13" s="31">
        <v>9</v>
      </c>
      <c r="B13" s="32"/>
      <c r="C13" s="32"/>
      <c r="D13" s="28"/>
      <c r="E13" s="95"/>
      <c r="F13" s="32"/>
      <c r="G13" s="32"/>
      <c r="H13" s="32"/>
      <c r="I13" s="32"/>
      <c r="J13" s="32"/>
      <c r="K13" s="32"/>
      <c r="L13" s="29">
        <v>87</v>
      </c>
      <c r="M13" s="28"/>
      <c r="N13" s="28">
        <f t="shared" si="1"/>
        <v>0</v>
      </c>
      <c r="O13" s="93">
        <v>78</v>
      </c>
      <c r="P13" s="92">
        <v>96</v>
      </c>
      <c r="Q13" s="25">
        <f t="shared" si="2"/>
        <v>0</v>
      </c>
    </row>
    <row r="14" spans="1:18" ht="15.95" customHeight="1" x14ac:dyDescent="0.25">
      <c r="A14" s="31">
        <v>10</v>
      </c>
      <c r="B14" s="32"/>
      <c r="C14" s="32"/>
      <c r="D14" s="28"/>
      <c r="E14" s="95"/>
      <c r="F14" s="32"/>
      <c r="G14" s="30"/>
      <c r="H14" s="32"/>
      <c r="I14" s="32"/>
      <c r="J14" s="32"/>
      <c r="K14" s="32"/>
      <c r="L14" s="29">
        <v>87</v>
      </c>
      <c r="M14" s="28"/>
      <c r="N14" s="28">
        <f t="shared" si="1"/>
        <v>0</v>
      </c>
      <c r="O14" s="93">
        <v>78</v>
      </c>
      <c r="P14" s="92">
        <v>96</v>
      </c>
      <c r="Q14" s="25">
        <f t="shared" si="2"/>
        <v>0</v>
      </c>
    </row>
    <row r="15" spans="1:18" ht="15.95" customHeight="1" x14ac:dyDescent="0.25">
      <c r="A15" s="31">
        <v>11</v>
      </c>
      <c r="B15" s="32"/>
      <c r="C15" s="32"/>
      <c r="D15" s="28"/>
      <c r="E15" s="95"/>
      <c r="F15" s="32"/>
      <c r="G15" s="32"/>
      <c r="H15" s="32"/>
      <c r="I15" s="32"/>
      <c r="J15" s="32"/>
      <c r="K15" s="32"/>
      <c r="L15" s="29">
        <v>87</v>
      </c>
      <c r="M15" s="28"/>
      <c r="N15" s="28">
        <f t="shared" si="1"/>
        <v>0</v>
      </c>
      <c r="O15" s="93">
        <v>78</v>
      </c>
      <c r="P15" s="92">
        <v>96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95"/>
      <c r="F16" s="32"/>
      <c r="G16" s="32"/>
      <c r="H16" s="32"/>
      <c r="I16" s="32"/>
      <c r="J16" s="32"/>
      <c r="K16" s="32"/>
      <c r="L16" s="29">
        <v>87</v>
      </c>
      <c r="M16" s="28"/>
      <c r="N16" s="28">
        <f t="shared" si="1"/>
        <v>0</v>
      </c>
      <c r="O16" s="93">
        <v>78</v>
      </c>
      <c r="P16" s="92">
        <v>96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95"/>
      <c r="F17" s="32"/>
      <c r="G17" s="32"/>
      <c r="H17" s="32"/>
      <c r="I17" s="32"/>
      <c r="J17" s="32"/>
      <c r="K17" s="32"/>
      <c r="L17" s="29">
        <v>87</v>
      </c>
      <c r="M17" s="28"/>
      <c r="N17" s="28">
        <f t="shared" si="1"/>
        <v>0</v>
      </c>
      <c r="O17" s="93">
        <v>78</v>
      </c>
      <c r="P17" s="92">
        <v>96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87</v>
      </c>
      <c r="M18" s="28"/>
      <c r="N18" s="28">
        <f t="shared" si="1"/>
        <v>0</v>
      </c>
      <c r="O18" s="93">
        <v>78</v>
      </c>
      <c r="P18" s="92">
        <v>96</v>
      </c>
      <c r="Q18" s="25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87</v>
      </c>
      <c r="M19" s="28"/>
      <c r="N19" s="28">
        <f t="shared" si="1"/>
        <v>0</v>
      </c>
      <c r="O19" s="93">
        <v>78</v>
      </c>
      <c r="P19" s="92">
        <v>96</v>
      </c>
      <c r="Q19" s="25">
        <f t="shared" si="2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87</v>
      </c>
      <c r="M20" s="28"/>
      <c r="N20" s="28">
        <f t="shared" si="1"/>
        <v>0</v>
      </c>
      <c r="O20" s="93">
        <v>78</v>
      </c>
      <c r="P20" s="92">
        <v>96</v>
      </c>
      <c r="Q20" s="25">
        <f t="shared" si="2"/>
        <v>0</v>
      </c>
      <c r="R20" s="24"/>
    </row>
    <row r="21" spans="1:18" ht="19.5" x14ac:dyDescent="0.15">
      <c r="L21" s="29">
        <v>89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6101-6F83-4FB9-9F67-86A783F624CC}">
  <sheetPr codeName="Sheet31"/>
  <dimension ref="A1:AB21"/>
  <sheetViews>
    <sheetView zoomScale="76" zoomScaleNormal="76" workbookViewId="0">
      <selection activeCell="V9" sqref="V9"/>
    </sheetView>
  </sheetViews>
  <sheetFormatPr defaultColWidth="9" defaultRowHeight="13.5" x14ac:dyDescent="0.15"/>
  <cols>
    <col min="1" max="1" width="3.75" style="14" customWidth="1"/>
    <col min="2" max="2" width="9.25" style="14" customWidth="1"/>
    <col min="3" max="3" width="9.125" style="14" customWidth="1"/>
    <col min="4" max="5" width="9.25" style="14" customWidth="1"/>
    <col min="6" max="6" width="9.375" style="14" customWidth="1"/>
    <col min="7" max="8" width="9.25" style="14" customWidth="1"/>
    <col min="9" max="10" width="10.625" style="14" customWidth="1"/>
    <col min="11" max="11" width="9.75" style="14" customWidth="1"/>
    <col min="12" max="12" width="10.625" style="14" customWidth="1"/>
    <col min="13" max="13" width="9.125" style="14" customWidth="1"/>
    <col min="14" max="14" width="7.875" style="14" customWidth="1"/>
    <col min="15" max="15" width="11.375" style="14" customWidth="1"/>
    <col min="16" max="16" width="9.375" style="14" customWidth="1"/>
    <col min="17" max="17" width="8.75" style="14" customWidth="1"/>
    <col min="18" max="21" width="3.5" style="49" customWidth="1"/>
    <col min="22" max="22" width="8.5" style="14" customWidth="1"/>
    <col min="23" max="23" width="9.875" style="14" customWidth="1"/>
    <col min="24" max="24" width="2" style="14" customWidth="1"/>
    <col min="25" max="25" width="2.125" style="14" customWidth="1"/>
    <col min="26" max="16384" width="9" style="14"/>
  </cols>
  <sheetData>
    <row r="1" spans="1:28" ht="20.100000000000001" customHeight="1" x14ac:dyDescent="0.3">
      <c r="F1" s="42" t="s">
        <v>93</v>
      </c>
    </row>
    <row r="2" spans="1:28" ht="15.95" customHeight="1" x14ac:dyDescent="0.25">
      <c r="A2" s="41" t="s">
        <v>60</v>
      </c>
      <c r="B2" s="142" t="s">
        <v>61</v>
      </c>
      <c r="C2" s="142" t="s">
        <v>62</v>
      </c>
      <c r="D2" s="144" t="s">
        <v>63</v>
      </c>
      <c r="E2" s="152" t="s">
        <v>75</v>
      </c>
      <c r="F2" s="153" t="s">
        <v>64</v>
      </c>
      <c r="G2" s="154" t="s">
        <v>65</v>
      </c>
      <c r="H2" s="155" t="s">
        <v>66</v>
      </c>
      <c r="I2" s="142" t="s">
        <v>67</v>
      </c>
      <c r="J2" s="154" t="s">
        <v>68</v>
      </c>
      <c r="K2" s="156" t="s">
        <v>69</v>
      </c>
      <c r="L2" s="157" t="s">
        <v>122</v>
      </c>
      <c r="M2" s="158" t="s">
        <v>123</v>
      </c>
      <c r="N2" s="150" t="s">
        <v>71</v>
      </c>
      <c r="O2" s="159" t="s">
        <v>82</v>
      </c>
      <c r="P2" s="160" t="s">
        <v>83</v>
      </c>
      <c r="Q2" s="154" t="s">
        <v>71</v>
      </c>
      <c r="R2" s="56" t="s">
        <v>114</v>
      </c>
      <c r="S2" s="55" t="s">
        <v>113</v>
      </c>
      <c r="T2" s="55" t="s">
        <v>84</v>
      </c>
      <c r="U2" s="55" t="s">
        <v>85</v>
      </c>
      <c r="V2" s="22" t="s">
        <v>121</v>
      </c>
    </row>
    <row r="3" spans="1:28" ht="15.95" customHeight="1" x14ac:dyDescent="0.25">
      <c r="A3" s="31">
        <v>11</v>
      </c>
      <c r="B3" s="121"/>
      <c r="C3" s="121">
        <v>85.946296296296282</v>
      </c>
      <c r="D3" s="120">
        <v>84.769230769230774</v>
      </c>
      <c r="E3" s="120"/>
      <c r="F3" s="122"/>
      <c r="G3" s="122"/>
      <c r="H3" s="122"/>
      <c r="I3" s="121"/>
      <c r="J3" s="122"/>
      <c r="K3" s="122"/>
      <c r="L3" s="100">
        <v>86</v>
      </c>
      <c r="M3" s="120">
        <f t="shared" ref="M3:M8" si="0">AVERAGE(C3,B3,D3,E3,I3)</f>
        <v>85.357763532763528</v>
      </c>
      <c r="N3" s="120">
        <f t="shared" ref="N3:N8" si="1">MAX(B3,C3,D3,E3,I3)-MIN(B3,C3,D3,E3,I3)</f>
        <v>1.1770655270655084</v>
      </c>
      <c r="O3" s="70">
        <v>70</v>
      </c>
      <c r="P3" s="136"/>
      <c r="Q3" s="136">
        <f t="shared" ref="Q3:Q6" si="2">MAX(F3,G3,H3,J3,K3)-MIN(F3,G3,H3,J3,K3)</f>
        <v>0</v>
      </c>
      <c r="R3" s="27">
        <v>81</v>
      </c>
      <c r="S3" s="26">
        <v>91</v>
      </c>
      <c r="T3" s="26">
        <v>65</v>
      </c>
      <c r="U3" s="26">
        <v>75</v>
      </c>
      <c r="V3" s="25">
        <v>100</v>
      </c>
    </row>
    <row r="4" spans="1:28" ht="15.95" customHeight="1" x14ac:dyDescent="0.25">
      <c r="A4" s="31">
        <v>12</v>
      </c>
      <c r="B4" s="121">
        <v>85.35</v>
      </c>
      <c r="C4" s="121">
        <v>86.347945205479448</v>
      </c>
      <c r="D4" s="120">
        <v>86.095238095238102</v>
      </c>
      <c r="E4" s="120">
        <v>86.3</v>
      </c>
      <c r="F4" s="122"/>
      <c r="G4" s="122">
        <v>70.204705882352926</v>
      </c>
      <c r="H4" s="122">
        <v>70.158000000000001</v>
      </c>
      <c r="I4" s="121"/>
      <c r="J4" s="122">
        <v>70.69</v>
      </c>
      <c r="K4" s="122"/>
      <c r="L4" s="100">
        <v>86</v>
      </c>
      <c r="M4" s="120">
        <f t="shared" si="0"/>
        <v>86.023295825179389</v>
      </c>
      <c r="N4" s="120">
        <f t="shared" si="1"/>
        <v>0.99794520547945353</v>
      </c>
      <c r="O4" s="140">
        <v>70</v>
      </c>
      <c r="P4" s="136">
        <f t="shared" ref="P4:P9" si="3">AVERAGE(F4,G4,H4,J4,K4)</f>
        <v>70.350901960784313</v>
      </c>
      <c r="Q4" s="136">
        <f t="shared" si="2"/>
        <v>0.53199999999999648</v>
      </c>
      <c r="R4" s="27">
        <v>81</v>
      </c>
      <c r="S4" s="26">
        <v>91</v>
      </c>
      <c r="T4" s="26">
        <v>65</v>
      </c>
      <c r="U4" s="26">
        <v>75</v>
      </c>
      <c r="V4" s="25">
        <v>100</v>
      </c>
    </row>
    <row r="5" spans="1:28" ht="15.95" customHeight="1" x14ac:dyDescent="0.25">
      <c r="A5" s="31">
        <v>1</v>
      </c>
      <c r="B5" s="121">
        <v>85.5</v>
      </c>
      <c r="C5" s="121">
        <v>85.73066666666665</v>
      </c>
      <c r="D5" s="120">
        <v>86.526315789473685</v>
      </c>
      <c r="E5" s="120">
        <v>86.725999999999999</v>
      </c>
      <c r="F5" s="122">
        <v>68</v>
      </c>
      <c r="G5" s="122">
        <v>71.339523809523797</v>
      </c>
      <c r="H5" s="122">
        <v>69.816999999999993</v>
      </c>
      <c r="I5" s="121">
        <v>86.09</v>
      </c>
      <c r="J5" s="122">
        <v>70.400000000000006</v>
      </c>
      <c r="K5" s="122">
        <v>71.5</v>
      </c>
      <c r="L5" s="100">
        <v>86</v>
      </c>
      <c r="M5" s="120">
        <f t="shared" si="0"/>
        <v>86.11459649122807</v>
      </c>
      <c r="N5" s="120">
        <f t="shared" si="1"/>
        <v>1.2259999999999991</v>
      </c>
      <c r="O5" s="140">
        <v>70</v>
      </c>
      <c r="P5" s="136">
        <f t="shared" si="3"/>
        <v>70.211304761904756</v>
      </c>
      <c r="Q5" s="136">
        <f t="shared" si="2"/>
        <v>3.5</v>
      </c>
      <c r="R5" s="27">
        <v>81</v>
      </c>
      <c r="S5" s="26">
        <v>91</v>
      </c>
      <c r="T5" s="26">
        <v>65</v>
      </c>
      <c r="U5" s="26">
        <v>75</v>
      </c>
      <c r="V5" s="25">
        <f>P5/P$4*100</f>
        <v>99.801570136289968</v>
      </c>
    </row>
    <row r="6" spans="1:28" ht="15.95" customHeight="1" x14ac:dyDescent="0.25">
      <c r="A6" s="31">
        <v>2</v>
      </c>
      <c r="B6" s="121">
        <v>85.222222222222229</v>
      </c>
      <c r="C6" s="121">
        <v>85.711688311688306</v>
      </c>
      <c r="D6" s="120">
        <v>86.5</v>
      </c>
      <c r="E6" s="120">
        <v>86.286000000000001</v>
      </c>
      <c r="F6" s="122">
        <v>68.36363636363636</v>
      </c>
      <c r="G6" s="122">
        <v>71.431666666666672</v>
      </c>
      <c r="H6" s="122">
        <v>70.769000000000005</v>
      </c>
      <c r="I6" s="121">
        <v>86.05</v>
      </c>
      <c r="J6" s="122">
        <v>70.44</v>
      </c>
      <c r="K6" s="122">
        <v>70.307692307692307</v>
      </c>
      <c r="L6" s="100">
        <v>86</v>
      </c>
      <c r="M6" s="120">
        <f t="shared" si="0"/>
        <v>85.953982106782107</v>
      </c>
      <c r="N6" s="120">
        <f t="shared" si="1"/>
        <v>1.2777777777777715</v>
      </c>
      <c r="O6" s="140">
        <v>70</v>
      </c>
      <c r="P6" s="136">
        <f t="shared" si="3"/>
        <v>70.262399067599077</v>
      </c>
      <c r="Q6" s="136">
        <f t="shared" si="2"/>
        <v>3.0680303030303122</v>
      </c>
      <c r="R6" s="27">
        <v>81</v>
      </c>
      <c r="S6" s="26">
        <v>91</v>
      </c>
      <c r="T6" s="26">
        <v>65</v>
      </c>
      <c r="U6" s="26">
        <v>75</v>
      </c>
      <c r="V6" s="25">
        <f>P6/P$4*100</f>
        <v>99.874197926794778</v>
      </c>
    </row>
    <row r="7" spans="1:28" ht="15.95" customHeight="1" x14ac:dyDescent="0.25">
      <c r="A7" s="31">
        <v>3</v>
      </c>
      <c r="B7" s="121">
        <v>85.611111111111114</v>
      </c>
      <c r="C7" s="121">
        <v>86.559340659340634</v>
      </c>
      <c r="D7" s="120">
        <v>85.857142857142861</v>
      </c>
      <c r="E7" s="120">
        <v>86.424000000000007</v>
      </c>
      <c r="F7" s="122">
        <v>68.692307692307693</v>
      </c>
      <c r="G7" s="122">
        <v>70.907500000000013</v>
      </c>
      <c r="H7" s="122">
        <v>70.81</v>
      </c>
      <c r="I7" s="121">
        <v>86.44</v>
      </c>
      <c r="J7" s="122">
        <v>70.42</v>
      </c>
      <c r="K7" s="122">
        <v>71.714285714285708</v>
      </c>
      <c r="L7" s="100">
        <v>86</v>
      </c>
      <c r="M7" s="120">
        <f t="shared" si="0"/>
        <v>86.178318925518909</v>
      </c>
      <c r="N7" s="120">
        <f t="shared" si="1"/>
        <v>0.94822954822951999</v>
      </c>
      <c r="O7" s="140">
        <v>70</v>
      </c>
      <c r="P7" s="136">
        <f t="shared" si="3"/>
        <v>70.508818681318687</v>
      </c>
      <c r="Q7" s="136">
        <f>MAX(F7,G7,H7,J7,K7)-MIN(F7,G7,H7,J7,K7)</f>
        <v>3.0219780219780148</v>
      </c>
      <c r="R7" s="27">
        <v>81</v>
      </c>
      <c r="S7" s="26">
        <v>91</v>
      </c>
      <c r="T7" s="26">
        <v>65</v>
      </c>
      <c r="U7" s="26">
        <v>75</v>
      </c>
      <c r="V7" s="25">
        <f>P7/P$4*100</f>
        <v>100.22447007235587</v>
      </c>
    </row>
    <row r="8" spans="1:28" ht="15.95" customHeight="1" x14ac:dyDescent="0.25">
      <c r="A8" s="31">
        <v>4</v>
      </c>
      <c r="B8" s="121">
        <v>85</v>
      </c>
      <c r="C8" s="121">
        <v>85.58026315789472</v>
      </c>
      <c r="D8" s="120">
        <v>84.4375</v>
      </c>
      <c r="E8" s="120">
        <v>86.866</v>
      </c>
      <c r="F8" s="235"/>
      <c r="G8" s="122">
        <v>71.396250000000023</v>
      </c>
      <c r="H8" s="122">
        <v>70.632000000000005</v>
      </c>
      <c r="I8" s="121">
        <v>86.52</v>
      </c>
      <c r="J8" s="122">
        <v>70.900000000000006</v>
      </c>
      <c r="K8" s="122">
        <v>69.785714285714292</v>
      </c>
      <c r="L8" s="100">
        <v>86</v>
      </c>
      <c r="M8" s="120">
        <f t="shared" si="0"/>
        <v>85.68075263157894</v>
      </c>
      <c r="N8" s="120">
        <f t="shared" si="1"/>
        <v>2.4284999999999997</v>
      </c>
      <c r="O8" s="140">
        <v>70</v>
      </c>
      <c r="P8" s="136">
        <f t="shared" si="3"/>
        <v>70.678491071428581</v>
      </c>
      <c r="Q8" s="136">
        <f>MAX(F8,G8,H8,J8,K8)-MIN(F8,G8,H8,J8,K8)</f>
        <v>1.6105357142857315</v>
      </c>
      <c r="R8" s="27">
        <v>81</v>
      </c>
      <c r="S8" s="26">
        <v>91</v>
      </c>
      <c r="T8" s="26">
        <v>65</v>
      </c>
      <c r="U8" s="26">
        <v>75</v>
      </c>
      <c r="V8" s="25">
        <f>P8/P$4*100</f>
        <v>100.46565019283886</v>
      </c>
    </row>
    <row r="9" spans="1:28" ht="15.95" customHeight="1" x14ac:dyDescent="0.25">
      <c r="A9" s="31">
        <v>5</v>
      </c>
      <c r="B9" s="102"/>
      <c r="C9" s="102"/>
      <c r="D9" s="105"/>
      <c r="E9" s="238"/>
      <c r="F9" s="102"/>
      <c r="G9" s="102"/>
      <c r="H9" s="102"/>
      <c r="I9" s="102"/>
      <c r="J9" s="122">
        <v>70.510000000000005</v>
      </c>
      <c r="K9" s="122">
        <v>70.4375</v>
      </c>
      <c r="L9" s="98">
        <v>86</v>
      </c>
      <c r="M9" s="28"/>
      <c r="N9" s="28">
        <f>MAX(B9,D9,F9,I9)-MIN(B9,D9,F9,I9)</f>
        <v>0</v>
      </c>
      <c r="O9" s="140">
        <v>70</v>
      </c>
      <c r="P9" s="136">
        <f t="shared" si="3"/>
        <v>70.473749999999995</v>
      </c>
      <c r="Q9" s="242">
        <f t="shared" ref="Q9:Q12" si="4">MAX(C9,E9,G9,H9,J9,K9)-MIN(C9,E9,G9,H9,J9,K9)</f>
        <v>7.2500000000005116E-2</v>
      </c>
      <c r="R9" s="27">
        <v>81</v>
      </c>
      <c r="S9" s="26">
        <v>91</v>
      </c>
      <c r="T9" s="26">
        <v>65</v>
      </c>
      <c r="U9" s="26">
        <v>75</v>
      </c>
      <c r="V9" s="25">
        <f>P9/P$4*100</f>
        <v>100.17462183965198</v>
      </c>
    </row>
    <row r="10" spans="1:2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98">
        <v>86</v>
      </c>
      <c r="M10" s="28"/>
      <c r="N10" s="28">
        <f t="shared" ref="N10:N12" si="5">MAX(B10,D10,F10,I10)-MIN(B10,D10,F10,I10)</f>
        <v>0</v>
      </c>
      <c r="O10" s="29">
        <v>70</v>
      </c>
      <c r="P10" s="28"/>
      <c r="Q10" s="28">
        <f t="shared" si="4"/>
        <v>0</v>
      </c>
      <c r="R10" s="27">
        <v>81</v>
      </c>
      <c r="S10" s="26">
        <v>91</v>
      </c>
      <c r="T10" s="26">
        <v>65</v>
      </c>
      <c r="U10" s="26">
        <v>75</v>
      </c>
      <c r="V10" s="25" t="e">
        <f t="shared" ref="V10:V20" si="6">P10/P$3*100</f>
        <v>#DIV/0!</v>
      </c>
    </row>
    <row r="11" spans="1:2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98">
        <v>86</v>
      </c>
      <c r="M11" s="28"/>
      <c r="N11" s="28">
        <f t="shared" si="5"/>
        <v>0</v>
      </c>
      <c r="O11" s="29">
        <v>70</v>
      </c>
      <c r="P11" s="28"/>
      <c r="Q11" s="28">
        <f t="shared" si="4"/>
        <v>0</v>
      </c>
      <c r="R11" s="27">
        <v>81</v>
      </c>
      <c r="S11" s="26">
        <v>91</v>
      </c>
      <c r="T11" s="26">
        <v>65</v>
      </c>
      <c r="U11" s="26">
        <v>75</v>
      </c>
      <c r="V11" s="25" t="e">
        <f t="shared" si="6"/>
        <v>#DIV/0!</v>
      </c>
    </row>
    <row r="12" spans="1:2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98">
        <v>86</v>
      </c>
      <c r="M12" s="28"/>
      <c r="N12" s="28">
        <f t="shared" si="5"/>
        <v>0</v>
      </c>
      <c r="O12" s="29">
        <v>70</v>
      </c>
      <c r="P12" s="28"/>
      <c r="Q12" s="28">
        <f t="shared" si="4"/>
        <v>0</v>
      </c>
      <c r="R12" s="27">
        <v>81</v>
      </c>
      <c r="S12" s="26">
        <v>91</v>
      </c>
      <c r="T12" s="26">
        <v>65</v>
      </c>
      <c r="U12" s="26">
        <v>75</v>
      </c>
      <c r="V12" s="25" t="e">
        <f t="shared" si="6"/>
        <v>#DIV/0!</v>
      </c>
    </row>
    <row r="13" spans="1:28" ht="15.95" customHeight="1" x14ac:dyDescent="0.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98">
        <v>86</v>
      </c>
      <c r="M13" s="28"/>
      <c r="N13" s="28">
        <f t="shared" ref="N13:N20" si="7">MAX(B13,D13,E13,F13,I13)-MIN(B13,D13,E13,E13,F13,I13)</f>
        <v>0</v>
      </c>
      <c r="O13" s="29">
        <v>70</v>
      </c>
      <c r="P13" s="28"/>
      <c r="Q13" s="28">
        <f t="shared" ref="Q13:Q20" si="8">MAX(C13,G13,H13,J13,K13)-MIN(C13,G13,H13,J13,K13)</f>
        <v>0</v>
      </c>
      <c r="R13" s="27">
        <v>81</v>
      </c>
      <c r="S13" s="26">
        <v>91</v>
      </c>
      <c r="T13" s="26">
        <v>65</v>
      </c>
      <c r="U13" s="26">
        <v>75</v>
      </c>
      <c r="V13" s="25" t="e">
        <f t="shared" si="6"/>
        <v>#DIV/0!</v>
      </c>
      <c r="AB13" s="99"/>
    </row>
    <row r="14" spans="1:2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98">
        <v>86</v>
      </c>
      <c r="M14" s="28"/>
      <c r="N14" s="28">
        <f t="shared" si="7"/>
        <v>0</v>
      </c>
      <c r="O14" s="29">
        <v>70</v>
      </c>
      <c r="P14" s="28"/>
      <c r="Q14" s="28">
        <f t="shared" si="8"/>
        <v>0</v>
      </c>
      <c r="R14" s="27">
        <v>81</v>
      </c>
      <c r="S14" s="26">
        <v>91</v>
      </c>
      <c r="T14" s="26">
        <v>65</v>
      </c>
      <c r="U14" s="26">
        <v>75</v>
      </c>
      <c r="V14" s="25" t="e">
        <f t="shared" si="6"/>
        <v>#DIV/0!</v>
      </c>
    </row>
    <row r="15" spans="1:28" ht="15.95" customHeight="1" x14ac:dyDescent="0.25">
      <c r="A15" s="31">
        <v>11</v>
      </c>
      <c r="B15" s="32"/>
      <c r="C15" s="32"/>
      <c r="D15" s="28"/>
      <c r="E15" s="95"/>
      <c r="F15" s="32"/>
      <c r="G15" s="32"/>
      <c r="H15" s="32"/>
      <c r="I15" s="32"/>
      <c r="J15" s="32"/>
      <c r="K15" s="32"/>
      <c r="L15" s="98">
        <v>86</v>
      </c>
      <c r="M15" s="28"/>
      <c r="N15" s="28">
        <f t="shared" si="7"/>
        <v>0</v>
      </c>
      <c r="O15" s="29">
        <v>70</v>
      </c>
      <c r="P15" s="28"/>
      <c r="Q15" s="28">
        <f t="shared" si="8"/>
        <v>0</v>
      </c>
      <c r="R15" s="27">
        <v>81</v>
      </c>
      <c r="S15" s="26">
        <v>91</v>
      </c>
      <c r="T15" s="26">
        <v>65</v>
      </c>
      <c r="U15" s="26">
        <v>75</v>
      </c>
      <c r="V15" s="25" t="e">
        <f t="shared" si="6"/>
        <v>#DIV/0!</v>
      </c>
      <c r="W15" s="24"/>
    </row>
    <row r="16" spans="1:2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98">
        <v>86</v>
      </c>
      <c r="M16" s="28"/>
      <c r="N16" s="28">
        <f t="shared" si="7"/>
        <v>0</v>
      </c>
      <c r="O16" s="29">
        <v>70</v>
      </c>
      <c r="P16" s="28"/>
      <c r="Q16" s="28">
        <f t="shared" si="8"/>
        <v>0</v>
      </c>
      <c r="R16" s="27">
        <v>81</v>
      </c>
      <c r="S16" s="26">
        <v>91</v>
      </c>
      <c r="T16" s="26">
        <v>65</v>
      </c>
      <c r="U16" s="26">
        <v>75</v>
      </c>
      <c r="V16" s="25" t="e">
        <f t="shared" si="6"/>
        <v>#DIV/0!</v>
      </c>
      <c r="W16" s="24"/>
    </row>
    <row r="17" spans="1:23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98">
        <v>86</v>
      </c>
      <c r="M17" s="28"/>
      <c r="N17" s="28">
        <f t="shared" si="7"/>
        <v>0</v>
      </c>
      <c r="O17" s="29">
        <v>70</v>
      </c>
      <c r="P17" s="28"/>
      <c r="Q17" s="28">
        <f t="shared" si="8"/>
        <v>0</v>
      </c>
      <c r="R17" s="27">
        <v>81</v>
      </c>
      <c r="S17" s="26">
        <v>91</v>
      </c>
      <c r="T17" s="26">
        <v>65</v>
      </c>
      <c r="U17" s="26">
        <v>75</v>
      </c>
      <c r="V17" s="25" t="e">
        <f t="shared" si="6"/>
        <v>#DIV/0!</v>
      </c>
      <c r="W17" s="24"/>
    </row>
    <row r="18" spans="1:23" ht="15.95" customHeight="1" x14ac:dyDescent="0.25">
      <c r="A18" s="31">
        <v>2</v>
      </c>
      <c r="B18" s="30"/>
      <c r="C18" s="30"/>
      <c r="D18" s="30"/>
      <c r="E18" s="28"/>
      <c r="F18" s="30"/>
      <c r="G18" s="30"/>
      <c r="H18" s="30"/>
      <c r="I18" s="30"/>
      <c r="J18" s="30"/>
      <c r="K18" s="30"/>
      <c r="L18" s="98">
        <v>86</v>
      </c>
      <c r="M18" s="28"/>
      <c r="N18" s="28">
        <f t="shared" si="7"/>
        <v>0</v>
      </c>
      <c r="O18" s="29">
        <v>70</v>
      </c>
      <c r="P18" s="28"/>
      <c r="Q18" s="28">
        <f t="shared" si="8"/>
        <v>0</v>
      </c>
      <c r="R18" s="27">
        <v>81</v>
      </c>
      <c r="S18" s="26">
        <v>91</v>
      </c>
      <c r="T18" s="26">
        <v>65</v>
      </c>
      <c r="U18" s="26">
        <v>75</v>
      </c>
      <c r="V18" s="25" t="e">
        <f t="shared" si="6"/>
        <v>#DIV/0!</v>
      </c>
      <c r="W18" s="24"/>
    </row>
    <row r="19" spans="1:23" ht="15.95" customHeight="1" x14ac:dyDescent="0.25">
      <c r="A19" s="31">
        <v>3</v>
      </c>
      <c r="B19" s="30"/>
      <c r="C19" s="30"/>
      <c r="D19" s="30"/>
      <c r="E19" s="28"/>
      <c r="F19" s="30"/>
      <c r="G19" s="30"/>
      <c r="H19" s="30"/>
      <c r="I19" s="30"/>
      <c r="J19" s="30"/>
      <c r="K19" s="30"/>
      <c r="L19" s="98">
        <v>86</v>
      </c>
      <c r="M19" s="28"/>
      <c r="N19" s="28">
        <f t="shared" si="7"/>
        <v>0</v>
      </c>
      <c r="O19" s="29">
        <v>70</v>
      </c>
      <c r="P19" s="28"/>
      <c r="Q19" s="28">
        <f t="shared" si="8"/>
        <v>0</v>
      </c>
      <c r="R19" s="27">
        <v>81</v>
      </c>
      <c r="S19" s="26">
        <v>91</v>
      </c>
      <c r="T19" s="26">
        <v>65</v>
      </c>
      <c r="U19" s="26">
        <v>75</v>
      </c>
      <c r="V19" s="25" t="e">
        <f t="shared" si="6"/>
        <v>#DIV/0!</v>
      </c>
      <c r="W19" s="24"/>
    </row>
    <row r="20" spans="1:23" ht="15.95" customHeight="1" x14ac:dyDescent="0.25">
      <c r="A20" s="31">
        <v>4</v>
      </c>
      <c r="B20" s="30"/>
      <c r="C20" s="15"/>
      <c r="D20" s="15"/>
      <c r="E20" s="28"/>
      <c r="F20" s="15"/>
      <c r="G20" s="15"/>
      <c r="H20" s="15"/>
      <c r="I20" s="15"/>
      <c r="J20" s="15"/>
      <c r="K20" s="15"/>
      <c r="L20" s="97">
        <v>86</v>
      </c>
      <c r="M20" s="28"/>
      <c r="N20" s="28">
        <f t="shared" si="7"/>
        <v>0</v>
      </c>
      <c r="O20" s="29">
        <v>70</v>
      </c>
      <c r="P20" s="28"/>
      <c r="Q20" s="28">
        <f t="shared" si="8"/>
        <v>0</v>
      </c>
      <c r="R20" s="27">
        <v>81</v>
      </c>
      <c r="S20" s="26">
        <v>91</v>
      </c>
      <c r="T20" s="26">
        <v>65</v>
      </c>
      <c r="U20" s="26">
        <v>75</v>
      </c>
      <c r="V20" s="25" t="e">
        <f t="shared" si="6"/>
        <v>#DIV/0!</v>
      </c>
      <c r="W20" s="24"/>
    </row>
    <row r="21" spans="1:23" x14ac:dyDescent="0.15">
      <c r="L21" s="96"/>
      <c r="M21" s="96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AE22"/>
  <sheetViews>
    <sheetView zoomScale="76" zoomScaleNormal="76" workbookViewId="0">
      <selection activeCell="AD8" sqref="AD8"/>
    </sheetView>
  </sheetViews>
  <sheetFormatPr defaultColWidth="9" defaultRowHeight="13.5" x14ac:dyDescent="0.15"/>
  <cols>
    <col min="1" max="1" width="6.625" customWidth="1"/>
    <col min="2" max="2" width="9.5" customWidth="1"/>
    <col min="3" max="31" width="10" customWidth="1"/>
  </cols>
  <sheetData>
    <row r="1" spans="1:31" ht="16.5" x14ac:dyDescent="0.25">
      <c r="A1" s="2" t="s">
        <v>60</v>
      </c>
      <c r="B1" s="3" t="s">
        <v>5</v>
      </c>
      <c r="C1" s="3" t="s">
        <v>9</v>
      </c>
      <c r="D1" s="3" t="s">
        <v>74</v>
      </c>
      <c r="E1" s="3" t="s">
        <v>14</v>
      </c>
      <c r="F1" s="3" t="s">
        <v>17</v>
      </c>
      <c r="G1" s="3" t="s">
        <v>19</v>
      </c>
      <c r="H1" s="3" t="s">
        <v>21</v>
      </c>
      <c r="I1" s="3" t="s">
        <v>81</v>
      </c>
      <c r="J1" s="3" t="s">
        <v>24</v>
      </c>
      <c r="K1" s="3" t="s">
        <v>86</v>
      </c>
      <c r="L1" s="3" t="s">
        <v>87</v>
      </c>
      <c r="M1" s="3" t="s">
        <v>29</v>
      </c>
      <c r="N1" s="3" t="s">
        <v>31</v>
      </c>
      <c r="O1" s="3" t="s">
        <v>32</v>
      </c>
      <c r="P1" s="3" t="s">
        <v>34</v>
      </c>
      <c r="Q1" s="6" t="s">
        <v>35</v>
      </c>
      <c r="R1" s="3" t="s">
        <v>38</v>
      </c>
      <c r="S1" s="3" t="s">
        <v>41</v>
      </c>
      <c r="T1" s="3" t="s">
        <v>42</v>
      </c>
      <c r="U1" s="3" t="s">
        <v>94</v>
      </c>
      <c r="V1" s="3" t="s">
        <v>95</v>
      </c>
      <c r="W1" s="3" t="s">
        <v>46</v>
      </c>
      <c r="X1" s="3" t="s">
        <v>89</v>
      </c>
      <c r="Y1" s="3" t="s">
        <v>49</v>
      </c>
      <c r="Z1" s="3" t="s">
        <v>52</v>
      </c>
      <c r="AA1" s="3" t="s">
        <v>54</v>
      </c>
      <c r="AB1" s="3" t="s">
        <v>55</v>
      </c>
      <c r="AC1" s="3" t="s">
        <v>56</v>
      </c>
      <c r="AD1" s="3" t="s">
        <v>58</v>
      </c>
      <c r="AE1" s="3" t="s">
        <v>93</v>
      </c>
    </row>
    <row r="2" spans="1:31" s="1" customFormat="1" ht="16.5" x14ac:dyDescent="0.15">
      <c r="A2" s="10" t="s">
        <v>115</v>
      </c>
      <c r="B2" s="4">
        <v>100</v>
      </c>
      <c r="C2" s="4">
        <v>100</v>
      </c>
      <c r="D2" s="4">
        <v>100</v>
      </c>
      <c r="E2" s="4">
        <v>100</v>
      </c>
      <c r="F2" s="4">
        <v>100</v>
      </c>
      <c r="G2" s="4">
        <v>100</v>
      </c>
      <c r="H2" s="4">
        <v>100</v>
      </c>
      <c r="I2" s="4"/>
      <c r="J2" s="4">
        <v>100</v>
      </c>
      <c r="K2" s="4">
        <v>100</v>
      </c>
      <c r="L2" s="4">
        <v>100</v>
      </c>
      <c r="M2" s="4">
        <v>100</v>
      </c>
      <c r="N2" s="4">
        <v>100</v>
      </c>
      <c r="O2" s="4">
        <v>100</v>
      </c>
      <c r="P2" s="4">
        <v>100</v>
      </c>
      <c r="Q2" s="5">
        <v>100</v>
      </c>
      <c r="R2" s="4">
        <v>100</v>
      </c>
      <c r="S2" s="4">
        <v>100</v>
      </c>
      <c r="T2" s="4">
        <v>100</v>
      </c>
      <c r="U2" s="4">
        <v>100</v>
      </c>
      <c r="V2" s="4">
        <v>100</v>
      </c>
      <c r="W2" s="4">
        <v>100</v>
      </c>
      <c r="X2" s="4">
        <v>100</v>
      </c>
      <c r="Y2" s="4">
        <v>100</v>
      </c>
      <c r="Z2" s="4">
        <v>100</v>
      </c>
      <c r="AA2" s="4">
        <v>100</v>
      </c>
      <c r="AB2" s="4">
        <v>100</v>
      </c>
      <c r="AC2" s="4">
        <v>100</v>
      </c>
      <c r="AD2" s="4">
        <v>100</v>
      </c>
      <c r="AE2" s="4"/>
    </row>
    <row r="3" spans="1:31" s="1" customFormat="1" ht="16.5" x14ac:dyDescent="0.15">
      <c r="A3" s="7">
        <v>12</v>
      </c>
      <c r="B3" s="133">
        <f ca="1">INDIRECT(B$1&amp;"!Q4")</f>
        <v>100.06154341197495</v>
      </c>
      <c r="C3" s="133">
        <f ca="1">INDIRECT(C$1&amp;"!Q4")</f>
        <v>100.02982944130856</v>
      </c>
      <c r="D3" s="133">
        <f ca="1">INDIRECT(D$1&amp;"!V4")</f>
        <v>98.599314175359908</v>
      </c>
      <c r="E3" s="133">
        <f t="shared" ref="E3:H3" ca="1" si="0">INDIRECT(E$1&amp;"!Q4")</f>
        <v>99.413817436558645</v>
      </c>
      <c r="F3" s="133">
        <f t="shared" ca="1" si="0"/>
        <v>99.470427069156912</v>
      </c>
      <c r="G3" s="133">
        <f t="shared" ca="1" si="0"/>
        <v>99.015234912429534</v>
      </c>
      <c r="H3" s="133">
        <f t="shared" ca="1" si="0"/>
        <v>96.615005115685861</v>
      </c>
      <c r="I3" s="133">
        <v>100</v>
      </c>
      <c r="J3" s="133">
        <f t="shared" ref="J3:AD3" ca="1" si="1">INDIRECT(J$1&amp;"!Q4")</f>
        <v>100.13482114109777</v>
      </c>
      <c r="K3" s="133">
        <f t="shared" ca="1" si="1"/>
        <v>99.949464269248537</v>
      </c>
      <c r="L3" s="133">
        <f t="shared" ca="1" si="1"/>
        <v>98.452838013753535</v>
      </c>
      <c r="M3" s="133">
        <f t="shared" ca="1" si="1"/>
        <v>101.33734757082536</v>
      </c>
      <c r="N3" s="133">
        <f t="shared" ca="1" si="1"/>
        <v>100.00984950585526</v>
      </c>
      <c r="O3" s="133">
        <f t="shared" ca="1" si="1"/>
        <v>100.23063845398967</v>
      </c>
      <c r="P3" s="133">
        <f t="shared" ca="1" si="1"/>
        <v>99.15114495911709</v>
      </c>
      <c r="Q3" s="133">
        <f t="shared" ca="1" si="1"/>
        <v>99.868591992197707</v>
      </c>
      <c r="R3" s="133">
        <f t="shared" ca="1" si="1"/>
        <v>98.183203514804092</v>
      </c>
      <c r="S3" s="133">
        <f t="shared" ca="1" si="1"/>
        <v>100.89694130142813</v>
      </c>
      <c r="T3" s="133">
        <f t="shared" ca="1" si="1"/>
        <v>99.948190764941032</v>
      </c>
      <c r="U3" s="133">
        <f t="shared" ca="1" si="1"/>
        <v>100.95607705335277</v>
      </c>
      <c r="V3" s="133">
        <f t="shared" ca="1" si="1"/>
        <v>100.44035597012717</v>
      </c>
      <c r="W3" s="133">
        <f t="shared" ca="1" si="1"/>
        <v>100.51073901383825</v>
      </c>
      <c r="X3" s="133">
        <f t="shared" ca="1" si="1"/>
        <v>100.19826924043092</v>
      </c>
      <c r="Y3" s="133">
        <f t="shared" ca="1" si="1"/>
        <v>101.14070220954538</v>
      </c>
      <c r="Z3" s="133">
        <f t="shared" ca="1" si="1"/>
        <v>102.11589373389383</v>
      </c>
      <c r="AA3" s="133">
        <f t="shared" ca="1" si="1"/>
        <v>100.3411277735712</v>
      </c>
      <c r="AB3" s="133">
        <f t="shared" ca="1" si="1"/>
        <v>99.882838065317785</v>
      </c>
      <c r="AC3" s="133">
        <f t="shared" ca="1" si="1"/>
        <v>99.220742540296257</v>
      </c>
      <c r="AD3" s="133">
        <f t="shared" ca="1" si="1"/>
        <v>98.699996742369422</v>
      </c>
      <c r="AE3" s="133">
        <v>100</v>
      </c>
    </row>
    <row r="4" spans="1:31" s="1" customFormat="1" ht="16.5" x14ac:dyDescent="0.15">
      <c r="A4" s="7" t="s">
        <v>116</v>
      </c>
      <c r="B4" s="133">
        <f ca="1">INDIRECT(B$1&amp;"!Q5")</f>
        <v>100.02740701234065</v>
      </c>
      <c r="C4" s="133">
        <f ca="1">INDIRECT(C$1&amp;"!Q5")</f>
        <v>100.18776671817319</v>
      </c>
      <c r="D4" s="133">
        <f ca="1">INDIRECT(D$1&amp;"!V5")</f>
        <v>98.669246166091057</v>
      </c>
      <c r="E4" s="133">
        <f ca="1">INDIRECT(E$1&amp;"!Q5")</f>
        <v>99.75545388497396</v>
      </c>
      <c r="F4" s="133">
        <f ca="1">INDIRECT(F$1&amp;"!Q5")</f>
        <v>99.402717954550084</v>
      </c>
      <c r="G4" s="133">
        <f ca="1">INDIRECT(G$1&amp;"!Q5")</f>
        <v>98.922340569870542</v>
      </c>
      <c r="H4" s="133">
        <f ca="1">INDIRECT(H$1&amp;"!Q5")</f>
        <v>96.513807194364531</v>
      </c>
      <c r="I4" s="133">
        <f ca="1">INDIRECT(I$1&amp;"!V5")</f>
        <v>99.386861381830258</v>
      </c>
      <c r="J4" s="133">
        <f t="shared" ref="J4:AD4" ca="1" si="2">INDIRECT(J$1&amp;"!Q5")</f>
        <v>100.67591195842631</v>
      </c>
      <c r="K4" s="133">
        <f t="shared" ca="1" si="2"/>
        <v>99.787386177082865</v>
      </c>
      <c r="L4" s="133">
        <f t="shared" ca="1" si="2"/>
        <v>98.425301876601949</v>
      </c>
      <c r="M4" s="133">
        <f t="shared" ca="1" si="2"/>
        <v>101.53683906507629</v>
      </c>
      <c r="N4" s="133">
        <f t="shared" ca="1" si="2"/>
        <v>99.915717611277856</v>
      </c>
      <c r="O4" s="133">
        <f t="shared" ca="1" si="2"/>
        <v>100.53464353956383</v>
      </c>
      <c r="P4" s="133">
        <f t="shared" ca="1" si="2"/>
        <v>99.011966029195435</v>
      </c>
      <c r="Q4" s="133">
        <f t="shared" ca="1" si="2"/>
        <v>99.742524272618667</v>
      </c>
      <c r="R4" s="133">
        <f t="shared" ca="1" si="2"/>
        <v>97.943499789447429</v>
      </c>
      <c r="S4" s="133">
        <f t="shared" ca="1" si="2"/>
        <v>100.11946941838505</v>
      </c>
      <c r="T4" s="133">
        <f t="shared" ca="1" si="2"/>
        <v>99.843254907642788</v>
      </c>
      <c r="U4" s="133">
        <f t="shared" ca="1" si="2"/>
        <v>101.33128739054801</v>
      </c>
      <c r="V4" s="133">
        <f t="shared" ca="1" si="2"/>
        <v>100.33642319661809</v>
      </c>
      <c r="W4" s="133">
        <f t="shared" ca="1" si="2"/>
        <v>100.54821046089077</v>
      </c>
      <c r="X4" s="133">
        <f t="shared" ca="1" si="2"/>
        <v>100.1291562443799</v>
      </c>
      <c r="Y4" s="133">
        <f t="shared" ca="1" si="2"/>
        <v>101.16312750812845</v>
      </c>
      <c r="Z4" s="133">
        <f t="shared" ca="1" si="2"/>
        <v>102.2787253300764</v>
      </c>
      <c r="AA4" s="133">
        <f t="shared" ca="1" si="2"/>
        <v>100.20735720096796</v>
      </c>
      <c r="AB4" s="133">
        <f t="shared" ca="1" si="2"/>
        <v>99.842313256373984</v>
      </c>
      <c r="AC4" s="133">
        <f t="shared" ca="1" si="2"/>
        <v>99.94264796885048</v>
      </c>
      <c r="AD4" s="133">
        <f t="shared" ca="1" si="2"/>
        <v>99.23581340886436</v>
      </c>
      <c r="AE4" s="133">
        <f ca="1">INDIRECT(AE$1&amp;"!V5")</f>
        <v>99.801570136289968</v>
      </c>
    </row>
    <row r="5" spans="1:31" s="1" customFormat="1" ht="16.5" x14ac:dyDescent="0.15">
      <c r="A5" s="7" t="s">
        <v>117</v>
      </c>
      <c r="B5" s="133">
        <f ca="1">INDIRECT(B$1&amp;"!Q6")</f>
        <v>100.13890782042627</v>
      </c>
      <c r="C5" s="133">
        <f ca="1">INDIRECT(C$1&amp;"!Q6")</f>
        <v>100.22942965769106</v>
      </c>
      <c r="D5" s="133">
        <f ca="1">INDIRECT(D$1&amp;"!V6")</f>
        <v>98.684306218968999</v>
      </c>
      <c r="E5" s="133">
        <f t="shared" ref="E5:H5" ca="1" si="3">INDIRECT(E$1&amp;"!Q6")</f>
        <v>99.466388068732599</v>
      </c>
      <c r="F5" s="133">
        <f t="shared" ca="1" si="3"/>
        <v>99.293464006382337</v>
      </c>
      <c r="G5" s="133">
        <f t="shared" ca="1" si="3"/>
        <v>98.68958547327324</v>
      </c>
      <c r="H5" s="133">
        <f t="shared" ca="1" si="3"/>
        <v>96.210485654585568</v>
      </c>
      <c r="I5" s="133">
        <f ca="1">INDIRECT(I$1&amp;"!V6")</f>
        <v>98.945390595764266</v>
      </c>
      <c r="J5" s="133">
        <f t="shared" ref="J5:AD5" ca="1" si="4">INDIRECT(J$1&amp;"!Q6")</f>
        <v>100.80964716260998</v>
      </c>
      <c r="K5" s="133">
        <f t="shared" ca="1" si="4"/>
        <v>99.987149247636822</v>
      </c>
      <c r="L5" s="133">
        <f t="shared" ca="1" si="4"/>
        <v>98.031003351830151</v>
      </c>
      <c r="M5" s="133">
        <f t="shared" ca="1" si="4"/>
        <v>100.54666817911477</v>
      </c>
      <c r="N5" s="133">
        <f t="shared" ca="1" si="4"/>
        <v>99.660816840219809</v>
      </c>
      <c r="O5" s="133">
        <f t="shared" ca="1" si="4"/>
        <v>100.46714935406335</v>
      </c>
      <c r="P5" s="133">
        <f t="shared" ca="1" si="4"/>
        <v>98.607804130152516</v>
      </c>
      <c r="Q5" s="133">
        <f t="shared" ca="1" si="4"/>
        <v>99.757846445579517</v>
      </c>
      <c r="R5" s="133">
        <f t="shared" ca="1" si="4"/>
        <v>98.076806116775913</v>
      </c>
      <c r="S5" s="133">
        <f t="shared" ca="1" si="4"/>
        <v>100.71329918542691</v>
      </c>
      <c r="T5" s="133">
        <f t="shared" ca="1" si="4"/>
        <v>99.622758219197877</v>
      </c>
      <c r="U5" s="133">
        <f t="shared" ca="1" si="4"/>
        <v>101.60313894248219</v>
      </c>
      <c r="V5" s="133">
        <f t="shared" ca="1" si="4"/>
        <v>100.43151741294641</v>
      </c>
      <c r="W5" s="133">
        <f t="shared" ca="1" si="4"/>
        <v>100.67561929893745</v>
      </c>
      <c r="X5" s="133">
        <f t="shared" ca="1" si="4"/>
        <v>100.2619855851399</v>
      </c>
      <c r="Y5" s="133">
        <f t="shared" ca="1" si="4"/>
        <v>101.09671057355347</v>
      </c>
      <c r="Z5" s="133">
        <f t="shared" ca="1" si="4"/>
        <v>102.18396464467148</v>
      </c>
      <c r="AA5" s="133">
        <f t="shared" ca="1" si="4"/>
        <v>100.17000632593873</v>
      </c>
      <c r="AB5" s="133">
        <f t="shared" ca="1" si="4"/>
        <v>100.806733776896</v>
      </c>
      <c r="AC5" s="133">
        <f t="shared" ca="1" si="4"/>
        <v>99.839029812402657</v>
      </c>
      <c r="AD5" s="133">
        <f t="shared" ca="1" si="4"/>
        <v>98.185785550769936</v>
      </c>
      <c r="AE5" s="133">
        <f ca="1">INDIRECT(AE$1&amp;"!V6")</f>
        <v>99.874197926794778</v>
      </c>
    </row>
    <row r="6" spans="1:31" s="1" customFormat="1" ht="16.5" x14ac:dyDescent="0.15">
      <c r="A6" s="7" t="s">
        <v>118</v>
      </c>
      <c r="B6" s="133">
        <f ca="1">INDIRECT(B$1&amp;"!Q7")</f>
        <v>99.890768531315203</v>
      </c>
      <c r="C6" s="133">
        <f ca="1">INDIRECT(C$1&amp;"!Q7")</f>
        <v>99.943323837186156</v>
      </c>
      <c r="D6" s="133">
        <f ca="1">INDIRECT(D$1&amp;"!V7")</f>
        <v>99.527498803831321</v>
      </c>
      <c r="E6" s="133">
        <f t="shared" ref="E6:H6" ca="1" si="5">INDIRECT(E$1&amp;"!Q7")</f>
        <v>99.641418685930276</v>
      </c>
      <c r="F6" s="133">
        <f t="shared" ca="1" si="5"/>
        <v>99.188977743545365</v>
      </c>
      <c r="G6" s="133">
        <f t="shared" ca="1" si="5"/>
        <v>98.742851790725965</v>
      </c>
      <c r="H6" s="133">
        <f t="shared" ca="1" si="5"/>
        <v>96.204279289193991</v>
      </c>
      <c r="I6" s="133">
        <f ca="1">INDIRECT(I$1&amp;"!V7")</f>
        <v>99.199697113533702</v>
      </c>
      <c r="J6" s="133">
        <f t="shared" ref="J6:AB6" ca="1" si="6">INDIRECT(J$1&amp;"!Q7")</f>
        <v>100.51200835745297</v>
      </c>
      <c r="K6" s="133">
        <f t="shared" ca="1" si="6"/>
        <v>100.08535775765381</v>
      </c>
      <c r="L6" s="133">
        <f t="shared" ca="1" si="6"/>
        <v>97.985031736016978</v>
      </c>
      <c r="M6" s="133">
        <f t="shared" ca="1" si="6"/>
        <v>100.30349707488963</v>
      </c>
      <c r="N6" s="133">
        <f t="shared" ca="1" si="6"/>
        <v>99.746758195338913</v>
      </c>
      <c r="O6" s="133">
        <f t="shared" ca="1" si="6"/>
        <v>100.50295061503877</v>
      </c>
      <c r="P6" s="133">
        <f t="shared" ca="1" si="6"/>
        <v>98.454374142022047</v>
      </c>
      <c r="Q6" s="133">
        <f t="shared" ca="1" si="6"/>
        <v>100.05695670441904</v>
      </c>
      <c r="R6" s="133">
        <f t="shared" ca="1" si="6"/>
        <v>98.424751364914741</v>
      </c>
      <c r="S6" s="133">
        <f t="shared" ca="1" si="6"/>
        <v>99.905757102994841</v>
      </c>
      <c r="T6" s="133">
        <f t="shared" ca="1" si="6"/>
        <v>99.465334405419725</v>
      </c>
      <c r="U6" s="133">
        <f t="shared" ca="1" si="6"/>
        <v>101.52027111070674</v>
      </c>
      <c r="V6" s="133">
        <f t="shared" ca="1" si="6"/>
        <v>100.25045371099854</v>
      </c>
      <c r="W6" s="133">
        <f t="shared" ca="1" si="6"/>
        <v>100.70329207985482</v>
      </c>
      <c r="X6" s="133">
        <f t="shared" ca="1" si="6"/>
        <v>100.18536207411842</v>
      </c>
      <c r="Y6" s="133">
        <f t="shared" ca="1" si="6"/>
        <v>101.18547017993866</v>
      </c>
      <c r="Z6" s="133">
        <f t="shared" ca="1" si="6"/>
        <v>101.13450158179656</v>
      </c>
      <c r="AA6" s="133">
        <f t="shared" ca="1" si="6"/>
        <v>99.863099162803906</v>
      </c>
      <c r="AB6" s="133">
        <f t="shared" ca="1" si="6"/>
        <v>100.71751734766008</v>
      </c>
      <c r="AC6" s="133">
        <f ca="1">INDIRECT(AC$1&amp;"!Q7")</f>
        <v>98.785645849975253</v>
      </c>
      <c r="AD6" s="133">
        <f ca="1">INDIRECT(AD$1&amp;"!Q7")</f>
        <v>97.31733133934425</v>
      </c>
      <c r="AE6" s="133">
        <f ca="1">INDIRECT(AE$1&amp;"!V7")</f>
        <v>100.22447007235587</v>
      </c>
    </row>
    <row r="7" spans="1:31" s="1" customFormat="1" ht="16.5" x14ac:dyDescent="0.15">
      <c r="A7" s="7" t="s">
        <v>119</v>
      </c>
      <c r="B7" s="133">
        <f ca="1">INDIRECT(B$1&amp;"!Q8")</f>
        <v>99.907507787832444</v>
      </c>
      <c r="C7" s="133">
        <f ca="1">INDIRECT(C$1&amp;"!Q8")</f>
        <v>100.02605586996332</v>
      </c>
      <c r="D7" s="133">
        <f ca="1">INDIRECT(D$1&amp;"!V8")</f>
        <v>99.659497952248728</v>
      </c>
      <c r="E7" s="133">
        <f ca="1">INDIRECT(E$1&amp;"!Q8")</f>
        <v>99.418117496118171</v>
      </c>
      <c r="F7" s="133">
        <f ca="1">INDIRECT(F$1&amp;"!Q8")</f>
        <v>99.198480905839119</v>
      </c>
      <c r="G7" s="133">
        <f ca="1">INDIRECT(G$1&amp;"!Q8")</f>
        <v>98.469739928446344</v>
      </c>
      <c r="H7" s="133">
        <f ca="1">INDIRECT(H$1&amp;"!Q8")</f>
        <v>96.673900720210199</v>
      </c>
      <c r="I7" s="133">
        <f ca="1">INDIRECT(I$1&amp;"!V8")</f>
        <v>99.197562697697293</v>
      </c>
      <c r="J7" s="133">
        <f t="shared" ref="J7:AD7" ca="1" si="7">INDIRECT(J$1&amp;"!Q8")</f>
        <v>100.39973851859523</v>
      </c>
      <c r="K7" s="133">
        <f t="shared" ca="1" si="7"/>
        <v>100.12704246086128</v>
      </c>
      <c r="L7" s="133">
        <f t="shared" ca="1" si="7"/>
        <v>98.57968737447537</v>
      </c>
      <c r="M7" s="133">
        <f t="shared" ca="1" si="7"/>
        <v>100.40608197950232</v>
      </c>
      <c r="N7" s="133">
        <f t="shared" ca="1" si="7"/>
        <v>100.03391946860079</v>
      </c>
      <c r="O7" s="133">
        <f t="shared" ca="1" si="7"/>
        <v>100.64357199382572</v>
      </c>
      <c r="P7" s="133">
        <f t="shared" ca="1" si="7"/>
        <v>98.534599721843563</v>
      </c>
      <c r="Q7" s="133">
        <f t="shared" ca="1" si="7"/>
        <v>100.3394127745062</v>
      </c>
      <c r="R7" s="133">
        <f t="shared" ca="1" si="7"/>
        <v>98.731677105123822</v>
      </c>
      <c r="S7" s="133">
        <f t="shared" ca="1" si="7"/>
        <v>100.87999909079993</v>
      </c>
      <c r="T7" s="133">
        <f t="shared" ca="1" si="7"/>
        <v>99.983122350711184</v>
      </c>
      <c r="U7" s="133">
        <f t="shared" ca="1" si="7"/>
        <v>101.73332221288082</v>
      </c>
      <c r="V7" s="133">
        <f t="shared" ca="1" si="7"/>
        <v>100.93375746268214</v>
      </c>
      <c r="W7" s="133">
        <f t="shared" ca="1" si="7"/>
        <v>100.96517790393158</v>
      </c>
      <c r="X7" s="133">
        <f t="shared" ca="1" si="7"/>
        <v>100.9389104655524</v>
      </c>
      <c r="Y7" s="133">
        <f t="shared" ca="1" si="7"/>
        <v>100.84456326083711</v>
      </c>
      <c r="Z7" s="133">
        <f t="shared" ca="1" si="7"/>
        <v>102.03118131515809</v>
      </c>
      <c r="AA7" s="133">
        <f t="shared" ca="1" si="7"/>
        <v>99.866732240089149</v>
      </c>
      <c r="AB7" s="133">
        <f t="shared" ca="1" si="7"/>
        <v>100.82128871956301</v>
      </c>
      <c r="AC7" s="133">
        <f t="shared" ca="1" si="7"/>
        <v>98.411083505736102</v>
      </c>
      <c r="AD7" s="133">
        <f t="shared" ca="1" si="7"/>
        <v>97.526541241286083</v>
      </c>
      <c r="AE7" s="133">
        <f ca="1">INDIRECT(AE$1&amp;"!V8")</f>
        <v>100.46565019283886</v>
      </c>
    </row>
    <row r="8" spans="1:31" s="1" customFormat="1" ht="16.5" x14ac:dyDescent="0.15">
      <c r="A8" s="7" t="s">
        <v>105</v>
      </c>
      <c r="B8" s="133">
        <f ca="1">INDIRECT(B$1&amp;"!Q9")</f>
        <v>99.584557168954518</v>
      </c>
      <c r="C8" s="133">
        <f ca="1">INDIRECT(C$1&amp;"!Q9")</f>
        <v>99.651973224465763</v>
      </c>
      <c r="D8" s="133"/>
      <c r="E8" s="133">
        <f ca="1">INDIRECT(E$1&amp;"!Q9")</f>
        <v>98.165524609977297</v>
      </c>
      <c r="F8" s="133">
        <f ca="1">INDIRECT(F$1&amp;"!Q9")</f>
        <v>98.885331512320036</v>
      </c>
      <c r="G8" s="133">
        <f ca="1">INDIRECT(G$1&amp;"!Q9")</f>
        <v>98.261123406364277</v>
      </c>
      <c r="H8" s="133">
        <f ca="1">INDIRECT(H$1&amp;"!Q9")</f>
        <v>97.533644571617074</v>
      </c>
      <c r="I8" s="133">
        <f ca="1">INDIRECT(I$1&amp;"!V9")</f>
        <v>97.752938451316709</v>
      </c>
      <c r="J8" s="133">
        <f t="shared" ref="J8:AC8" ca="1" si="8">INDIRECT(J$1&amp;"!Q9")</f>
        <v>101.21005039157613</v>
      </c>
      <c r="K8" s="133">
        <f t="shared" ca="1" si="8"/>
        <v>99.044467023279424</v>
      </c>
      <c r="L8" s="133">
        <f t="shared" ca="1" si="8"/>
        <v>100.36529699075594</v>
      </c>
      <c r="M8" s="133">
        <f t="shared" ca="1" si="8"/>
        <v>99.829964266602218</v>
      </c>
      <c r="N8" s="133">
        <f t="shared" ca="1" si="8"/>
        <v>102.5750418475331</v>
      </c>
      <c r="O8" s="133">
        <f t="shared" ca="1" si="8"/>
        <v>102.47029862998902</v>
      </c>
      <c r="P8" s="133">
        <f t="shared" ca="1" si="8"/>
        <v>98.399386463691073</v>
      </c>
      <c r="Q8" s="133">
        <f t="shared" ca="1" si="8"/>
        <v>101.02443381194365</v>
      </c>
      <c r="R8" s="133">
        <f t="shared" ca="1" si="8"/>
        <v>98.390512425164673</v>
      </c>
      <c r="S8" s="133">
        <f t="shared" ca="1" si="8"/>
        <v>101.22032677184585</v>
      </c>
      <c r="T8" s="133">
        <f t="shared" ca="1" si="8"/>
        <v>100.43092609788124</v>
      </c>
      <c r="U8" s="133">
        <f t="shared" ca="1" si="8"/>
        <v>103.01079432298923</v>
      </c>
      <c r="V8" s="133">
        <f t="shared" ca="1" si="8"/>
        <v>101.33482168755417</v>
      </c>
      <c r="W8" s="133">
        <f t="shared" ca="1" si="8"/>
        <v>101.32874309337919</v>
      </c>
      <c r="X8" s="133">
        <f t="shared" ca="1" si="8"/>
        <v>101.41387074018655</v>
      </c>
      <c r="Y8" s="133">
        <f t="shared" ca="1" si="8"/>
        <v>100.42384487695514</v>
      </c>
      <c r="Z8" s="133">
        <f t="shared" ca="1" si="8"/>
        <v>101.90776135769572</v>
      </c>
      <c r="AA8" s="133">
        <f t="shared" ca="1" si="8"/>
        <v>99.129836616039896</v>
      </c>
      <c r="AB8" s="133">
        <f t="shared" ca="1" si="8"/>
        <v>101.58156220678146</v>
      </c>
      <c r="AC8" s="133">
        <f t="shared" ca="1" si="8"/>
        <v>97.926359033496084</v>
      </c>
      <c r="AD8" s="133"/>
      <c r="AE8" s="133">
        <f ca="1">INDIRECT(AE$1&amp;"!V9")</f>
        <v>100.17462183965198</v>
      </c>
    </row>
    <row r="9" spans="1:31" s="1" customFormat="1" ht="16.5" x14ac:dyDescent="0.15">
      <c r="A9" s="7" t="s">
        <v>96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s="1" customFormat="1" ht="16.5" x14ac:dyDescent="0.15">
      <c r="A10" s="7" t="s">
        <v>97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s="1" customFormat="1" ht="16.5" x14ac:dyDescent="0.15">
      <c r="A11" s="7" t="s">
        <v>98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s="1" customFormat="1" ht="16.5" x14ac:dyDescent="0.15">
      <c r="A12" s="7" t="s">
        <v>99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s="1" customFormat="1" ht="16.5" x14ac:dyDescent="0.15">
      <c r="A13" s="7" t="s">
        <v>100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s="1" customFormat="1" ht="16.5" x14ac:dyDescent="0.15">
      <c r="A14" s="7" t="s">
        <v>101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s="1" customFormat="1" ht="16.5" x14ac:dyDescent="0.15">
      <c r="A15" s="7" t="s">
        <v>102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s="1" customFormat="1" ht="16.5" x14ac:dyDescent="0.15">
      <c r="A16" s="10" t="s">
        <v>120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s="1" customFormat="1" ht="16.5" x14ac:dyDescent="0.15">
      <c r="A17" s="7" t="s">
        <v>117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s="1" customFormat="1" ht="16.5" x14ac:dyDescent="0.15">
      <c r="A18" s="7" t="s">
        <v>103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ht="16.5" x14ac:dyDescent="0.15">
      <c r="A19" s="7" t="s">
        <v>104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ht="16.5" x14ac:dyDescent="0.15">
      <c r="A20" s="7" t="s">
        <v>105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16.5" x14ac:dyDescent="0.15">
      <c r="A21" s="7" t="s">
        <v>96</v>
      </c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6.5" x14ac:dyDescent="0.15">
      <c r="A22" s="7" t="s">
        <v>97</v>
      </c>
      <c r="B22" s="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3.5" x14ac:dyDescent="0.15"/>
  <sheetData/>
  <phoneticPr fontId="3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286DC-E534-4117-A160-139E4F793D30}">
  <sheetPr codeName="Sheet4"/>
  <dimension ref="A1:AA20"/>
  <sheetViews>
    <sheetView zoomScale="76" zoomScaleNormal="76" workbookViewId="0">
      <selection activeCell="N3" sqref="N3"/>
    </sheetView>
  </sheetViews>
  <sheetFormatPr defaultColWidth="9" defaultRowHeight="13.5" x14ac:dyDescent="0.15"/>
  <cols>
    <col min="1" max="1" width="3.75" style="14" customWidth="1"/>
    <col min="2" max="2" width="10.375" style="14" customWidth="1"/>
    <col min="3" max="3" width="10.5" style="14" customWidth="1"/>
    <col min="4" max="4" width="10.25" style="14" customWidth="1"/>
    <col min="5" max="5" width="10.5" style="14" customWidth="1"/>
    <col min="6" max="6" width="10.75" style="14" customWidth="1"/>
    <col min="7" max="7" width="10.25" style="14" customWidth="1"/>
    <col min="8" max="8" width="10.125" style="14" customWidth="1"/>
    <col min="9" max="9" width="10.625" style="14" customWidth="1"/>
    <col min="10" max="10" width="10" style="14" customWidth="1"/>
    <col min="11" max="11" width="9.75" style="14" customWidth="1"/>
    <col min="12" max="12" width="10.625" style="14" customWidth="1"/>
    <col min="13" max="13" width="10.25" style="14" customWidth="1"/>
    <col min="14" max="14" width="6.375" style="14" customWidth="1"/>
    <col min="15" max="15" width="11.375" style="14" customWidth="1"/>
    <col min="16" max="16" width="10.75" style="14" customWidth="1"/>
    <col min="17" max="17" width="6.5" style="14" customWidth="1"/>
    <col min="18" max="21" width="3.625" style="49" customWidth="1"/>
    <col min="22" max="22" width="8.5" style="14" customWidth="1"/>
    <col min="23" max="23" width="9.875" style="14" customWidth="1"/>
    <col min="24" max="24" width="2" style="14" customWidth="1"/>
    <col min="25" max="25" width="2.125" style="14" customWidth="1"/>
    <col min="26" max="16384" width="9" style="14"/>
  </cols>
  <sheetData>
    <row r="1" spans="1:27" ht="20.100000000000001" customHeight="1" x14ac:dyDescent="0.3">
      <c r="F1" s="42" t="s">
        <v>74</v>
      </c>
    </row>
    <row r="2" spans="1:27" ht="16.5" x14ac:dyDescent="0.25">
      <c r="A2" s="41" t="s">
        <v>60</v>
      </c>
      <c r="B2" s="142" t="s">
        <v>61</v>
      </c>
      <c r="C2" s="143" t="s">
        <v>62</v>
      </c>
      <c r="D2" s="144" t="s">
        <v>63</v>
      </c>
      <c r="E2" s="145" t="s">
        <v>75</v>
      </c>
      <c r="F2" s="144" t="s">
        <v>64</v>
      </c>
      <c r="G2" s="143" t="s">
        <v>65</v>
      </c>
      <c r="H2" s="146" t="s">
        <v>66</v>
      </c>
      <c r="I2" s="142" t="s">
        <v>67</v>
      </c>
      <c r="J2" s="142" t="s">
        <v>68</v>
      </c>
      <c r="K2" s="147" t="s">
        <v>69</v>
      </c>
      <c r="L2" s="148" t="s">
        <v>76</v>
      </c>
      <c r="M2" s="149" t="s">
        <v>77</v>
      </c>
      <c r="N2" s="150" t="s">
        <v>71</v>
      </c>
      <c r="O2" s="151" t="s">
        <v>78</v>
      </c>
      <c r="P2" s="151" t="s">
        <v>79</v>
      </c>
      <c r="Q2" s="141" t="s">
        <v>71</v>
      </c>
      <c r="R2" s="230" t="s">
        <v>124</v>
      </c>
      <c r="S2" s="230" t="s">
        <v>124</v>
      </c>
      <c r="T2" s="230" t="s">
        <v>125</v>
      </c>
      <c r="U2" s="230" t="s">
        <v>126</v>
      </c>
      <c r="V2" s="22" t="s">
        <v>121</v>
      </c>
    </row>
    <row r="3" spans="1:27" ht="15.95" customHeight="1" x14ac:dyDescent="0.3">
      <c r="A3" s="31">
        <v>11</v>
      </c>
      <c r="B3" s="137"/>
      <c r="C3" s="139">
        <v>107.85230769230769</v>
      </c>
      <c r="D3" s="120">
        <v>108.59166666666665</v>
      </c>
      <c r="E3" s="138"/>
      <c r="F3" s="113"/>
      <c r="G3" s="114"/>
      <c r="H3" s="113"/>
      <c r="I3" s="113"/>
      <c r="J3" s="113"/>
      <c r="K3" s="115"/>
      <c r="L3" s="54">
        <v>109</v>
      </c>
      <c r="M3" s="53">
        <f t="shared" ref="M3:M8" si="0">AVERAGE(B3,D3,F3,H3,I3,J3,K3)</f>
        <v>108.59166666666665</v>
      </c>
      <c r="N3" s="53">
        <f>MAX(B3,D3,F3,H3,I3,J3,K3)-MIN(B3,D3,F3,H3,I3,J3,K3)</f>
        <v>0</v>
      </c>
      <c r="O3" s="52">
        <v>106</v>
      </c>
      <c r="P3" s="51">
        <f t="shared" ref="P3:P8" si="1">AVERAGE(C3,E3,G3)</f>
        <v>107.85230769230769</v>
      </c>
      <c r="Q3" s="51">
        <f>MAX(C3,E3,G3)-MIN(C3,E3,G3)</f>
        <v>0</v>
      </c>
      <c r="R3" s="27">
        <v>106</v>
      </c>
      <c r="S3" s="50">
        <v>112</v>
      </c>
      <c r="T3" s="26">
        <v>103</v>
      </c>
      <c r="U3" s="26">
        <v>109</v>
      </c>
      <c r="V3" s="25">
        <f>P3/P3*100</f>
        <v>100</v>
      </c>
    </row>
    <row r="4" spans="1:27" ht="15.95" customHeight="1" x14ac:dyDescent="0.25">
      <c r="A4" s="31">
        <v>12</v>
      </c>
      <c r="B4" s="121">
        <v>109.32000000000002</v>
      </c>
      <c r="C4" s="139">
        <v>106.19078947368419</v>
      </c>
      <c r="D4" s="120">
        <v>108.64375000000003</v>
      </c>
      <c r="E4" s="138">
        <v>105.8</v>
      </c>
      <c r="F4" s="121"/>
      <c r="G4" s="139">
        <v>107.03411764705881</v>
      </c>
      <c r="H4" s="121">
        <v>108.988</v>
      </c>
      <c r="I4" s="121"/>
      <c r="J4" s="121">
        <v>108.84</v>
      </c>
      <c r="K4" s="121"/>
      <c r="L4" s="54">
        <v>109</v>
      </c>
      <c r="M4" s="53">
        <f t="shared" si="0"/>
        <v>108.94793750000002</v>
      </c>
      <c r="N4" s="53">
        <f>MAX(B4,D4,F4,H4,I4,J4,K4)-MIN(B4,D4,F4,H4,I4,J4,K4)</f>
        <v>0.67624999999999602</v>
      </c>
      <c r="O4" s="52">
        <v>106</v>
      </c>
      <c r="P4" s="51">
        <f t="shared" si="1"/>
        <v>106.34163570691432</v>
      </c>
      <c r="Q4" s="51">
        <f>MAX(C4,E4,G4)-MIN(C4,E4,G4)</f>
        <v>1.2341176470588096</v>
      </c>
      <c r="R4" s="27">
        <v>106</v>
      </c>
      <c r="S4" s="50">
        <v>112</v>
      </c>
      <c r="T4" s="26">
        <v>103</v>
      </c>
      <c r="U4" s="26">
        <v>109</v>
      </c>
      <c r="V4" s="25">
        <f t="shared" ref="V4:V20" si="2">P4/P$3*100</f>
        <v>98.599314175359908</v>
      </c>
    </row>
    <row r="5" spans="1:27" ht="15.95" customHeight="1" x14ac:dyDescent="0.25">
      <c r="A5" s="31">
        <v>1</v>
      </c>
      <c r="B5" s="121">
        <v>109.40500000000002</v>
      </c>
      <c r="C5" s="139">
        <v>107.46265060240964</v>
      </c>
      <c r="D5" s="120">
        <v>108.76428571428572</v>
      </c>
      <c r="E5" s="138">
        <v>104.97799999999999</v>
      </c>
      <c r="F5" s="121">
        <v>109</v>
      </c>
      <c r="G5" s="139">
        <v>106.81052631578949</v>
      </c>
      <c r="H5" s="121">
        <v>108.89</v>
      </c>
      <c r="I5" s="121">
        <v>109</v>
      </c>
      <c r="J5" s="121">
        <v>108.58</v>
      </c>
      <c r="K5" s="121">
        <v>109.14285714285714</v>
      </c>
      <c r="L5" s="54">
        <v>109</v>
      </c>
      <c r="M5" s="53">
        <f t="shared" si="0"/>
        <v>108.96887755102041</v>
      </c>
      <c r="N5" s="53">
        <f>MAX(B5,D5,F5,H5,I5,J5,K5)-MIN(B5,D5,F5,H5,I5,J5,K5)</f>
        <v>0.82500000000001705</v>
      </c>
      <c r="O5" s="52">
        <v>106</v>
      </c>
      <c r="P5" s="51">
        <f t="shared" si="1"/>
        <v>106.41705897273305</v>
      </c>
      <c r="Q5" s="51">
        <f>MAX(C5,E5,G5)-MIN(C5,E5,G5)</f>
        <v>2.4846506024096442</v>
      </c>
      <c r="R5" s="27">
        <v>106</v>
      </c>
      <c r="S5" s="50">
        <v>112</v>
      </c>
      <c r="T5" s="26">
        <v>103</v>
      </c>
      <c r="U5" s="26">
        <v>109</v>
      </c>
      <c r="V5" s="25">
        <f>P5/P$3*100</f>
        <v>98.669246166091057</v>
      </c>
    </row>
    <row r="6" spans="1:27" ht="15.95" customHeight="1" x14ac:dyDescent="0.25">
      <c r="A6" s="31">
        <v>2</v>
      </c>
      <c r="B6" s="121">
        <v>109.45555555555555</v>
      </c>
      <c r="C6" s="139">
        <v>106.8535714285714</v>
      </c>
      <c r="D6" s="120">
        <v>108.13529411764706</v>
      </c>
      <c r="E6" s="138">
        <v>105.113</v>
      </c>
      <c r="F6" s="121">
        <v>109.45454545454545</v>
      </c>
      <c r="G6" s="139">
        <v>107.33333333333333</v>
      </c>
      <c r="H6" s="121">
        <v>109.102</v>
      </c>
      <c r="I6" s="121">
        <v>109.27</v>
      </c>
      <c r="J6" s="121">
        <v>108.57</v>
      </c>
      <c r="K6" s="121">
        <v>109.69230769230769</v>
      </c>
      <c r="L6" s="54">
        <v>109</v>
      </c>
      <c r="M6" s="53">
        <f t="shared" si="0"/>
        <v>109.0971004028651</v>
      </c>
      <c r="N6" s="53">
        <f>MAX(B6,D6,F6,H6,I6,J6,K6)-MIN(B6,D6,F6,H6,I6,J6,K6)</f>
        <v>1.5570135746606297</v>
      </c>
      <c r="O6" s="52">
        <v>106</v>
      </c>
      <c r="P6" s="51">
        <f t="shared" si="1"/>
        <v>106.43330158730157</v>
      </c>
      <c r="Q6" s="51">
        <f>MAX(C6,E6,G6)-MIN(C6,E6,G6)</f>
        <v>2.2203333333333291</v>
      </c>
      <c r="R6" s="27">
        <v>106</v>
      </c>
      <c r="S6" s="50">
        <v>112</v>
      </c>
      <c r="T6" s="26">
        <v>103</v>
      </c>
      <c r="U6" s="26">
        <v>109</v>
      </c>
      <c r="V6" s="25">
        <f>P6/P$3*100</f>
        <v>98.684306218968999</v>
      </c>
    </row>
    <row r="7" spans="1:27" ht="15.95" customHeight="1" x14ac:dyDescent="0.25">
      <c r="A7" s="31">
        <v>3</v>
      </c>
      <c r="B7" s="121">
        <v>109.39444444444443</v>
      </c>
      <c r="C7" s="139">
        <v>107.24019607843135</v>
      </c>
      <c r="D7" s="120">
        <v>108.0888888888889</v>
      </c>
      <c r="E7" s="138">
        <v>107.81</v>
      </c>
      <c r="F7" s="121">
        <v>109.84615384615384</v>
      </c>
      <c r="G7" s="139">
        <v>106.97791666666667</v>
      </c>
      <c r="H7" s="121">
        <v>109.307</v>
      </c>
      <c r="I7" s="121">
        <v>109.22</v>
      </c>
      <c r="J7" s="121">
        <v>108.31</v>
      </c>
      <c r="K7" s="121">
        <v>109.42857142857143</v>
      </c>
      <c r="L7" s="54">
        <v>109</v>
      </c>
      <c r="M7" s="53">
        <f t="shared" si="0"/>
        <v>109.08500837257979</v>
      </c>
      <c r="N7" s="53">
        <f t="shared" ref="N7:N20" si="3">MAX(B7,D7,F7,H7,I7,J7,K7)-MIN(B7,D7,F7,H7,I7,J7,K7)</f>
        <v>1.7572649572649368</v>
      </c>
      <c r="O7" s="52">
        <v>106</v>
      </c>
      <c r="P7" s="51">
        <f t="shared" si="1"/>
        <v>107.34270424836602</v>
      </c>
      <c r="Q7" s="51">
        <f t="shared" ref="Q7:Q20" si="4">MAX(C7,E7,G7)-MIN(C7,E7,G7)</f>
        <v>0.83208333333332973</v>
      </c>
      <c r="R7" s="27">
        <v>106</v>
      </c>
      <c r="S7" s="50">
        <v>112</v>
      </c>
      <c r="T7" s="26">
        <v>103</v>
      </c>
      <c r="U7" s="26">
        <v>109</v>
      </c>
      <c r="V7" s="25">
        <f t="shared" si="2"/>
        <v>99.527498803831321</v>
      </c>
    </row>
    <row r="8" spans="1:27" ht="15.95" customHeight="1" x14ac:dyDescent="0.25">
      <c r="A8" s="31">
        <v>4</v>
      </c>
      <c r="B8" s="121">
        <v>109.4</v>
      </c>
      <c r="C8" s="139">
        <v>107.59487179487184</v>
      </c>
      <c r="D8" s="120">
        <v>108.85294117647059</v>
      </c>
      <c r="E8" s="138">
        <v>106.947</v>
      </c>
      <c r="F8" s="235"/>
      <c r="G8" s="139">
        <v>107.91333333333331</v>
      </c>
      <c r="H8" s="121">
        <v>109.334</v>
      </c>
      <c r="I8" s="121">
        <v>109.05</v>
      </c>
      <c r="J8" s="121">
        <v>108</v>
      </c>
      <c r="K8" s="121">
        <v>109.35714285714286</v>
      </c>
      <c r="L8" s="54">
        <v>109</v>
      </c>
      <c r="M8" s="53">
        <f t="shared" si="0"/>
        <v>108.99901400560225</v>
      </c>
      <c r="N8" s="53">
        <f t="shared" si="3"/>
        <v>1.4000000000000057</v>
      </c>
      <c r="O8" s="52">
        <v>106</v>
      </c>
      <c r="P8" s="51">
        <f t="shared" si="1"/>
        <v>107.48506837606838</v>
      </c>
      <c r="Q8" s="51">
        <f t="shared" si="4"/>
        <v>0.96633333333330995</v>
      </c>
      <c r="R8" s="27">
        <v>106</v>
      </c>
      <c r="S8" s="50">
        <v>112</v>
      </c>
      <c r="T8" s="26">
        <v>103</v>
      </c>
      <c r="U8" s="26">
        <v>109</v>
      </c>
      <c r="V8" s="25">
        <f>P8/P$3*100</f>
        <v>99.659497952248728</v>
      </c>
    </row>
    <row r="9" spans="1:27" ht="15.95" customHeight="1" x14ac:dyDescent="0.25">
      <c r="A9" s="31">
        <v>5</v>
      </c>
      <c r="B9" s="102"/>
      <c r="C9" s="102"/>
      <c r="D9" s="105"/>
      <c r="E9" s="238"/>
      <c r="F9" s="102"/>
      <c r="G9" s="102"/>
      <c r="H9" s="102"/>
      <c r="I9" s="102"/>
      <c r="J9" s="121">
        <v>108.31</v>
      </c>
      <c r="K9" s="121">
        <v>109.1875</v>
      </c>
      <c r="L9" s="54">
        <v>109</v>
      </c>
      <c r="M9" s="53">
        <f>AVERAGE(B9,D9,F9,H9,I9,J9,K9)</f>
        <v>108.74875</v>
      </c>
      <c r="N9" s="53">
        <f>MAX(B9,D9,F9,H9,I9,J9,K9)-MIN(B9,D9,F9,H9,I9,J9,K9)</f>
        <v>0.87749999999999773</v>
      </c>
      <c r="O9" s="29">
        <v>106</v>
      </c>
      <c r="P9" s="28"/>
      <c r="Q9" s="28">
        <f t="shared" si="4"/>
        <v>0</v>
      </c>
      <c r="R9" s="27">
        <v>106</v>
      </c>
      <c r="S9" s="50">
        <v>112</v>
      </c>
      <c r="T9" s="26">
        <v>103</v>
      </c>
      <c r="U9" s="26">
        <v>109</v>
      </c>
      <c r="V9" s="25">
        <f t="shared" si="2"/>
        <v>0</v>
      </c>
    </row>
    <row r="10" spans="1:27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29">
        <v>109</v>
      </c>
      <c r="M10" s="28"/>
      <c r="N10" s="28">
        <f t="shared" si="3"/>
        <v>0</v>
      </c>
      <c r="O10" s="29">
        <v>106</v>
      </c>
      <c r="P10" s="28"/>
      <c r="Q10" s="28">
        <f t="shared" si="4"/>
        <v>0</v>
      </c>
      <c r="R10" s="27">
        <v>106</v>
      </c>
      <c r="S10" s="50">
        <v>112</v>
      </c>
      <c r="T10" s="26">
        <v>103</v>
      </c>
      <c r="U10" s="26">
        <v>109</v>
      </c>
      <c r="V10" s="25">
        <f t="shared" si="2"/>
        <v>0</v>
      </c>
    </row>
    <row r="11" spans="1:27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29">
        <v>109</v>
      </c>
      <c r="M11" s="28"/>
      <c r="N11" s="28">
        <f t="shared" si="3"/>
        <v>0</v>
      </c>
      <c r="O11" s="29">
        <v>106</v>
      </c>
      <c r="P11" s="28"/>
      <c r="Q11" s="28">
        <f t="shared" si="4"/>
        <v>0</v>
      </c>
      <c r="R11" s="27">
        <v>106</v>
      </c>
      <c r="S11" s="50">
        <v>112</v>
      </c>
      <c r="T11" s="26">
        <v>103</v>
      </c>
      <c r="U11" s="26">
        <v>109</v>
      </c>
      <c r="V11" s="25">
        <f t="shared" si="2"/>
        <v>0</v>
      </c>
    </row>
    <row r="12" spans="1:27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29">
        <v>109</v>
      </c>
      <c r="M12" s="28"/>
      <c r="N12" s="28">
        <f t="shared" si="3"/>
        <v>0</v>
      </c>
      <c r="O12" s="29">
        <v>106</v>
      </c>
      <c r="P12" s="28"/>
      <c r="Q12" s="28">
        <f t="shared" si="4"/>
        <v>0</v>
      </c>
      <c r="R12" s="27">
        <v>106</v>
      </c>
      <c r="S12" s="50">
        <v>112</v>
      </c>
      <c r="T12" s="26">
        <v>103</v>
      </c>
      <c r="U12" s="26">
        <v>109</v>
      </c>
      <c r="V12" s="25">
        <f t="shared" si="2"/>
        <v>0</v>
      </c>
    </row>
    <row r="13" spans="1:27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29">
        <v>109</v>
      </c>
      <c r="M13" s="28"/>
      <c r="N13" s="28">
        <f t="shared" si="3"/>
        <v>0</v>
      </c>
      <c r="O13" s="29">
        <v>106</v>
      </c>
      <c r="P13" s="28"/>
      <c r="Q13" s="28">
        <f t="shared" si="4"/>
        <v>0</v>
      </c>
      <c r="R13" s="27">
        <v>106</v>
      </c>
      <c r="S13" s="50">
        <v>112</v>
      </c>
      <c r="T13" s="26">
        <v>103</v>
      </c>
      <c r="U13" s="26">
        <v>109</v>
      </c>
      <c r="V13" s="25">
        <f t="shared" si="2"/>
        <v>0</v>
      </c>
    </row>
    <row r="14" spans="1:27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29">
        <v>109</v>
      </c>
      <c r="M14" s="28"/>
      <c r="N14" s="28">
        <f t="shared" si="3"/>
        <v>0</v>
      </c>
      <c r="O14" s="29">
        <v>106</v>
      </c>
      <c r="P14" s="28"/>
      <c r="Q14" s="28">
        <f t="shared" si="4"/>
        <v>0</v>
      </c>
      <c r="R14" s="27">
        <v>106</v>
      </c>
      <c r="S14" s="50">
        <v>112</v>
      </c>
      <c r="T14" s="26">
        <v>103</v>
      </c>
      <c r="U14" s="26">
        <v>109</v>
      </c>
      <c r="V14" s="25">
        <f t="shared" si="2"/>
        <v>0</v>
      </c>
      <c r="AA14" s="234"/>
    </row>
    <row r="15" spans="1:27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29">
        <v>109</v>
      </c>
      <c r="M15" s="28"/>
      <c r="N15" s="28">
        <f t="shared" si="3"/>
        <v>0</v>
      </c>
      <c r="O15" s="29">
        <v>106</v>
      </c>
      <c r="P15" s="28"/>
      <c r="Q15" s="28">
        <f t="shared" si="4"/>
        <v>0</v>
      </c>
      <c r="R15" s="27">
        <v>106</v>
      </c>
      <c r="S15" s="50">
        <v>112</v>
      </c>
      <c r="T15" s="26">
        <v>103</v>
      </c>
      <c r="U15" s="26">
        <v>109</v>
      </c>
      <c r="V15" s="25">
        <f t="shared" si="2"/>
        <v>0</v>
      </c>
      <c r="W15" s="24"/>
    </row>
    <row r="16" spans="1:27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29">
        <v>109</v>
      </c>
      <c r="M16" s="28"/>
      <c r="N16" s="28">
        <f t="shared" si="3"/>
        <v>0</v>
      </c>
      <c r="O16" s="29">
        <v>106</v>
      </c>
      <c r="P16" s="28"/>
      <c r="Q16" s="28">
        <f t="shared" si="4"/>
        <v>0</v>
      </c>
      <c r="R16" s="27">
        <v>106</v>
      </c>
      <c r="S16" s="50">
        <v>112</v>
      </c>
      <c r="T16" s="26">
        <v>103</v>
      </c>
      <c r="U16" s="26">
        <v>109</v>
      </c>
      <c r="V16" s="25">
        <f t="shared" si="2"/>
        <v>0</v>
      </c>
      <c r="W16" s="24"/>
    </row>
    <row r="17" spans="1:23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29">
        <v>109</v>
      </c>
      <c r="M17" s="28"/>
      <c r="N17" s="28">
        <f t="shared" si="3"/>
        <v>0</v>
      </c>
      <c r="O17" s="29">
        <v>106</v>
      </c>
      <c r="P17" s="28"/>
      <c r="Q17" s="28">
        <f t="shared" si="4"/>
        <v>0</v>
      </c>
      <c r="R17" s="27">
        <v>106</v>
      </c>
      <c r="S17" s="50">
        <v>112</v>
      </c>
      <c r="T17" s="26">
        <v>103</v>
      </c>
      <c r="U17" s="26">
        <v>109</v>
      </c>
      <c r="V17" s="25">
        <f t="shared" si="2"/>
        <v>0</v>
      </c>
      <c r="W17" s="24"/>
    </row>
    <row r="18" spans="1:23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109</v>
      </c>
      <c r="M18" s="28"/>
      <c r="N18" s="28">
        <f t="shared" si="3"/>
        <v>0</v>
      </c>
      <c r="O18" s="29">
        <v>106</v>
      </c>
      <c r="P18" s="28"/>
      <c r="Q18" s="28">
        <f t="shared" si="4"/>
        <v>0</v>
      </c>
      <c r="R18" s="27">
        <v>106</v>
      </c>
      <c r="S18" s="50">
        <v>112</v>
      </c>
      <c r="T18" s="26">
        <v>103</v>
      </c>
      <c r="U18" s="26">
        <v>109</v>
      </c>
      <c r="V18" s="25">
        <f t="shared" si="2"/>
        <v>0</v>
      </c>
      <c r="W18" s="24"/>
    </row>
    <row r="19" spans="1:23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109</v>
      </c>
      <c r="M19" s="28"/>
      <c r="N19" s="28">
        <f t="shared" si="3"/>
        <v>0</v>
      </c>
      <c r="O19" s="29">
        <v>106</v>
      </c>
      <c r="P19" s="28"/>
      <c r="Q19" s="28">
        <f t="shared" si="4"/>
        <v>0</v>
      </c>
      <c r="R19" s="27">
        <v>106</v>
      </c>
      <c r="S19" s="50">
        <v>112</v>
      </c>
      <c r="T19" s="26">
        <v>103</v>
      </c>
      <c r="U19" s="26">
        <v>109</v>
      </c>
      <c r="V19" s="25">
        <f t="shared" si="2"/>
        <v>0</v>
      </c>
      <c r="W19" s="24"/>
    </row>
    <row r="20" spans="1:23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109</v>
      </c>
      <c r="M20" s="28"/>
      <c r="N20" s="28">
        <f t="shared" si="3"/>
        <v>0</v>
      </c>
      <c r="O20" s="29">
        <v>106</v>
      </c>
      <c r="P20" s="28"/>
      <c r="Q20" s="28">
        <f t="shared" si="4"/>
        <v>0</v>
      </c>
      <c r="R20" s="27">
        <v>106</v>
      </c>
      <c r="S20" s="50">
        <v>112</v>
      </c>
      <c r="T20" s="26">
        <v>103</v>
      </c>
      <c r="U20" s="26">
        <v>109</v>
      </c>
      <c r="V20" s="25">
        <f t="shared" si="2"/>
        <v>0</v>
      </c>
      <c r="W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1D8D-9E10-45C3-8269-CCA17FA393E8}">
  <sheetPr codeName="Sheet5"/>
  <dimension ref="A1:R31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10.25" style="14" customWidth="1"/>
    <col min="3" max="3" width="12" style="14" customWidth="1"/>
    <col min="4" max="4" width="11" style="14" customWidth="1"/>
    <col min="5" max="5" width="10.5" style="14" customWidth="1"/>
    <col min="6" max="6" width="9.5" style="14" customWidth="1"/>
    <col min="7" max="8" width="10.25" style="14" customWidth="1"/>
    <col min="9" max="9" width="10.625" style="14" customWidth="1"/>
    <col min="10" max="10" width="9.75" style="14" customWidth="1"/>
    <col min="11" max="11" width="10.5" style="14" customWidth="1"/>
    <col min="12" max="12" width="8.375" style="49" customWidth="1"/>
    <col min="13" max="13" width="11.125" style="49" customWidth="1"/>
    <col min="14" max="14" width="9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14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57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10.783703703703701</v>
      </c>
      <c r="D3" s="117">
        <v>10.761538461538461</v>
      </c>
      <c r="E3" s="106"/>
      <c r="F3" s="103"/>
      <c r="G3" s="103"/>
      <c r="H3" s="103"/>
      <c r="I3" s="103"/>
      <c r="J3" s="103"/>
      <c r="K3" s="111"/>
      <c r="L3" s="32">
        <v>10.7</v>
      </c>
      <c r="M3" s="45">
        <f t="shared" ref="M3:M9" si="0">AVERAGE(B3:K3)</f>
        <v>10.772621082621081</v>
      </c>
      <c r="N3" s="45">
        <f t="shared" ref="N3:N20" si="1">MAX(B3:K3)-MIN(B3:K3)</f>
        <v>2.2165242165240073E-2</v>
      </c>
      <c r="O3" s="60">
        <v>10.199999999999999</v>
      </c>
      <c r="P3" s="59">
        <v>11.2</v>
      </c>
      <c r="Q3" s="25">
        <f>M3/M3*100</f>
        <v>100</v>
      </c>
    </row>
    <row r="4" spans="1:18" ht="15.95" customHeight="1" x14ac:dyDescent="0.25">
      <c r="A4" s="31">
        <v>12</v>
      </c>
      <c r="B4" s="116">
        <v>10.729999999999997</v>
      </c>
      <c r="C4" s="116">
        <v>10.748611111111108</v>
      </c>
      <c r="D4" s="117">
        <v>10.723529411764705</v>
      </c>
      <c r="E4" s="117">
        <v>10.603999999999999</v>
      </c>
      <c r="F4" s="116"/>
      <c r="G4" s="116">
        <v>10.701176470588234</v>
      </c>
      <c r="H4" s="116">
        <v>10.659000000000001</v>
      </c>
      <c r="I4" s="116"/>
      <c r="J4" s="116">
        <v>10.8</v>
      </c>
      <c r="K4" s="116"/>
      <c r="L4" s="32">
        <v>10.7</v>
      </c>
      <c r="M4" s="45">
        <f t="shared" si="0"/>
        <v>10.709473856209149</v>
      </c>
      <c r="N4" s="45">
        <f>MAX(B4:K4)-MIN(B4:K4)</f>
        <v>0.19600000000000151</v>
      </c>
      <c r="O4" s="60">
        <v>10.199999999999999</v>
      </c>
      <c r="P4" s="59">
        <v>11.2</v>
      </c>
      <c r="Q4" s="25">
        <f t="shared" ref="Q4:Q20" si="2">M4/M$3*100</f>
        <v>99.413817436558645</v>
      </c>
    </row>
    <row r="5" spans="1:18" ht="15.95" customHeight="1" x14ac:dyDescent="0.25">
      <c r="A5" s="31">
        <v>1</v>
      </c>
      <c r="B5" s="116">
        <v>10.744999999999999</v>
      </c>
      <c r="C5" s="116">
        <v>10.738961038961039</v>
      </c>
      <c r="D5" s="117">
        <v>10.733333333333331</v>
      </c>
      <c r="E5" s="117">
        <v>10.609</v>
      </c>
      <c r="F5" s="116">
        <v>10.9</v>
      </c>
      <c r="G5" s="116">
        <v>10.743333333333332</v>
      </c>
      <c r="H5" s="116">
        <v>10.686</v>
      </c>
      <c r="I5" s="116">
        <v>10.72</v>
      </c>
      <c r="J5" s="116">
        <v>10.73</v>
      </c>
      <c r="K5" s="116">
        <v>10.857142857142858</v>
      </c>
      <c r="L5" s="32">
        <v>10.7</v>
      </c>
      <c r="M5" s="45">
        <f t="shared" si="0"/>
        <v>10.746277056277055</v>
      </c>
      <c r="N5" s="45">
        <f t="shared" si="1"/>
        <v>0.29100000000000037</v>
      </c>
      <c r="O5" s="60">
        <v>10.199999999999999</v>
      </c>
      <c r="P5" s="59">
        <v>11.2</v>
      </c>
      <c r="Q5" s="25">
        <f>M5/M$3*100</f>
        <v>99.75545388497396</v>
      </c>
    </row>
    <row r="6" spans="1:18" ht="15.95" customHeight="1" x14ac:dyDescent="0.25">
      <c r="A6" s="31">
        <v>2</v>
      </c>
      <c r="B6" s="116">
        <v>10.738888888888887</v>
      </c>
      <c r="C6" s="116">
        <v>10.751265822784813</v>
      </c>
      <c r="D6" s="117">
        <v>10.706250000000001</v>
      </c>
      <c r="E6" s="117">
        <v>10.62</v>
      </c>
      <c r="F6" s="116">
        <v>10.736363636363636</v>
      </c>
      <c r="G6" s="116">
        <v>10.710833333333332</v>
      </c>
      <c r="H6" s="116">
        <v>10.677</v>
      </c>
      <c r="I6" s="116">
        <v>10.77</v>
      </c>
      <c r="J6" s="116">
        <v>10.71</v>
      </c>
      <c r="K6" s="116">
        <v>10.730769230769234</v>
      </c>
      <c r="L6" s="32">
        <v>10.7</v>
      </c>
      <c r="M6" s="45">
        <f t="shared" si="0"/>
        <v>10.715137091213986</v>
      </c>
      <c r="N6" s="45">
        <f>MAX(B6:K6)-MIN(B6:K6)</f>
        <v>0.15000000000000036</v>
      </c>
      <c r="O6" s="60">
        <v>10.199999999999999</v>
      </c>
      <c r="P6" s="59">
        <v>11.2</v>
      </c>
      <c r="Q6" s="25">
        <f>M6/M$3*100</f>
        <v>99.466388068732599</v>
      </c>
    </row>
    <row r="7" spans="1:18" ht="15.95" customHeight="1" x14ac:dyDescent="0.25">
      <c r="A7" s="31">
        <v>3</v>
      </c>
      <c r="B7" s="116">
        <v>10.783333333333333</v>
      </c>
      <c r="C7" s="116">
        <v>10.793846153846156</v>
      </c>
      <c r="D7" s="117">
        <v>10.626315789473679</v>
      </c>
      <c r="E7" s="117">
        <v>10.654999999999999</v>
      </c>
      <c r="F7" s="116">
        <v>10.753846153846153</v>
      </c>
      <c r="G7" s="116">
        <v>10.694583333333334</v>
      </c>
      <c r="H7" s="116">
        <v>10.643000000000001</v>
      </c>
      <c r="I7" s="116">
        <v>10.7</v>
      </c>
      <c r="J7" s="116">
        <v>10.89</v>
      </c>
      <c r="K7" s="116">
        <v>10.8</v>
      </c>
      <c r="L7" s="32">
        <v>10.7</v>
      </c>
      <c r="M7" s="45">
        <f t="shared" si="0"/>
        <v>10.733992476383266</v>
      </c>
      <c r="N7" s="45">
        <f t="shared" si="1"/>
        <v>0.26368421052632129</v>
      </c>
      <c r="O7" s="60">
        <v>10.199999999999999</v>
      </c>
      <c r="P7" s="59">
        <v>11.2</v>
      </c>
      <c r="Q7" s="25">
        <f t="shared" si="2"/>
        <v>99.641418685930276</v>
      </c>
    </row>
    <row r="8" spans="1:18" ht="15.95" customHeight="1" x14ac:dyDescent="0.25">
      <c r="A8" s="31">
        <v>4</v>
      </c>
      <c r="B8" s="116">
        <v>10.74090909090909</v>
      </c>
      <c r="C8" s="116">
        <v>10.808681318681318</v>
      </c>
      <c r="D8" s="117">
        <v>10.642105263157891</v>
      </c>
      <c r="E8" s="232">
        <v>10.592000000000001</v>
      </c>
      <c r="F8" s="236"/>
      <c r="G8" s="116">
        <v>10.709166666666668</v>
      </c>
      <c r="H8" s="116">
        <v>10.648</v>
      </c>
      <c r="I8" s="116">
        <v>10.7</v>
      </c>
      <c r="J8" s="116">
        <v>10.92</v>
      </c>
      <c r="K8" s="116">
        <v>10.628571428571428</v>
      </c>
      <c r="L8" s="32">
        <v>10.7</v>
      </c>
      <c r="M8" s="45">
        <f t="shared" si="0"/>
        <v>10.709937085331823</v>
      </c>
      <c r="N8" s="45">
        <f t="shared" si="1"/>
        <v>0.3279999999999994</v>
      </c>
      <c r="O8" s="60">
        <v>10.199999999999999</v>
      </c>
      <c r="P8" s="59">
        <v>11.2</v>
      </c>
      <c r="Q8" s="25">
        <f t="shared" si="2"/>
        <v>99.418117496118171</v>
      </c>
    </row>
    <row r="9" spans="1:18" ht="15.95" customHeight="1" x14ac:dyDescent="0.25">
      <c r="A9" s="31">
        <v>5</v>
      </c>
      <c r="B9" s="103"/>
      <c r="C9" s="103"/>
      <c r="D9" s="106"/>
      <c r="E9" s="239"/>
      <c r="F9" s="103"/>
      <c r="G9" s="103"/>
      <c r="H9" s="103"/>
      <c r="I9" s="103"/>
      <c r="J9" s="116">
        <v>10.6</v>
      </c>
      <c r="K9" s="116">
        <v>10.549999999999999</v>
      </c>
      <c r="L9" s="32">
        <v>10.7</v>
      </c>
      <c r="M9" s="45">
        <f t="shared" si="0"/>
        <v>10.574999999999999</v>
      </c>
      <c r="N9" s="45">
        <f t="shared" si="1"/>
        <v>5.0000000000000711E-2</v>
      </c>
      <c r="O9" s="60">
        <v>10.199999999999999</v>
      </c>
      <c r="P9" s="59">
        <v>11.2</v>
      </c>
      <c r="Q9" s="25">
        <f t="shared" si="2"/>
        <v>98.165524609977297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32">
        <v>10.7</v>
      </c>
      <c r="M10" s="45"/>
      <c r="N10" s="45">
        <f t="shared" si="1"/>
        <v>0</v>
      </c>
      <c r="O10" s="60">
        <v>10.199999999999999</v>
      </c>
      <c r="P10" s="59">
        <v>11.2</v>
      </c>
      <c r="Q10" s="25">
        <f t="shared" si="2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46"/>
      <c r="I11" s="46"/>
      <c r="J11" s="46"/>
      <c r="K11" s="46"/>
      <c r="L11" s="32">
        <v>10.7</v>
      </c>
      <c r="M11" s="45"/>
      <c r="N11" s="45">
        <f t="shared" si="1"/>
        <v>0</v>
      </c>
      <c r="O11" s="60">
        <v>10.199999999999999</v>
      </c>
      <c r="P11" s="59">
        <v>11.2</v>
      </c>
      <c r="Q11" s="25">
        <f t="shared" si="2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46"/>
      <c r="I12" s="46"/>
      <c r="J12" s="46"/>
      <c r="K12" s="46"/>
      <c r="L12" s="32">
        <v>10.7</v>
      </c>
      <c r="M12" s="45"/>
      <c r="N12" s="45">
        <f t="shared" si="1"/>
        <v>0</v>
      </c>
      <c r="O12" s="60">
        <v>10.199999999999999</v>
      </c>
      <c r="P12" s="59">
        <v>11.2</v>
      </c>
      <c r="Q12" s="25">
        <f t="shared" si="2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32">
        <v>10.7</v>
      </c>
      <c r="M13" s="45"/>
      <c r="N13" s="45">
        <f t="shared" si="1"/>
        <v>0</v>
      </c>
      <c r="O13" s="60">
        <v>10.199999999999999</v>
      </c>
      <c r="P13" s="59">
        <v>11.2</v>
      </c>
      <c r="Q13" s="25">
        <f t="shared" si="2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32">
        <v>10.7</v>
      </c>
      <c r="M14" s="45"/>
      <c r="N14" s="45">
        <f t="shared" si="1"/>
        <v>0</v>
      </c>
      <c r="O14" s="60">
        <v>10.199999999999999</v>
      </c>
      <c r="P14" s="59">
        <v>11.2</v>
      </c>
      <c r="Q14" s="25">
        <f t="shared" si="2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10.7</v>
      </c>
      <c r="M15" s="45"/>
      <c r="N15" s="45">
        <f t="shared" si="1"/>
        <v>0</v>
      </c>
      <c r="O15" s="60">
        <v>10.199999999999999</v>
      </c>
      <c r="P15" s="59">
        <v>11.2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32">
        <v>10.7</v>
      </c>
      <c r="M16" s="45"/>
      <c r="N16" s="45">
        <f t="shared" si="1"/>
        <v>0</v>
      </c>
      <c r="O16" s="60">
        <v>10.199999999999999</v>
      </c>
      <c r="P16" s="59">
        <v>11.2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10.7</v>
      </c>
      <c r="M17" s="45"/>
      <c r="N17" s="45">
        <f t="shared" si="1"/>
        <v>0</v>
      </c>
      <c r="O17" s="60">
        <v>10.199999999999999</v>
      </c>
      <c r="P17" s="59">
        <v>11.2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10.7</v>
      </c>
      <c r="M18" s="45"/>
      <c r="N18" s="45">
        <f t="shared" si="1"/>
        <v>0</v>
      </c>
      <c r="O18" s="60">
        <v>10.199999999999999</v>
      </c>
      <c r="P18" s="59">
        <v>11.2</v>
      </c>
      <c r="Q18" s="25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10.7</v>
      </c>
      <c r="M19" s="45"/>
      <c r="N19" s="45">
        <f t="shared" si="1"/>
        <v>0</v>
      </c>
      <c r="O19" s="60">
        <v>10.199999999999999</v>
      </c>
      <c r="P19" s="59">
        <v>11.2</v>
      </c>
      <c r="Q19" s="25">
        <f t="shared" si="2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10.7</v>
      </c>
      <c r="M20" s="45"/>
      <c r="N20" s="45">
        <f t="shared" si="1"/>
        <v>0</v>
      </c>
      <c r="O20" s="60">
        <v>10.199999999999999</v>
      </c>
      <c r="P20" s="59">
        <v>11.2</v>
      </c>
      <c r="Q20" s="25">
        <f t="shared" si="2"/>
        <v>0</v>
      </c>
      <c r="R20" s="24"/>
    </row>
    <row r="31" spans="1:18" x14ac:dyDescent="0.15">
      <c r="G31" s="14" t="s">
        <v>80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ABE3-C09B-40D7-BE1E-063687F83BE0}">
  <sheetPr codeName="Sheet6"/>
  <dimension ref="A1:T20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9.5" style="14" customWidth="1"/>
    <col min="3" max="3" width="12" style="14" customWidth="1"/>
    <col min="4" max="4" width="10.375" style="14" customWidth="1"/>
    <col min="5" max="5" width="10.5" style="14" customWidth="1"/>
    <col min="6" max="6" width="9.5" style="14" customWidth="1"/>
    <col min="7" max="7" width="10.5" style="14" customWidth="1"/>
    <col min="8" max="8" width="10.375" style="14" customWidth="1"/>
    <col min="9" max="9" width="10.625" style="14" customWidth="1"/>
    <col min="10" max="10" width="9.5" style="14" customWidth="1"/>
    <col min="11" max="11" width="10.25" style="14" customWidth="1"/>
    <col min="12" max="12" width="6.875" style="14" customWidth="1"/>
    <col min="13" max="13" width="9.75" style="14" customWidth="1"/>
    <col min="14" max="14" width="7.5" style="14" customWidth="1"/>
    <col min="15" max="16" width="2.625" style="14" customWidth="1"/>
    <col min="17" max="17" width="10.125" style="14" customWidth="1"/>
    <col min="18" max="16384" width="9" style="14"/>
  </cols>
  <sheetData>
    <row r="1" spans="1:20" ht="20.100000000000001" customHeight="1" x14ac:dyDescent="0.3">
      <c r="F1" s="42" t="s">
        <v>17</v>
      </c>
    </row>
    <row r="2" spans="1:20" ht="16.5" customHeight="1" x14ac:dyDescent="0.3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57" t="s">
        <v>71</v>
      </c>
      <c r="O2" s="63" t="s">
        <v>72</v>
      </c>
      <c r="P2" s="62" t="s">
        <v>73</v>
      </c>
      <c r="Q2" s="22" t="s">
        <v>121</v>
      </c>
      <c r="T2" s="65"/>
    </row>
    <row r="3" spans="1:20" ht="16.5" customHeight="1" x14ac:dyDescent="0.3">
      <c r="A3" s="31">
        <v>11</v>
      </c>
      <c r="B3" s="102"/>
      <c r="C3" s="119">
        <v>183.30727272727279</v>
      </c>
      <c r="D3" s="118">
        <v>185.07142857142858</v>
      </c>
      <c r="E3" s="105"/>
      <c r="F3" s="102"/>
      <c r="G3" s="102"/>
      <c r="H3" s="102"/>
      <c r="I3" s="102"/>
      <c r="J3" s="102"/>
      <c r="K3" s="110"/>
      <c r="L3" s="29">
        <v>183</v>
      </c>
      <c r="M3" s="28">
        <f t="shared" ref="M3:M9" si="0">AVERAGE(B3:K3)</f>
        <v>184.18935064935067</v>
      </c>
      <c r="N3" s="28">
        <f t="shared" ref="N3:N20" si="1">MAX(B3:K3)-MIN(B3:K3)</f>
        <v>1.7641558441557947</v>
      </c>
      <c r="O3" s="63">
        <v>178</v>
      </c>
      <c r="P3" s="62">
        <v>188</v>
      </c>
      <c r="Q3" s="25">
        <f>M3/M3*100</f>
        <v>100</v>
      </c>
    </row>
    <row r="4" spans="1:20" ht="15.95" customHeight="1" x14ac:dyDescent="0.3">
      <c r="A4" s="31">
        <v>12</v>
      </c>
      <c r="B4" s="119">
        <v>182.1</v>
      </c>
      <c r="C4" s="119">
        <v>183.13888888888889</v>
      </c>
      <c r="D4" s="118">
        <v>185</v>
      </c>
      <c r="E4" s="118">
        <v>183.7</v>
      </c>
      <c r="F4" s="119"/>
      <c r="G4" s="119">
        <v>184.81764705882352</v>
      </c>
      <c r="H4" s="119">
        <v>182.071</v>
      </c>
      <c r="I4" s="119"/>
      <c r="J4" s="119">
        <v>181.67</v>
      </c>
      <c r="K4" s="119"/>
      <c r="L4" s="29">
        <v>183</v>
      </c>
      <c r="M4" s="28">
        <f t="shared" si="0"/>
        <v>183.21393370681605</v>
      </c>
      <c r="N4" s="28">
        <f>MAX(B4:K4)-MIN(B4:K4)</f>
        <v>3.3300000000000125</v>
      </c>
      <c r="O4" s="63">
        <v>178</v>
      </c>
      <c r="P4" s="62">
        <v>188</v>
      </c>
      <c r="Q4" s="25">
        <f t="shared" ref="Q4:Q20" si="2">M4/M$3*100</f>
        <v>99.470427069156912</v>
      </c>
    </row>
    <row r="5" spans="1:20" ht="15.95" customHeight="1" x14ac:dyDescent="0.3">
      <c r="A5" s="31">
        <v>1</v>
      </c>
      <c r="B5" s="119">
        <v>182.45</v>
      </c>
      <c r="C5" s="119">
        <v>182.96333333333334</v>
      </c>
      <c r="D5" s="118">
        <v>185.47058823529412</v>
      </c>
      <c r="E5" s="118">
        <v>183.876</v>
      </c>
      <c r="F5" s="119">
        <v>181</v>
      </c>
      <c r="G5" s="119">
        <v>185.35714285714286</v>
      </c>
      <c r="H5" s="119">
        <v>181.63800000000001</v>
      </c>
      <c r="I5" s="119">
        <v>183.32</v>
      </c>
      <c r="J5" s="119">
        <v>181.96</v>
      </c>
      <c r="K5" s="119">
        <v>182.85714285714286</v>
      </c>
      <c r="L5" s="29">
        <v>183</v>
      </c>
      <c r="M5" s="28">
        <f t="shared" si="0"/>
        <v>183.08922072829131</v>
      </c>
      <c r="N5" s="28">
        <f t="shared" si="1"/>
        <v>4.470588235294116</v>
      </c>
      <c r="O5" s="63">
        <v>178</v>
      </c>
      <c r="P5" s="62">
        <v>188</v>
      </c>
      <c r="Q5" s="25">
        <f>M5/M$3*100</f>
        <v>99.402717954550084</v>
      </c>
    </row>
    <row r="6" spans="1:20" ht="15.95" customHeight="1" x14ac:dyDescent="0.3">
      <c r="A6" s="31">
        <v>2</v>
      </c>
      <c r="B6" s="119">
        <v>182.16666666666666</v>
      </c>
      <c r="C6" s="119">
        <v>183.55263157894731</v>
      </c>
      <c r="D6" s="118">
        <v>185.47368421052633</v>
      </c>
      <c r="E6" s="118">
        <v>183.655</v>
      </c>
      <c r="F6" s="119">
        <v>181.09090909090909</v>
      </c>
      <c r="G6" s="119">
        <v>184.79166666666666</v>
      </c>
      <c r="H6" s="119">
        <v>181.61699999999999</v>
      </c>
      <c r="I6" s="119">
        <v>182.68</v>
      </c>
      <c r="J6" s="119">
        <v>182.16</v>
      </c>
      <c r="K6" s="119">
        <v>181.69230769230768</v>
      </c>
      <c r="L6" s="29">
        <v>183</v>
      </c>
      <c r="M6" s="28">
        <f t="shared" si="0"/>
        <v>182.88798659060237</v>
      </c>
      <c r="N6" s="28">
        <f>MAX(B6:K6)-MIN(B6:K6)</f>
        <v>4.3827751196172358</v>
      </c>
      <c r="O6" s="63">
        <v>178</v>
      </c>
      <c r="P6" s="62">
        <v>188</v>
      </c>
      <c r="Q6" s="25">
        <f>M6/M$3*100</f>
        <v>99.293464006382337</v>
      </c>
    </row>
    <row r="7" spans="1:20" ht="15.95" customHeight="1" x14ac:dyDescent="0.3">
      <c r="A7" s="31">
        <v>3</v>
      </c>
      <c r="B7" s="119">
        <v>182.22222222222223</v>
      </c>
      <c r="C7" s="119">
        <v>182.96914893617023</v>
      </c>
      <c r="D7" s="118">
        <v>186.63157894736841</v>
      </c>
      <c r="E7" s="118">
        <v>183.67699999999999</v>
      </c>
      <c r="F7" s="119">
        <v>181.53846153846155</v>
      </c>
      <c r="G7" s="119">
        <v>181.51250000000005</v>
      </c>
      <c r="H7" s="119">
        <v>181.62299999999999</v>
      </c>
      <c r="I7" s="119">
        <v>182.11</v>
      </c>
      <c r="J7" s="119">
        <v>182.1</v>
      </c>
      <c r="K7" s="119">
        <v>182.57142857142858</v>
      </c>
      <c r="L7" s="29">
        <v>183</v>
      </c>
      <c r="M7" s="28">
        <f t="shared" si="0"/>
        <v>182.69553402156515</v>
      </c>
      <c r="N7" s="28">
        <f t="shared" si="1"/>
        <v>5.1190789473683651</v>
      </c>
      <c r="O7" s="63">
        <v>178</v>
      </c>
      <c r="P7" s="62">
        <v>188</v>
      </c>
      <c r="Q7" s="25">
        <f t="shared" si="2"/>
        <v>99.188977743545365</v>
      </c>
    </row>
    <row r="8" spans="1:20" ht="15.95" customHeight="1" x14ac:dyDescent="0.3">
      <c r="A8" s="31">
        <v>4</v>
      </c>
      <c r="B8" s="119">
        <v>182.54545454545453</v>
      </c>
      <c r="C8" s="119">
        <v>183.20750000000001</v>
      </c>
      <c r="D8" s="118">
        <v>186.42105263157896</v>
      </c>
      <c r="E8" s="118">
        <v>183.661</v>
      </c>
      <c r="F8" s="235"/>
      <c r="G8" s="119">
        <v>180.35833333333326</v>
      </c>
      <c r="H8" s="119">
        <v>181.47399999999999</v>
      </c>
      <c r="I8" s="119">
        <v>182.29</v>
      </c>
      <c r="J8" s="119">
        <v>182.96</v>
      </c>
      <c r="K8" s="119">
        <v>181.5</v>
      </c>
      <c r="L8" s="29">
        <v>183</v>
      </c>
      <c r="M8" s="28">
        <f t="shared" si="0"/>
        <v>182.71303783448519</v>
      </c>
      <c r="N8" s="28">
        <f t="shared" si="1"/>
        <v>6.0627192982456961</v>
      </c>
      <c r="O8" s="63">
        <v>178</v>
      </c>
      <c r="P8" s="62">
        <v>188</v>
      </c>
      <c r="Q8" s="25">
        <f t="shared" si="2"/>
        <v>99.198480905839119</v>
      </c>
    </row>
    <row r="9" spans="1:20" ht="15.95" customHeight="1" x14ac:dyDescent="0.3">
      <c r="A9" s="31">
        <v>5</v>
      </c>
      <c r="B9" s="102"/>
      <c r="C9" s="102"/>
      <c r="D9" s="105"/>
      <c r="E9" s="238"/>
      <c r="F9" s="102"/>
      <c r="G9" s="102"/>
      <c r="H9" s="102"/>
      <c r="I9" s="102"/>
      <c r="J9" s="119">
        <v>182.96</v>
      </c>
      <c r="K9" s="119">
        <v>181.3125</v>
      </c>
      <c r="L9" s="29">
        <v>183</v>
      </c>
      <c r="M9" s="28">
        <f t="shared" si="0"/>
        <v>182.13625000000002</v>
      </c>
      <c r="N9" s="28">
        <f t="shared" si="1"/>
        <v>1.647500000000008</v>
      </c>
      <c r="O9" s="63">
        <v>178</v>
      </c>
      <c r="P9" s="62">
        <v>188</v>
      </c>
      <c r="Q9" s="25">
        <f t="shared" si="2"/>
        <v>98.885331512320036</v>
      </c>
    </row>
    <row r="10" spans="1:20" ht="15.95" customHeight="1" x14ac:dyDescent="0.3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29">
        <v>183</v>
      </c>
      <c r="M10" s="28"/>
      <c r="N10" s="28">
        <f t="shared" si="1"/>
        <v>0</v>
      </c>
      <c r="O10" s="63">
        <v>178</v>
      </c>
      <c r="P10" s="62">
        <v>188</v>
      </c>
      <c r="Q10" s="25">
        <f t="shared" si="2"/>
        <v>0</v>
      </c>
    </row>
    <row r="11" spans="1:20" ht="15.95" customHeight="1" x14ac:dyDescent="0.3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29">
        <v>183</v>
      </c>
      <c r="M11" s="28"/>
      <c r="N11" s="28">
        <f t="shared" si="1"/>
        <v>0</v>
      </c>
      <c r="O11" s="63">
        <v>178</v>
      </c>
      <c r="P11" s="62">
        <v>188</v>
      </c>
      <c r="Q11" s="25">
        <f t="shared" si="2"/>
        <v>0</v>
      </c>
    </row>
    <row r="12" spans="1:20" ht="15.95" customHeight="1" x14ac:dyDescent="0.3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29">
        <v>183</v>
      </c>
      <c r="M12" s="28"/>
      <c r="N12" s="28">
        <f t="shared" si="1"/>
        <v>0</v>
      </c>
      <c r="O12" s="63">
        <v>178</v>
      </c>
      <c r="P12" s="62">
        <v>188</v>
      </c>
      <c r="Q12" s="25">
        <f t="shared" si="2"/>
        <v>0</v>
      </c>
    </row>
    <row r="13" spans="1:20" ht="15.95" customHeight="1" x14ac:dyDescent="0.3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29">
        <v>183</v>
      </c>
      <c r="M13" s="28"/>
      <c r="N13" s="28">
        <f t="shared" si="1"/>
        <v>0</v>
      </c>
      <c r="O13" s="63">
        <v>178</v>
      </c>
      <c r="P13" s="62">
        <v>188</v>
      </c>
      <c r="Q13" s="25">
        <f t="shared" si="2"/>
        <v>0</v>
      </c>
    </row>
    <row r="14" spans="1:20" ht="15.95" customHeight="1" x14ac:dyDescent="0.3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29">
        <v>183</v>
      </c>
      <c r="M14" s="28"/>
      <c r="N14" s="28">
        <f t="shared" si="1"/>
        <v>0</v>
      </c>
      <c r="O14" s="63">
        <v>178</v>
      </c>
      <c r="P14" s="62">
        <v>188</v>
      </c>
      <c r="Q14" s="25">
        <f t="shared" si="2"/>
        <v>0</v>
      </c>
    </row>
    <row r="15" spans="1:20" ht="15.95" customHeight="1" x14ac:dyDescent="0.3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29">
        <v>183</v>
      </c>
      <c r="M15" s="28"/>
      <c r="N15" s="28">
        <f t="shared" si="1"/>
        <v>0</v>
      </c>
      <c r="O15" s="63">
        <v>178</v>
      </c>
      <c r="P15" s="62">
        <v>188</v>
      </c>
      <c r="Q15" s="25">
        <f t="shared" si="2"/>
        <v>0</v>
      </c>
      <c r="R15" s="24"/>
    </row>
    <row r="16" spans="1:20" ht="15.95" customHeight="1" x14ac:dyDescent="0.3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29">
        <v>183</v>
      </c>
      <c r="M16" s="28"/>
      <c r="N16" s="28">
        <f t="shared" si="1"/>
        <v>0</v>
      </c>
      <c r="O16" s="63">
        <v>178</v>
      </c>
      <c r="P16" s="62">
        <v>188</v>
      </c>
      <c r="Q16" s="25">
        <f t="shared" si="2"/>
        <v>0</v>
      </c>
      <c r="R16" s="24"/>
    </row>
    <row r="17" spans="1:18" ht="15.95" customHeight="1" x14ac:dyDescent="0.3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29">
        <v>183</v>
      </c>
      <c r="M17" s="28"/>
      <c r="N17" s="28">
        <f t="shared" si="1"/>
        <v>0</v>
      </c>
      <c r="O17" s="63">
        <v>178</v>
      </c>
      <c r="P17" s="62">
        <v>188</v>
      </c>
      <c r="Q17" s="25">
        <f t="shared" si="2"/>
        <v>0</v>
      </c>
      <c r="R17" s="24"/>
    </row>
    <row r="18" spans="1:18" ht="15.95" customHeight="1" x14ac:dyDescent="0.3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183</v>
      </c>
      <c r="M18" s="28"/>
      <c r="N18" s="28">
        <f t="shared" si="1"/>
        <v>0</v>
      </c>
      <c r="O18" s="63">
        <v>178</v>
      </c>
      <c r="P18" s="62">
        <v>188</v>
      </c>
      <c r="Q18" s="25">
        <f t="shared" si="2"/>
        <v>0</v>
      </c>
      <c r="R18" s="24"/>
    </row>
    <row r="19" spans="1:18" ht="15.95" customHeight="1" x14ac:dyDescent="0.3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183</v>
      </c>
      <c r="M19" s="28"/>
      <c r="N19" s="28">
        <f t="shared" si="1"/>
        <v>0</v>
      </c>
      <c r="O19" s="63">
        <v>178</v>
      </c>
      <c r="P19" s="62">
        <v>188</v>
      </c>
      <c r="Q19" s="25">
        <f t="shared" si="2"/>
        <v>0</v>
      </c>
      <c r="R19" s="24"/>
    </row>
    <row r="20" spans="1:18" ht="15.95" customHeight="1" x14ac:dyDescent="0.3">
      <c r="A20" s="31">
        <v>4</v>
      </c>
      <c r="B20" s="30"/>
      <c r="C20" s="64"/>
      <c r="D20" s="64"/>
      <c r="E20" s="64"/>
      <c r="F20" s="64"/>
      <c r="G20" s="64"/>
      <c r="H20" s="64"/>
      <c r="I20" s="64"/>
      <c r="J20" s="64"/>
      <c r="K20" s="64"/>
      <c r="L20" s="29">
        <v>183</v>
      </c>
      <c r="M20" s="28"/>
      <c r="N20" s="28">
        <f t="shared" si="1"/>
        <v>0</v>
      </c>
      <c r="O20" s="63">
        <v>178</v>
      </c>
      <c r="P20" s="62">
        <v>188</v>
      </c>
      <c r="Q20" s="25">
        <f t="shared" si="2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4CB19-16E0-4D37-8D36-29C15FB202FF}">
  <sheetPr codeName="Sheet7"/>
  <dimension ref="A1:S20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9.875" style="14" customWidth="1"/>
    <col min="3" max="3" width="12" style="14" customWidth="1"/>
    <col min="4" max="4" width="11.5" style="14" customWidth="1"/>
    <col min="5" max="5" width="10.5" style="14" customWidth="1"/>
    <col min="6" max="6" width="9.5" style="14" customWidth="1"/>
    <col min="7" max="7" width="11.25" style="14" customWidth="1"/>
    <col min="8" max="8" width="10.375" style="14" customWidth="1"/>
    <col min="9" max="9" width="9.5" style="14" customWidth="1"/>
    <col min="10" max="10" width="9.625" style="14" customWidth="1"/>
    <col min="11" max="11" width="10" style="14" customWidth="1"/>
    <col min="12" max="12" width="6.875" style="14" customWidth="1"/>
    <col min="13" max="13" width="9.75" style="14" customWidth="1"/>
    <col min="14" max="14" width="5.875" style="14" customWidth="1"/>
    <col min="15" max="16" width="2.625" style="14" customWidth="1"/>
    <col min="17" max="16384" width="9" style="14"/>
  </cols>
  <sheetData>
    <row r="1" spans="1:19" ht="20.100000000000001" customHeight="1" x14ac:dyDescent="0.3">
      <c r="F1" s="42" t="s">
        <v>19</v>
      </c>
    </row>
    <row r="2" spans="1:19" s="43" customFormat="1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67" t="s">
        <v>72</v>
      </c>
      <c r="P2" s="66" t="s">
        <v>73</v>
      </c>
      <c r="Q2" s="22" t="s">
        <v>121</v>
      </c>
      <c r="R2" s="14"/>
      <c r="S2" s="14"/>
    </row>
    <row r="3" spans="1:19" s="43" customFormat="1" ht="15.95" customHeight="1" x14ac:dyDescent="0.25">
      <c r="A3" s="31">
        <v>11</v>
      </c>
      <c r="B3" s="102"/>
      <c r="C3" s="119">
        <v>146.16129032258064</v>
      </c>
      <c r="D3" s="118">
        <v>144.23076923076923</v>
      </c>
      <c r="E3" s="105"/>
      <c r="F3" s="102"/>
      <c r="G3" s="102"/>
      <c r="H3" s="102"/>
      <c r="I3" s="102"/>
      <c r="J3" s="102"/>
      <c r="K3" s="110"/>
      <c r="L3" s="15">
        <v>143</v>
      </c>
      <c r="M3" s="28">
        <f t="shared" ref="M3:M9" si="0">AVERAGE(B3:K3)</f>
        <v>145.19602977667495</v>
      </c>
      <c r="N3" s="28">
        <f t="shared" ref="N3:N20" si="1">MAX(B3:K3)-MIN(B3:K3)</f>
        <v>1.9305210918114142</v>
      </c>
      <c r="O3" s="27">
        <v>135</v>
      </c>
      <c r="P3" s="26">
        <v>151</v>
      </c>
      <c r="Q3" s="25">
        <f>M3/M3*100</f>
        <v>100</v>
      </c>
    </row>
    <row r="4" spans="1:19" s="43" customFormat="1" ht="15.95" customHeight="1" x14ac:dyDescent="0.25">
      <c r="A4" s="31">
        <v>12</v>
      </c>
      <c r="B4" s="119">
        <v>143.30000000000001</v>
      </c>
      <c r="C4" s="119">
        <v>146.20454545454547</v>
      </c>
      <c r="D4" s="118">
        <v>144.16666666666666</v>
      </c>
      <c r="E4" s="118">
        <v>143.56299999999999</v>
      </c>
      <c r="F4" s="119"/>
      <c r="G4" s="119">
        <v>142.29411764705881</v>
      </c>
      <c r="H4" s="119">
        <v>142.91499999999999</v>
      </c>
      <c r="I4" s="119"/>
      <c r="J4" s="119">
        <v>143.91999999999999</v>
      </c>
      <c r="K4" s="119"/>
      <c r="L4" s="15">
        <v>143</v>
      </c>
      <c r="M4" s="28">
        <f t="shared" si="0"/>
        <v>143.76618996689584</v>
      </c>
      <c r="N4" s="28">
        <f t="shared" si="1"/>
        <v>3.9104278074866556</v>
      </c>
      <c r="O4" s="27">
        <v>135</v>
      </c>
      <c r="P4" s="26">
        <v>151</v>
      </c>
      <c r="Q4" s="25">
        <f t="shared" ref="Q4:Q20" si="2">M4/M$3*100</f>
        <v>99.015234912429534</v>
      </c>
    </row>
    <row r="5" spans="1:19" s="43" customFormat="1" ht="15.95" customHeight="1" x14ac:dyDescent="0.25">
      <c r="A5" s="31">
        <v>1</v>
      </c>
      <c r="B5" s="119">
        <v>143.9</v>
      </c>
      <c r="C5" s="119">
        <v>145.76419753086418</v>
      </c>
      <c r="D5" s="118">
        <v>144.23529411764707</v>
      </c>
      <c r="E5" s="118">
        <v>143.78800000000001</v>
      </c>
      <c r="F5" s="119">
        <v>142</v>
      </c>
      <c r="G5" s="119">
        <v>142.13333333333335</v>
      </c>
      <c r="H5" s="119">
        <v>142.898</v>
      </c>
      <c r="I5" s="119">
        <v>143.09</v>
      </c>
      <c r="J5" s="119">
        <v>143.79</v>
      </c>
      <c r="K5" s="119">
        <v>144.71428571428572</v>
      </c>
      <c r="L5" s="15">
        <v>143</v>
      </c>
      <c r="M5" s="28">
        <f t="shared" si="0"/>
        <v>143.63131106961302</v>
      </c>
      <c r="N5" s="28">
        <f t="shared" si="1"/>
        <v>3.7641975308641804</v>
      </c>
      <c r="O5" s="27">
        <v>135</v>
      </c>
      <c r="P5" s="26">
        <v>151</v>
      </c>
      <c r="Q5" s="25">
        <f>M5/M$3*100</f>
        <v>98.922340569870542</v>
      </c>
    </row>
    <row r="6" spans="1:19" s="43" customFormat="1" ht="15.95" customHeight="1" x14ac:dyDescent="0.25">
      <c r="A6" s="31">
        <v>2</v>
      </c>
      <c r="B6" s="119">
        <v>143.55555555555554</v>
      </c>
      <c r="C6" s="119">
        <v>145.35975609756096</v>
      </c>
      <c r="D6" s="118">
        <v>143.68421052631578</v>
      </c>
      <c r="E6" s="118">
        <v>143.637</v>
      </c>
      <c r="F6" s="119">
        <v>141.18181818181819</v>
      </c>
      <c r="G6" s="119">
        <v>141.81818181818181</v>
      </c>
      <c r="H6" s="119">
        <v>142.934</v>
      </c>
      <c r="I6" s="119">
        <v>143</v>
      </c>
      <c r="J6" s="119">
        <v>143.84</v>
      </c>
      <c r="K6" s="119">
        <v>143.92307692307693</v>
      </c>
      <c r="L6" s="15">
        <v>143</v>
      </c>
      <c r="M6" s="28">
        <f t="shared" si="0"/>
        <v>143.2933599102509</v>
      </c>
      <c r="N6" s="28">
        <f>MAX(B6:K6)-MIN(B6:K6)</f>
        <v>4.1779379157427741</v>
      </c>
      <c r="O6" s="27">
        <v>135</v>
      </c>
      <c r="P6" s="26">
        <v>151</v>
      </c>
      <c r="Q6" s="25">
        <f>M6/M$3*100</f>
        <v>98.68958547327324</v>
      </c>
    </row>
    <row r="7" spans="1:19" s="43" customFormat="1" ht="15.95" customHeight="1" x14ac:dyDescent="0.25">
      <c r="A7" s="31">
        <v>3</v>
      </c>
      <c r="B7" s="119">
        <v>142.94444444444446</v>
      </c>
      <c r="C7" s="119">
        <v>144.70769230769227</v>
      </c>
      <c r="D7" s="118">
        <v>147.375</v>
      </c>
      <c r="E7" s="118">
        <v>143.452</v>
      </c>
      <c r="F7" s="119">
        <v>141.84615384615384</v>
      </c>
      <c r="G7" s="119">
        <v>140.32499999999999</v>
      </c>
      <c r="H7" s="119">
        <v>142.83099999999999</v>
      </c>
      <c r="I7" s="119">
        <v>143.38999999999999</v>
      </c>
      <c r="J7" s="119">
        <v>142.55000000000001</v>
      </c>
      <c r="K7" s="119">
        <v>144.28571428571428</v>
      </c>
      <c r="L7" s="15">
        <v>143</v>
      </c>
      <c r="M7" s="28">
        <f t="shared" si="0"/>
        <v>143.37070048840047</v>
      </c>
      <c r="N7" s="28">
        <f t="shared" si="1"/>
        <v>7.0500000000000114</v>
      </c>
      <c r="O7" s="27">
        <v>135</v>
      </c>
      <c r="P7" s="26">
        <v>151</v>
      </c>
      <c r="Q7" s="25">
        <f t="shared" si="2"/>
        <v>98.742851790725965</v>
      </c>
    </row>
    <row r="8" spans="1:19" s="43" customFormat="1" ht="15.95" customHeight="1" x14ac:dyDescent="0.25">
      <c r="A8" s="31">
        <v>4</v>
      </c>
      <c r="B8" s="119">
        <v>143.13636363636363</v>
      </c>
      <c r="C8" s="119">
        <v>144.50263157894736</v>
      </c>
      <c r="D8" s="118">
        <v>143.58333333333334</v>
      </c>
      <c r="E8" s="118">
        <v>143.78299999999999</v>
      </c>
      <c r="F8" s="235"/>
      <c r="G8" s="119">
        <v>139.30833333333331</v>
      </c>
      <c r="H8" s="119">
        <v>142.75800000000001</v>
      </c>
      <c r="I8" s="119">
        <v>143.38</v>
      </c>
      <c r="J8" s="119">
        <v>142.03</v>
      </c>
      <c r="K8" s="119">
        <v>144.28571428571428</v>
      </c>
      <c r="L8" s="15">
        <v>143</v>
      </c>
      <c r="M8" s="28">
        <f t="shared" si="0"/>
        <v>142.97415290752133</v>
      </c>
      <c r="N8" s="28">
        <f t="shared" si="1"/>
        <v>5.1942982456140498</v>
      </c>
      <c r="O8" s="27">
        <v>135</v>
      </c>
      <c r="P8" s="26">
        <v>151</v>
      </c>
      <c r="Q8" s="25">
        <f t="shared" si="2"/>
        <v>98.469739928446344</v>
      </c>
    </row>
    <row r="9" spans="1:19" s="43" customFormat="1" ht="15.95" customHeight="1" x14ac:dyDescent="0.25">
      <c r="A9" s="31">
        <v>5</v>
      </c>
      <c r="B9" s="102"/>
      <c r="C9" s="102"/>
      <c r="D9" s="105"/>
      <c r="E9" s="238"/>
      <c r="F9" s="102"/>
      <c r="G9" s="102"/>
      <c r="H9" s="102"/>
      <c r="I9" s="102"/>
      <c r="J9" s="119">
        <v>141.78</v>
      </c>
      <c r="K9" s="119">
        <v>143.5625</v>
      </c>
      <c r="L9" s="15">
        <v>143</v>
      </c>
      <c r="M9" s="28">
        <f t="shared" si="0"/>
        <v>142.67124999999999</v>
      </c>
      <c r="N9" s="28">
        <f t="shared" si="1"/>
        <v>1.7824999999999989</v>
      </c>
      <c r="O9" s="27">
        <v>135</v>
      </c>
      <c r="P9" s="26">
        <v>151</v>
      </c>
      <c r="Q9" s="25">
        <f t="shared" si="2"/>
        <v>98.261123406364277</v>
      </c>
    </row>
    <row r="10" spans="1:19" s="43" customFormat="1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15">
        <v>143</v>
      </c>
      <c r="M10" s="28"/>
      <c r="N10" s="28">
        <f t="shared" si="1"/>
        <v>0</v>
      </c>
      <c r="O10" s="27">
        <v>135</v>
      </c>
      <c r="P10" s="26">
        <v>151</v>
      </c>
      <c r="Q10" s="25">
        <f t="shared" si="2"/>
        <v>0</v>
      </c>
    </row>
    <row r="11" spans="1:19" s="43" customFormat="1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15">
        <v>143</v>
      </c>
      <c r="M11" s="28"/>
      <c r="N11" s="28">
        <f t="shared" si="1"/>
        <v>0</v>
      </c>
      <c r="O11" s="27">
        <v>135</v>
      </c>
      <c r="P11" s="26">
        <v>151</v>
      </c>
      <c r="Q11" s="25">
        <f t="shared" si="2"/>
        <v>0</v>
      </c>
    </row>
    <row r="12" spans="1:19" s="43" customFormat="1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15">
        <v>143</v>
      </c>
      <c r="M12" s="28"/>
      <c r="N12" s="28">
        <f t="shared" si="1"/>
        <v>0</v>
      </c>
      <c r="O12" s="27">
        <v>135</v>
      </c>
      <c r="P12" s="26">
        <v>151</v>
      </c>
      <c r="Q12" s="25">
        <f t="shared" si="2"/>
        <v>0</v>
      </c>
    </row>
    <row r="13" spans="1:19" s="43" customFormat="1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15">
        <v>143</v>
      </c>
      <c r="M13" s="28"/>
      <c r="N13" s="28">
        <f t="shared" si="1"/>
        <v>0</v>
      </c>
      <c r="O13" s="27">
        <v>135</v>
      </c>
      <c r="P13" s="26">
        <v>151</v>
      </c>
      <c r="Q13" s="25">
        <f t="shared" si="2"/>
        <v>0</v>
      </c>
    </row>
    <row r="14" spans="1:19" s="43" customFormat="1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15">
        <v>143</v>
      </c>
      <c r="M14" s="28"/>
      <c r="N14" s="28">
        <f t="shared" si="1"/>
        <v>0</v>
      </c>
      <c r="O14" s="27">
        <v>135</v>
      </c>
      <c r="P14" s="26">
        <v>151</v>
      </c>
      <c r="Q14" s="25">
        <f t="shared" si="2"/>
        <v>0</v>
      </c>
    </row>
    <row r="15" spans="1:19" s="43" customFormat="1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15">
        <v>143</v>
      </c>
      <c r="M15" s="28"/>
      <c r="N15" s="28">
        <f t="shared" si="1"/>
        <v>0</v>
      </c>
      <c r="O15" s="27">
        <v>135</v>
      </c>
      <c r="P15" s="26">
        <v>151</v>
      </c>
      <c r="Q15" s="25">
        <f t="shared" si="2"/>
        <v>0</v>
      </c>
      <c r="R15" s="44"/>
    </row>
    <row r="16" spans="1:19" s="43" customFormat="1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15">
        <v>143</v>
      </c>
      <c r="M16" s="28"/>
      <c r="N16" s="28">
        <f t="shared" si="1"/>
        <v>0</v>
      </c>
      <c r="O16" s="27">
        <v>135</v>
      </c>
      <c r="P16" s="26">
        <v>151</v>
      </c>
      <c r="Q16" s="25">
        <f t="shared" si="2"/>
        <v>0</v>
      </c>
      <c r="R16" s="44"/>
    </row>
    <row r="17" spans="1:18" s="43" customFormat="1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15">
        <v>143</v>
      </c>
      <c r="M17" s="28"/>
      <c r="N17" s="28">
        <f t="shared" si="1"/>
        <v>0</v>
      </c>
      <c r="O17" s="27">
        <v>135</v>
      </c>
      <c r="P17" s="26">
        <v>151</v>
      </c>
      <c r="Q17" s="25">
        <f t="shared" si="2"/>
        <v>0</v>
      </c>
      <c r="R17" s="44"/>
    </row>
    <row r="18" spans="1:18" s="43" customFormat="1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5">
        <v>143</v>
      </c>
      <c r="M18" s="28"/>
      <c r="N18" s="28">
        <f t="shared" si="1"/>
        <v>0</v>
      </c>
      <c r="O18" s="27">
        <v>135</v>
      </c>
      <c r="P18" s="26">
        <v>151</v>
      </c>
      <c r="Q18" s="25">
        <f t="shared" si="2"/>
        <v>0</v>
      </c>
      <c r="R18" s="44"/>
    </row>
    <row r="19" spans="1:18" s="43" customFormat="1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5">
        <v>143</v>
      </c>
      <c r="M19" s="28"/>
      <c r="N19" s="28">
        <f t="shared" si="1"/>
        <v>0</v>
      </c>
      <c r="O19" s="27">
        <v>135</v>
      </c>
      <c r="P19" s="26">
        <v>151</v>
      </c>
      <c r="Q19" s="25">
        <f t="shared" si="2"/>
        <v>0</v>
      </c>
    </row>
    <row r="20" spans="1:18" s="43" customFormat="1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15">
        <v>143</v>
      </c>
      <c r="M20" s="28"/>
      <c r="N20" s="28">
        <f t="shared" si="1"/>
        <v>0</v>
      </c>
      <c r="O20" s="27">
        <v>135</v>
      </c>
      <c r="P20" s="26">
        <v>151</v>
      </c>
      <c r="Q20" s="25">
        <f t="shared" si="2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954E-DBA8-4DD5-A365-8AB5B7ABED4D}">
  <sheetPr codeName="Sheet8"/>
  <dimension ref="A1:R21"/>
  <sheetViews>
    <sheetView zoomScale="76" zoomScaleNormal="76" workbookViewId="0">
      <selection activeCell="Q9" sqref="Q9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4" width="8.625" style="14" customWidth="1"/>
    <col min="5" max="6" width="9.5" style="14" customWidth="1"/>
    <col min="7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6.25" style="14" customWidth="1"/>
    <col min="15" max="16" width="2.625" style="14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21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67" t="s">
        <v>72</v>
      </c>
      <c r="P2" s="6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52.109374999999993</v>
      </c>
      <c r="D3" s="118">
        <v>51.642857142857146</v>
      </c>
      <c r="E3" s="105"/>
      <c r="F3" s="102"/>
      <c r="G3" s="102"/>
      <c r="H3" s="102"/>
      <c r="I3" s="102"/>
      <c r="J3" s="102"/>
      <c r="K3" s="110"/>
      <c r="L3" s="29">
        <v>50</v>
      </c>
      <c r="M3" s="28">
        <f t="shared" ref="M3:M9" si="0">AVERAGE(B3:K3)</f>
        <v>51.876116071428569</v>
      </c>
      <c r="N3" s="28">
        <f t="shared" ref="N3:N20" si="1">MAX(B3:K3)-MIN(B3:K3)</f>
        <v>0.46651785714284699</v>
      </c>
      <c r="O3" s="68">
        <v>47</v>
      </c>
      <c r="P3" s="68">
        <v>53</v>
      </c>
      <c r="Q3" s="25">
        <f>M3/M3*100</f>
        <v>100</v>
      </c>
    </row>
    <row r="4" spans="1:18" ht="15.95" customHeight="1" x14ac:dyDescent="0.25">
      <c r="A4" s="31">
        <v>12</v>
      </c>
      <c r="B4" s="119">
        <v>49.25</v>
      </c>
      <c r="C4" s="119">
        <v>52.032432432432437</v>
      </c>
      <c r="D4" s="118">
        <v>51.35</v>
      </c>
      <c r="E4" s="118">
        <v>50.5</v>
      </c>
      <c r="F4" s="119"/>
      <c r="G4" s="119">
        <v>50.582352941176467</v>
      </c>
      <c r="H4" s="119">
        <v>47.886000000000003</v>
      </c>
      <c r="I4" s="119"/>
      <c r="J4" s="119">
        <v>49.24</v>
      </c>
      <c r="K4" s="119"/>
      <c r="L4" s="29">
        <v>50</v>
      </c>
      <c r="M4" s="28">
        <f t="shared" si="0"/>
        <v>50.120112196229847</v>
      </c>
      <c r="N4" s="28">
        <f t="shared" si="1"/>
        <v>4.1464324324324338</v>
      </c>
      <c r="O4" s="68">
        <v>47</v>
      </c>
      <c r="P4" s="68">
        <v>53</v>
      </c>
      <c r="Q4" s="25">
        <f>M4/M$3*100</f>
        <v>96.615005115685861</v>
      </c>
    </row>
    <row r="5" spans="1:18" ht="15.95" customHeight="1" x14ac:dyDescent="0.25">
      <c r="A5" s="31">
        <v>1</v>
      </c>
      <c r="B5" s="119">
        <v>49.4</v>
      </c>
      <c r="C5" s="119">
        <v>51.439622641509445</v>
      </c>
      <c r="D5" s="118">
        <v>51.9</v>
      </c>
      <c r="E5" s="118">
        <v>50.530999999999999</v>
      </c>
      <c r="F5" s="119">
        <v>47</v>
      </c>
      <c r="G5" s="119">
        <v>50.595238095238109</v>
      </c>
      <c r="H5" s="119">
        <v>48.235999999999997</v>
      </c>
      <c r="I5" s="119">
        <v>50.41</v>
      </c>
      <c r="J5" s="119">
        <v>48.95</v>
      </c>
      <c r="K5" s="119">
        <v>52.214285714285715</v>
      </c>
      <c r="L5" s="29">
        <v>50</v>
      </c>
      <c r="M5" s="28">
        <f t="shared" si="0"/>
        <v>50.067614645103319</v>
      </c>
      <c r="N5" s="28">
        <f t="shared" si="1"/>
        <v>5.2142857142857153</v>
      </c>
      <c r="O5" s="68">
        <v>47</v>
      </c>
      <c r="P5" s="68">
        <v>53</v>
      </c>
      <c r="Q5" s="25">
        <f>M5/M$3*100</f>
        <v>96.513807194364531</v>
      </c>
    </row>
    <row r="6" spans="1:18" ht="15.95" customHeight="1" x14ac:dyDescent="0.25">
      <c r="A6" s="31">
        <v>2</v>
      </c>
      <c r="B6" s="119">
        <v>49.055555555555557</v>
      </c>
      <c r="C6" s="119">
        <v>51.257894736842118</v>
      </c>
      <c r="D6" s="118">
        <v>51.6</v>
      </c>
      <c r="E6" s="118">
        <v>50.676000000000002</v>
      </c>
      <c r="F6" s="119">
        <v>46.81818181818182</v>
      </c>
      <c r="G6" s="119">
        <v>50.300000000000004</v>
      </c>
      <c r="H6" s="119">
        <v>48.465000000000003</v>
      </c>
      <c r="I6" s="119">
        <v>50.27</v>
      </c>
      <c r="J6" s="119">
        <v>48.66</v>
      </c>
      <c r="K6" s="119">
        <v>52</v>
      </c>
      <c r="L6" s="29">
        <v>50</v>
      </c>
      <c r="M6" s="28">
        <f t="shared" si="0"/>
        <v>49.910263211057938</v>
      </c>
      <c r="N6" s="28">
        <f>MAX(B6:K6)-MIN(B6:K6)</f>
        <v>5.1818181818181799</v>
      </c>
      <c r="O6" s="68">
        <v>47</v>
      </c>
      <c r="P6" s="68">
        <v>53</v>
      </c>
      <c r="Q6" s="25">
        <f>M6/M$3*100</f>
        <v>96.210485654585568</v>
      </c>
    </row>
    <row r="7" spans="1:18" ht="15.95" customHeight="1" x14ac:dyDescent="0.25">
      <c r="A7" s="31">
        <v>3</v>
      </c>
      <c r="B7" s="119">
        <v>49.611111111111114</v>
      </c>
      <c r="C7" s="119">
        <v>50.752222222222244</v>
      </c>
      <c r="D7" s="118">
        <v>51.476190476190474</v>
      </c>
      <c r="E7" s="118">
        <v>50.476999999999997</v>
      </c>
      <c r="F7" s="119">
        <v>47.230769230769234</v>
      </c>
      <c r="G7" s="119">
        <v>50.024999999999999</v>
      </c>
      <c r="H7" s="119">
        <v>48.320999999999998</v>
      </c>
      <c r="I7" s="119">
        <v>50.39</v>
      </c>
      <c r="J7" s="119">
        <v>48.43</v>
      </c>
      <c r="K7" s="119">
        <v>52.357142857142854</v>
      </c>
      <c r="L7" s="29">
        <v>50</v>
      </c>
      <c r="M7" s="28">
        <f t="shared" si="0"/>
        <v>49.907043589743594</v>
      </c>
      <c r="N7" s="28">
        <f t="shared" si="1"/>
        <v>5.1263736263736206</v>
      </c>
      <c r="O7" s="68">
        <v>47</v>
      </c>
      <c r="P7" s="68">
        <v>53</v>
      </c>
      <c r="Q7" s="25">
        <f t="shared" ref="Q7:Q20" si="2">M7/M$3*100</f>
        <v>96.204279289193991</v>
      </c>
    </row>
    <row r="8" spans="1:18" ht="15.95" customHeight="1" x14ac:dyDescent="0.25">
      <c r="A8" s="31">
        <v>4</v>
      </c>
      <c r="B8" s="119">
        <v>49.590909090909093</v>
      </c>
      <c r="C8" s="119">
        <v>50.68433734939758</v>
      </c>
      <c r="D8" s="118">
        <v>50.9</v>
      </c>
      <c r="E8" s="118">
        <v>50.930999999999997</v>
      </c>
      <c r="F8" s="235"/>
      <c r="G8" s="119">
        <v>49.779166666666661</v>
      </c>
      <c r="H8" s="119">
        <v>48.201999999999998</v>
      </c>
      <c r="I8" s="119">
        <v>50.52</v>
      </c>
      <c r="J8" s="119">
        <v>49.32</v>
      </c>
      <c r="K8" s="119">
        <v>51.428571428571431</v>
      </c>
      <c r="L8" s="29">
        <v>50</v>
      </c>
      <c r="M8" s="28">
        <f t="shared" si="0"/>
        <v>50.150664948393867</v>
      </c>
      <c r="N8" s="28">
        <f t="shared" si="1"/>
        <v>3.2265714285714324</v>
      </c>
      <c r="O8" s="68">
        <v>47</v>
      </c>
      <c r="P8" s="68">
        <v>53</v>
      </c>
      <c r="Q8" s="25">
        <f t="shared" si="2"/>
        <v>96.673900720210199</v>
      </c>
    </row>
    <row r="9" spans="1:18" ht="15.95" customHeight="1" x14ac:dyDescent="0.25">
      <c r="A9" s="31">
        <v>5</v>
      </c>
      <c r="B9" s="102"/>
      <c r="C9" s="102"/>
      <c r="D9" s="105"/>
      <c r="E9" s="238"/>
      <c r="F9" s="102"/>
      <c r="G9" s="102"/>
      <c r="H9" s="102"/>
      <c r="I9" s="102"/>
      <c r="J9" s="119">
        <v>49.46</v>
      </c>
      <c r="K9" s="119">
        <v>51.733333333333334</v>
      </c>
      <c r="L9" s="29">
        <v>50</v>
      </c>
      <c r="M9" s="28">
        <f t="shared" si="0"/>
        <v>50.596666666666664</v>
      </c>
      <c r="N9" s="28">
        <f t="shared" si="1"/>
        <v>2.2733333333333334</v>
      </c>
      <c r="O9" s="68">
        <v>47</v>
      </c>
      <c r="P9" s="68">
        <v>53</v>
      </c>
      <c r="Q9" s="25">
        <f t="shared" si="2"/>
        <v>97.533644571617074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29">
        <v>50</v>
      </c>
      <c r="M10" s="28"/>
      <c r="N10" s="28">
        <f t="shared" si="1"/>
        <v>0</v>
      </c>
      <c r="O10" s="68">
        <v>47</v>
      </c>
      <c r="P10" s="68">
        <v>53</v>
      </c>
      <c r="Q10" s="25">
        <f t="shared" si="2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29">
        <v>50</v>
      </c>
      <c r="M11" s="28"/>
      <c r="N11" s="28">
        <f t="shared" si="1"/>
        <v>0</v>
      </c>
      <c r="O11" s="68">
        <v>47</v>
      </c>
      <c r="P11" s="68">
        <v>53</v>
      </c>
      <c r="Q11" s="25">
        <f t="shared" si="2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29">
        <v>50</v>
      </c>
      <c r="M12" s="28"/>
      <c r="N12" s="28">
        <f t="shared" si="1"/>
        <v>0</v>
      </c>
      <c r="O12" s="68">
        <v>47</v>
      </c>
      <c r="P12" s="68">
        <v>53</v>
      </c>
      <c r="Q12" s="25">
        <f t="shared" si="2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29">
        <v>50</v>
      </c>
      <c r="M13" s="28"/>
      <c r="N13" s="28">
        <f t="shared" si="1"/>
        <v>0</v>
      </c>
      <c r="O13" s="68">
        <v>47</v>
      </c>
      <c r="P13" s="68">
        <v>53</v>
      </c>
      <c r="Q13" s="25">
        <f t="shared" si="2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29">
        <v>50</v>
      </c>
      <c r="M14" s="28"/>
      <c r="N14" s="28">
        <f t="shared" si="1"/>
        <v>0</v>
      </c>
      <c r="O14" s="68">
        <v>47</v>
      </c>
      <c r="P14" s="68">
        <v>53</v>
      </c>
      <c r="Q14" s="25">
        <f t="shared" si="2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29">
        <v>50</v>
      </c>
      <c r="M15" s="28"/>
      <c r="N15" s="28">
        <f t="shared" si="1"/>
        <v>0</v>
      </c>
      <c r="O15" s="68">
        <v>47</v>
      </c>
      <c r="P15" s="68">
        <v>53</v>
      </c>
      <c r="Q15" s="25">
        <f t="shared" si="2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29">
        <v>50</v>
      </c>
      <c r="M16" s="28"/>
      <c r="N16" s="28">
        <f t="shared" si="1"/>
        <v>0</v>
      </c>
      <c r="O16" s="68">
        <v>47</v>
      </c>
      <c r="P16" s="68">
        <v>53</v>
      </c>
      <c r="Q16" s="25">
        <f t="shared" si="2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29">
        <v>50</v>
      </c>
      <c r="M17" s="28"/>
      <c r="N17" s="28">
        <f t="shared" si="1"/>
        <v>0</v>
      </c>
      <c r="O17" s="68">
        <v>47</v>
      </c>
      <c r="P17" s="68">
        <v>53</v>
      </c>
      <c r="Q17" s="25">
        <f t="shared" si="2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50</v>
      </c>
      <c r="M18" s="28"/>
      <c r="N18" s="28">
        <f t="shared" si="1"/>
        <v>0</v>
      </c>
      <c r="O18" s="68">
        <v>47</v>
      </c>
      <c r="P18" s="68">
        <v>53</v>
      </c>
      <c r="Q18" s="25">
        <f t="shared" si="2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50</v>
      </c>
      <c r="M19" s="28"/>
      <c r="N19" s="28">
        <f t="shared" si="1"/>
        <v>0</v>
      </c>
      <c r="O19" s="68">
        <v>47</v>
      </c>
      <c r="P19" s="68">
        <v>53</v>
      </c>
      <c r="Q19" s="25">
        <f t="shared" si="2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50</v>
      </c>
      <c r="M20" s="28"/>
      <c r="N20" s="28">
        <f t="shared" si="1"/>
        <v>0</v>
      </c>
      <c r="O20" s="68">
        <v>47</v>
      </c>
      <c r="P20" s="68">
        <v>53</v>
      </c>
      <c r="Q20" s="25">
        <f t="shared" si="2"/>
        <v>0</v>
      </c>
    </row>
    <row r="21" spans="1:18" ht="16.5" x14ac:dyDescent="0.25">
      <c r="O21" s="68">
        <v>49</v>
      </c>
      <c r="P21" s="68">
        <v>55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382C-3DFC-4C9C-A151-C550C87D808F}">
  <sheetPr codeName="Sheet9"/>
  <dimension ref="A1:X20"/>
  <sheetViews>
    <sheetView tabSelected="1" zoomScale="76" zoomScaleNormal="76" workbookViewId="0">
      <selection activeCell="V9" sqref="V9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4" width="8.625" style="14" customWidth="1"/>
    <col min="5" max="5" width="9.375" style="14" customWidth="1"/>
    <col min="6" max="6" width="9.5" style="14" customWidth="1"/>
    <col min="7" max="7" width="9.75" style="14" customWidth="1"/>
    <col min="8" max="8" width="8.625" style="14" customWidth="1"/>
    <col min="9" max="9" width="9.25" style="14" customWidth="1"/>
    <col min="10" max="10" width="8.875" style="14" customWidth="1"/>
    <col min="11" max="11" width="8.625" style="14" customWidth="1"/>
    <col min="12" max="12" width="10.5" style="14" customWidth="1"/>
    <col min="13" max="13" width="8.75" style="14" customWidth="1"/>
    <col min="14" max="14" width="7" style="14" customWidth="1"/>
    <col min="15" max="15" width="10.5" style="14" customWidth="1"/>
    <col min="16" max="16" width="8.75" style="14" customWidth="1"/>
    <col min="17" max="17" width="8.5" style="14" customWidth="1"/>
    <col min="18" max="21" width="2.625" style="14" customWidth="1"/>
    <col min="22" max="22" width="10.125" style="14" customWidth="1"/>
    <col min="23" max="16384" width="9" style="14"/>
  </cols>
  <sheetData>
    <row r="1" spans="1:24" ht="20.100000000000001" customHeight="1" x14ac:dyDescent="0.3">
      <c r="F1" s="42" t="s">
        <v>81</v>
      </c>
    </row>
    <row r="2" spans="1:24" ht="15.95" customHeight="1" x14ac:dyDescent="0.25">
      <c r="A2" s="41" t="s">
        <v>60</v>
      </c>
      <c r="B2" s="142" t="s">
        <v>61</v>
      </c>
      <c r="C2" s="142" t="s">
        <v>62</v>
      </c>
      <c r="D2" s="144" t="s">
        <v>63</v>
      </c>
      <c r="E2" s="152" t="s">
        <v>75</v>
      </c>
      <c r="F2" s="153" t="s">
        <v>64</v>
      </c>
      <c r="G2" s="154" t="s">
        <v>65</v>
      </c>
      <c r="H2" s="155" t="s">
        <v>66</v>
      </c>
      <c r="I2" s="142" t="s">
        <v>67</v>
      </c>
      <c r="J2" s="154" t="s">
        <v>68</v>
      </c>
      <c r="K2" s="156" t="s">
        <v>69</v>
      </c>
      <c r="L2" s="157" t="s">
        <v>122</v>
      </c>
      <c r="M2" s="158" t="s">
        <v>123</v>
      </c>
      <c r="N2" s="150" t="s">
        <v>71</v>
      </c>
      <c r="O2" s="159" t="s">
        <v>82</v>
      </c>
      <c r="P2" s="160" t="s">
        <v>83</v>
      </c>
      <c r="Q2" s="154" t="s">
        <v>71</v>
      </c>
      <c r="R2" s="56" t="s">
        <v>114</v>
      </c>
      <c r="S2" s="55" t="s">
        <v>113</v>
      </c>
      <c r="T2" s="55" t="s">
        <v>84</v>
      </c>
      <c r="U2" s="55" t="s">
        <v>85</v>
      </c>
      <c r="V2" s="22" t="s">
        <v>121</v>
      </c>
    </row>
    <row r="3" spans="1:24" ht="15.95" customHeight="1" x14ac:dyDescent="0.25">
      <c r="A3" s="31">
        <v>11</v>
      </c>
      <c r="B3" s="121"/>
      <c r="C3" s="121">
        <v>41.877966101694916</v>
      </c>
      <c r="D3" s="120">
        <v>41.725000000000001</v>
      </c>
      <c r="E3" s="120"/>
      <c r="F3" s="122"/>
      <c r="G3" s="122"/>
      <c r="H3" s="122"/>
      <c r="I3" s="121"/>
      <c r="J3" s="122"/>
      <c r="K3" s="122"/>
      <c r="L3" s="54">
        <v>41</v>
      </c>
      <c r="M3" s="120">
        <f t="shared" ref="M3:M8" si="0">AVERAGE(B3,C3,D3,E3,I3)</f>
        <v>41.801483050847459</v>
      </c>
      <c r="N3" s="53">
        <f>MAX(B3:E3,I3)-MIN(B3:E3,I3)</f>
        <v>0.15296610169491487</v>
      </c>
      <c r="O3" s="70">
        <v>51</v>
      </c>
      <c r="P3" s="69"/>
      <c r="Q3" s="69">
        <f>MAX(F3:H3,J3:K3)-MIN(F3:H3,J3:K3)</f>
        <v>0</v>
      </c>
      <c r="R3" s="27">
        <v>38</v>
      </c>
      <c r="S3" s="26">
        <v>44</v>
      </c>
      <c r="T3" s="26">
        <v>48</v>
      </c>
      <c r="U3" s="26">
        <v>54</v>
      </c>
      <c r="V3" s="25">
        <v>100</v>
      </c>
    </row>
    <row r="4" spans="1:24" ht="15.95" customHeight="1" x14ac:dyDescent="0.25">
      <c r="A4" s="31">
        <v>12</v>
      </c>
      <c r="B4" s="121">
        <v>41.370000000000005</v>
      </c>
      <c r="C4" s="121">
        <v>41.704054054054041</v>
      </c>
      <c r="D4" s="120">
        <v>41.478947368421061</v>
      </c>
      <c r="E4" s="120">
        <v>39.1</v>
      </c>
      <c r="F4" s="122"/>
      <c r="G4" s="122">
        <v>51.008823529411778</v>
      </c>
      <c r="H4" s="122">
        <v>51.423999999999999</v>
      </c>
      <c r="I4" s="121"/>
      <c r="J4" s="122">
        <v>49.75</v>
      </c>
      <c r="K4" s="122"/>
      <c r="L4" s="54">
        <v>41</v>
      </c>
      <c r="M4" s="120">
        <f t="shared" si="0"/>
        <v>40.913250355618779</v>
      </c>
      <c r="N4" s="120">
        <f>MAX(B4,C4,D4,E4,I4)-MIN(B4,C4,D4,E4,I4)</f>
        <v>2.6040540540540391</v>
      </c>
      <c r="O4" s="140">
        <v>51</v>
      </c>
      <c r="P4" s="136">
        <f t="shared" ref="P4:P9" si="1">AVERAGE(F4,G4,H4,J4,K4)</f>
        <v>50.727607843137264</v>
      </c>
      <c r="Q4" s="136">
        <f>MAX(F4,G4,H4,J4,K4)-MIN(F4,G4,H4,J4,K4)</f>
        <v>1.6739999999999995</v>
      </c>
      <c r="R4" s="27">
        <v>38</v>
      </c>
      <c r="S4" s="26">
        <v>44</v>
      </c>
      <c r="T4" s="26">
        <v>48</v>
      </c>
      <c r="U4" s="26">
        <v>54</v>
      </c>
      <c r="V4" s="25">
        <v>100</v>
      </c>
    </row>
    <row r="5" spans="1:24" ht="15.95" customHeight="1" x14ac:dyDescent="0.25">
      <c r="A5" s="31">
        <v>1</v>
      </c>
      <c r="B5" s="121">
        <v>41.295000000000002</v>
      </c>
      <c r="C5" s="121">
        <v>41.556000000000004</v>
      </c>
      <c r="D5" s="120">
        <v>41.564705882352939</v>
      </c>
      <c r="E5" s="120">
        <v>39.097000000000001</v>
      </c>
      <c r="F5" s="122">
        <v>50</v>
      </c>
      <c r="G5" s="122">
        <v>51.043809523809529</v>
      </c>
      <c r="H5" s="122">
        <v>51.326000000000001</v>
      </c>
      <c r="I5" s="121">
        <v>41.05</v>
      </c>
      <c r="J5" s="122">
        <v>49.79</v>
      </c>
      <c r="K5" s="122">
        <v>49.92307692307692</v>
      </c>
      <c r="L5" s="54">
        <v>41</v>
      </c>
      <c r="M5" s="120">
        <f t="shared" si="0"/>
        <v>40.912541176470583</v>
      </c>
      <c r="N5" s="120">
        <f>MAX(B5,C5,D5,E5,I5)-MIN(B5,C5,D5,E5,I5)</f>
        <v>2.4677058823529379</v>
      </c>
      <c r="O5" s="140">
        <v>51</v>
      </c>
      <c r="P5" s="136">
        <f t="shared" si="1"/>
        <v>50.416577289377287</v>
      </c>
      <c r="Q5" s="136">
        <f>MAX(F5,G5,H5,J5,K5)-MIN(F5,G5,H5,J5,K5)</f>
        <v>1.5360000000000014</v>
      </c>
      <c r="R5" s="27">
        <v>38</v>
      </c>
      <c r="S5" s="26">
        <v>44</v>
      </c>
      <c r="T5" s="26">
        <v>48</v>
      </c>
      <c r="U5" s="26">
        <v>54</v>
      </c>
      <c r="V5" s="25">
        <f>P5/P$4*100</f>
        <v>99.386861381830258</v>
      </c>
    </row>
    <row r="6" spans="1:24" ht="15.95" customHeight="1" x14ac:dyDescent="0.25">
      <c r="A6" s="31">
        <v>2</v>
      </c>
      <c r="B6" s="121">
        <v>41.11666666666666</v>
      </c>
      <c r="C6" s="121">
        <v>41.563095238095222</v>
      </c>
      <c r="D6" s="120">
        <v>41.982352941176487</v>
      </c>
      <c r="E6" s="120">
        <v>39.018000000000001</v>
      </c>
      <c r="F6" s="122">
        <v>48.909090909090907</v>
      </c>
      <c r="G6" s="122">
        <v>50.908749999999991</v>
      </c>
      <c r="H6" s="122">
        <v>51.442999999999998</v>
      </c>
      <c r="I6" s="121">
        <v>41.95</v>
      </c>
      <c r="J6" s="122">
        <v>50.01</v>
      </c>
      <c r="K6" s="122">
        <v>49.692307692307693</v>
      </c>
      <c r="L6" s="54">
        <v>41</v>
      </c>
      <c r="M6" s="120">
        <f t="shared" si="0"/>
        <v>41.126022969187673</v>
      </c>
      <c r="N6" s="53">
        <f>MAX(B6,D6,F6,I6)-MIN(B6,D6,F6,I6)</f>
        <v>7.7924242424242465</v>
      </c>
      <c r="O6" s="140">
        <v>51</v>
      </c>
      <c r="P6" s="136">
        <f t="shared" si="1"/>
        <v>50.192629720279719</v>
      </c>
      <c r="Q6" s="136">
        <f>MAX(F6,G6,H6,J6,K6)-MIN(F6,G6,H6,J6,K6)</f>
        <v>2.5339090909090913</v>
      </c>
      <c r="R6" s="27">
        <v>38</v>
      </c>
      <c r="S6" s="26">
        <v>44</v>
      </c>
      <c r="T6" s="26">
        <v>48</v>
      </c>
      <c r="U6" s="26">
        <v>54</v>
      </c>
      <c r="V6" s="25">
        <f>P6/P$4*100</f>
        <v>98.945390595764266</v>
      </c>
    </row>
    <row r="7" spans="1:24" ht="15.95" customHeight="1" x14ac:dyDescent="0.25">
      <c r="A7" s="31">
        <v>3</v>
      </c>
      <c r="B7" s="121">
        <v>41.111111111111107</v>
      </c>
      <c r="C7" s="121">
        <v>41.635576923076918</v>
      </c>
      <c r="D7" s="120">
        <v>42.518749999999997</v>
      </c>
      <c r="E7" s="120">
        <v>39.296999999999997</v>
      </c>
      <c r="F7" s="122">
        <v>50</v>
      </c>
      <c r="G7" s="122">
        <v>50.614166666666655</v>
      </c>
      <c r="H7" s="122">
        <v>51.514000000000003</v>
      </c>
      <c r="I7" s="121">
        <v>41.39</v>
      </c>
      <c r="J7" s="122">
        <v>49.48</v>
      </c>
      <c r="K7" s="122">
        <v>50</v>
      </c>
      <c r="L7" s="54">
        <v>41</v>
      </c>
      <c r="M7" s="120">
        <f t="shared" si="0"/>
        <v>41.1904876068376</v>
      </c>
      <c r="N7" s="53">
        <f t="shared" ref="N7:N12" si="2">MAX(B7,D7,F7,I7)-MIN(B7,D7,F7,I7)</f>
        <v>8.8888888888888928</v>
      </c>
      <c r="O7" s="140">
        <v>51</v>
      </c>
      <c r="P7" s="136">
        <f t="shared" si="1"/>
        <v>50.321633333333331</v>
      </c>
      <c r="Q7" s="136">
        <f>MAX(F7,G7,H7,J7,K7)-MIN(F7,G7,H7,J7,K7)</f>
        <v>2.034000000000006</v>
      </c>
      <c r="R7" s="27">
        <v>38</v>
      </c>
      <c r="S7" s="26">
        <v>44</v>
      </c>
      <c r="T7" s="26">
        <v>48</v>
      </c>
      <c r="U7" s="26">
        <v>54</v>
      </c>
      <c r="V7" s="25">
        <f>P7/P$4*100</f>
        <v>99.199697113533702</v>
      </c>
    </row>
    <row r="8" spans="1:24" ht="15.95" customHeight="1" x14ac:dyDescent="0.25">
      <c r="A8" s="31">
        <v>4</v>
      </c>
      <c r="B8" s="121">
        <v>41.040909090909082</v>
      </c>
      <c r="C8" s="121">
        <v>42.138461538461549</v>
      </c>
      <c r="D8" s="120">
        <v>42.656249999999993</v>
      </c>
      <c r="E8" s="120">
        <v>39.682000000000002</v>
      </c>
      <c r="F8" s="235"/>
      <c r="G8" s="122">
        <v>50.542916666666656</v>
      </c>
      <c r="H8" s="122">
        <v>51.534999999999997</v>
      </c>
      <c r="I8" s="121">
        <v>40.950000000000003</v>
      </c>
      <c r="J8" s="122">
        <v>49.49</v>
      </c>
      <c r="K8" s="122">
        <v>49.714285714285715</v>
      </c>
      <c r="L8" s="54">
        <v>41</v>
      </c>
      <c r="M8" s="120">
        <f t="shared" si="0"/>
        <v>41.293524125874129</v>
      </c>
      <c r="N8" s="53">
        <f t="shared" si="2"/>
        <v>1.7062499999999901</v>
      </c>
      <c r="O8" s="140">
        <v>51</v>
      </c>
      <c r="P8" s="233">
        <f t="shared" si="1"/>
        <v>50.320550595238096</v>
      </c>
      <c r="Q8" s="136">
        <f t="shared" ref="Q8" si="3">MAX(F8,G8,H8,J8,K8)-MIN(F8,G8,H8,J8,K8)</f>
        <v>2.0449999999999946</v>
      </c>
      <c r="R8" s="27">
        <v>38</v>
      </c>
      <c r="S8" s="26">
        <v>44</v>
      </c>
      <c r="T8" s="26">
        <v>48</v>
      </c>
      <c r="U8" s="26">
        <v>54</v>
      </c>
      <c r="V8" s="25">
        <f>P8/P$4*100</f>
        <v>99.197562697697293</v>
      </c>
    </row>
    <row r="9" spans="1:24" ht="15.95" customHeight="1" x14ac:dyDescent="0.25">
      <c r="A9" s="31">
        <v>5</v>
      </c>
      <c r="B9" s="102"/>
      <c r="C9" s="102"/>
      <c r="D9" s="105"/>
      <c r="E9" s="238"/>
      <c r="F9" s="102"/>
      <c r="G9" s="102"/>
      <c r="H9" s="102"/>
      <c r="I9" s="102"/>
      <c r="J9" s="122">
        <v>49.63</v>
      </c>
      <c r="K9" s="122">
        <v>49.545454545454547</v>
      </c>
      <c r="L9" s="29">
        <v>41</v>
      </c>
      <c r="M9" s="28"/>
      <c r="N9" s="28">
        <f t="shared" si="2"/>
        <v>0</v>
      </c>
      <c r="O9" s="140">
        <v>51</v>
      </c>
      <c r="P9" s="233">
        <f t="shared" si="1"/>
        <v>49.587727272727278</v>
      </c>
      <c r="Q9" s="136">
        <f>MAX(F9,G9,H9,J9,K9)-MIN(F9,G9,H9,J9,K9)</f>
        <v>8.4545454545455812E-2</v>
      </c>
      <c r="R9" s="27">
        <v>38</v>
      </c>
      <c r="S9" s="26">
        <v>44</v>
      </c>
      <c r="T9" s="26">
        <v>48</v>
      </c>
      <c r="U9" s="26">
        <v>54</v>
      </c>
      <c r="V9" s="25">
        <f>P9/P$4*100</f>
        <v>97.752938451316709</v>
      </c>
    </row>
    <row r="10" spans="1:24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29">
        <v>41</v>
      </c>
      <c r="M10" s="28"/>
      <c r="N10" s="28">
        <f t="shared" si="2"/>
        <v>0</v>
      </c>
      <c r="O10" s="29">
        <v>51</v>
      </c>
      <c r="P10" s="28"/>
      <c r="Q10" s="28">
        <f t="shared" ref="Q10:Q12" si="4">MAX(C10,E10,G10,H10,J10,K10)-MIN(C10,E10,G10,H10,J10,K10)</f>
        <v>0</v>
      </c>
      <c r="R10" s="27">
        <v>38</v>
      </c>
      <c r="S10" s="26">
        <v>44</v>
      </c>
      <c r="T10" s="26">
        <v>48</v>
      </c>
      <c r="U10" s="26">
        <v>54</v>
      </c>
      <c r="V10" s="25" t="e">
        <f t="shared" ref="V10:V20" si="5">P10/P$3*100</f>
        <v>#DIV/0!</v>
      </c>
    </row>
    <row r="11" spans="1:24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29">
        <v>41</v>
      </c>
      <c r="M11" s="28"/>
      <c r="N11" s="28">
        <f t="shared" si="2"/>
        <v>0</v>
      </c>
      <c r="O11" s="29">
        <v>51</v>
      </c>
      <c r="P11" s="28"/>
      <c r="Q11" s="28">
        <f t="shared" si="4"/>
        <v>0</v>
      </c>
      <c r="R11" s="27">
        <v>38</v>
      </c>
      <c r="S11" s="26">
        <v>44</v>
      </c>
      <c r="T11" s="26">
        <v>48</v>
      </c>
      <c r="U11" s="26">
        <v>54</v>
      </c>
      <c r="V11" s="25" t="e">
        <f t="shared" si="5"/>
        <v>#DIV/0!</v>
      </c>
    </row>
    <row r="12" spans="1:24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29">
        <v>41</v>
      </c>
      <c r="M12" s="28"/>
      <c r="N12" s="28">
        <f t="shared" si="2"/>
        <v>0</v>
      </c>
      <c r="O12" s="29">
        <v>51</v>
      </c>
      <c r="P12" s="28"/>
      <c r="Q12" s="28">
        <f t="shared" si="4"/>
        <v>0</v>
      </c>
      <c r="R12" s="27">
        <v>38</v>
      </c>
      <c r="S12" s="26">
        <v>44</v>
      </c>
      <c r="T12" s="26">
        <v>48</v>
      </c>
      <c r="U12" s="26">
        <v>54</v>
      </c>
      <c r="V12" s="25" t="e">
        <f t="shared" si="5"/>
        <v>#DIV/0!</v>
      </c>
    </row>
    <row r="13" spans="1:24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29">
        <v>41</v>
      </c>
      <c r="M13" s="28"/>
      <c r="N13" s="28">
        <f t="shared" ref="N13:N20" si="6">MAX(B13,D13,E13,F13,I13)-MIN(B13,D13,E13,E13,F13,I13)</f>
        <v>0</v>
      </c>
      <c r="O13" s="29">
        <v>51</v>
      </c>
      <c r="P13" s="28"/>
      <c r="Q13" s="28">
        <f t="shared" ref="Q13:Q20" si="7">MAX(C13,G13,H13,J13,K13)-MIN(C13,G13,H13,J13,K13)</f>
        <v>0</v>
      </c>
      <c r="R13" s="27">
        <v>38</v>
      </c>
      <c r="S13" s="26">
        <v>44</v>
      </c>
      <c r="T13" s="26">
        <v>48</v>
      </c>
      <c r="U13" s="26">
        <v>54</v>
      </c>
      <c r="V13" s="25" t="e">
        <f t="shared" si="5"/>
        <v>#DIV/0!</v>
      </c>
    </row>
    <row r="14" spans="1:24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29">
        <v>41</v>
      </c>
      <c r="M14" s="28"/>
      <c r="N14" s="28">
        <f t="shared" si="6"/>
        <v>0</v>
      </c>
      <c r="O14" s="29">
        <v>51</v>
      </c>
      <c r="P14" s="28"/>
      <c r="Q14" s="28">
        <f t="shared" si="7"/>
        <v>0</v>
      </c>
      <c r="R14" s="27">
        <v>38</v>
      </c>
      <c r="S14" s="26">
        <v>44</v>
      </c>
      <c r="T14" s="26">
        <v>48</v>
      </c>
      <c r="U14" s="26">
        <v>54</v>
      </c>
      <c r="V14" s="25" t="e">
        <f t="shared" si="5"/>
        <v>#DIV/0!</v>
      </c>
    </row>
    <row r="15" spans="1:24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29">
        <v>41</v>
      </c>
      <c r="M15" s="28"/>
      <c r="N15" s="28">
        <f t="shared" si="6"/>
        <v>0</v>
      </c>
      <c r="O15" s="29">
        <v>51</v>
      </c>
      <c r="P15" s="28"/>
      <c r="Q15" s="28">
        <f t="shared" si="7"/>
        <v>0</v>
      </c>
      <c r="R15" s="27">
        <v>38</v>
      </c>
      <c r="S15" s="26">
        <v>44</v>
      </c>
      <c r="T15" s="26">
        <v>48</v>
      </c>
      <c r="U15" s="26">
        <v>54</v>
      </c>
      <c r="V15" s="25" t="e">
        <f t="shared" si="5"/>
        <v>#DIV/0!</v>
      </c>
      <c r="W15" s="24"/>
      <c r="X15" s="24"/>
    </row>
    <row r="16" spans="1:24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29">
        <v>41</v>
      </c>
      <c r="M16" s="28"/>
      <c r="N16" s="28">
        <f t="shared" si="6"/>
        <v>0</v>
      </c>
      <c r="O16" s="29">
        <v>51</v>
      </c>
      <c r="P16" s="28"/>
      <c r="Q16" s="28">
        <f t="shared" si="7"/>
        <v>0</v>
      </c>
      <c r="R16" s="27">
        <v>38</v>
      </c>
      <c r="S16" s="26">
        <v>44</v>
      </c>
      <c r="T16" s="26">
        <v>48</v>
      </c>
      <c r="U16" s="26">
        <v>54</v>
      </c>
      <c r="V16" s="25" t="e">
        <f t="shared" si="5"/>
        <v>#DIV/0!</v>
      </c>
      <c r="W16" s="24"/>
      <c r="X16" s="24"/>
    </row>
    <row r="17" spans="1:24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29">
        <v>41</v>
      </c>
      <c r="M17" s="28"/>
      <c r="N17" s="28">
        <f t="shared" si="6"/>
        <v>0</v>
      </c>
      <c r="O17" s="29">
        <v>51</v>
      </c>
      <c r="P17" s="28"/>
      <c r="Q17" s="28">
        <f t="shared" si="7"/>
        <v>0</v>
      </c>
      <c r="R17" s="27">
        <v>38</v>
      </c>
      <c r="S17" s="26">
        <v>44</v>
      </c>
      <c r="T17" s="26">
        <v>48</v>
      </c>
      <c r="U17" s="26">
        <v>54</v>
      </c>
      <c r="V17" s="25" t="e">
        <f t="shared" si="5"/>
        <v>#DIV/0!</v>
      </c>
      <c r="W17" s="24"/>
      <c r="X17" s="24"/>
    </row>
    <row r="18" spans="1:24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41</v>
      </c>
      <c r="M18" s="28"/>
      <c r="N18" s="28">
        <f t="shared" si="6"/>
        <v>0</v>
      </c>
      <c r="O18" s="29">
        <v>51</v>
      </c>
      <c r="P18" s="28"/>
      <c r="Q18" s="28">
        <f t="shared" si="7"/>
        <v>0</v>
      </c>
      <c r="R18" s="27">
        <v>38</v>
      </c>
      <c r="S18" s="26">
        <v>44</v>
      </c>
      <c r="T18" s="26">
        <v>48</v>
      </c>
      <c r="U18" s="26">
        <v>54</v>
      </c>
      <c r="V18" s="25" t="e">
        <f t="shared" si="5"/>
        <v>#DIV/0!</v>
      </c>
    </row>
    <row r="19" spans="1:24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41</v>
      </c>
      <c r="M19" s="28"/>
      <c r="N19" s="28">
        <f t="shared" si="6"/>
        <v>0</v>
      </c>
      <c r="O19" s="29">
        <v>51</v>
      </c>
      <c r="P19" s="28"/>
      <c r="Q19" s="28">
        <f t="shared" si="7"/>
        <v>0</v>
      </c>
      <c r="R19" s="27">
        <v>38</v>
      </c>
      <c r="S19" s="26">
        <v>44</v>
      </c>
      <c r="T19" s="26">
        <v>48</v>
      </c>
      <c r="U19" s="26">
        <v>54</v>
      </c>
      <c r="V19" s="25" t="e">
        <f t="shared" si="5"/>
        <v>#DIV/0!</v>
      </c>
    </row>
    <row r="20" spans="1:24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41</v>
      </c>
      <c r="M20" s="28"/>
      <c r="N20" s="28">
        <f t="shared" si="6"/>
        <v>0</v>
      </c>
      <c r="O20" s="29">
        <v>51</v>
      </c>
      <c r="P20" s="28"/>
      <c r="Q20" s="28">
        <f t="shared" si="7"/>
        <v>0</v>
      </c>
      <c r="R20" s="27">
        <v>38</v>
      </c>
      <c r="S20" s="26">
        <v>44</v>
      </c>
      <c r="T20" s="26">
        <v>48</v>
      </c>
      <c r="U20" s="26">
        <v>54</v>
      </c>
      <c r="V20" s="25" t="e">
        <f t="shared" si="5"/>
        <v>#DIV/0!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</vt:i4>
      </vt:variant>
    </vt:vector>
  </HeadingPairs>
  <TitlesOfParts>
    <vt:vector size="33" baseType="lpstr">
      <vt:lpstr>Lot17_Red Bottle認証値</vt:lpstr>
      <vt:lpstr>Na</vt:lpstr>
      <vt:lpstr>K</vt:lpstr>
      <vt:lpstr>CL</vt:lpstr>
      <vt:lpstr>Ca</vt:lpstr>
      <vt:lpstr>GLU</vt:lpstr>
      <vt:lpstr>TCH</vt:lpstr>
      <vt:lpstr>TG</vt:lpstr>
      <vt:lpstr>HDL</vt:lpstr>
      <vt:lpstr>TBIL</vt:lpstr>
      <vt:lpstr>TP</vt:lpstr>
      <vt:lpstr>ALB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  <vt:lpstr>2025.11月を100％とした時の活性変化率</vt:lpstr>
      <vt:lpstr>'Lot17_Red Bottle認証値'!Print_Area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市原文雄</dc:creator>
  <cp:lastModifiedBy>文雄 市原</cp:lastModifiedBy>
  <dcterms:created xsi:type="dcterms:W3CDTF">2023-05-05T09:22:00Z</dcterms:created>
  <dcterms:modified xsi:type="dcterms:W3CDTF">2026-06-02T20:44:17Z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0E329A03E66D4BB6AF3B995750886F1A</vt:lpwstr>
  </property>
  <property fmtid="{D5CDD505-2E9C-101B-9397-08002B2CF9AE}" pid="3" name="KSOProductBuildVer">
    <vt:lpwstr>1041-11.2.0.10603</vt:lpwstr>
  </property>
</Properties>
</file>