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2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4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5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6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7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8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9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30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1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2.xml" ContentType="application/vnd.openxmlformats-officedocument.drawingml.chart+xml"/>
  <Override PartName="/xl/drawings/drawing62.xml" ContentType="application/vnd.openxmlformats-officedocument.drawingml.chartshapes+xml"/>
  <Override PartName="/xl/charts/chart33.xml" ContentType="application/vnd.openxmlformats-officedocument.drawingml.chart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4.xml" ContentType="application/vnd.openxmlformats-officedocument.drawingml.chart+xml"/>
  <Override PartName="/xl/drawings/drawing6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8_{82D41654-72F9-47AB-9DC3-FB832F9A45E4}" xr6:coauthVersionLast="47" xr6:coauthVersionMax="47" xr10:uidLastSave="{00000000-0000-0000-0000-000000000000}"/>
  <bookViews>
    <workbookView xWindow="-120" yWindow="-120" windowWidth="29040" windowHeight="15720" tabRatio="604" firstSheet="2" activeTab="3" xr2:uid="{00000000-000D-0000-FFFF-FFFF00000000}"/>
  </bookViews>
  <sheets>
    <sheet name="Lot17_Blue Bottle認証値（確定値）" sheetId="315" r:id="rId1"/>
    <sheet name="Na" sheetId="261" r:id="rId2"/>
    <sheet name="K" sheetId="314" r:id="rId3"/>
    <sheet name="CL" sheetId="263" r:id="rId4"/>
    <sheet name="Ca" sheetId="265" r:id="rId5"/>
    <sheet name="GLU" sheetId="266" r:id="rId6"/>
    <sheet name="TCH" sheetId="267" r:id="rId7"/>
    <sheet name="TG" sheetId="269" r:id="rId8"/>
    <sheet name="HDL" sheetId="270" r:id="rId9"/>
    <sheet name="TBIL" sheetId="271" r:id="rId10"/>
    <sheet name="TP" sheetId="316" r:id="rId11"/>
    <sheet name="ALB" sheetId="293" r:id="rId12"/>
    <sheet name="CRP" sheetId="294" r:id="rId13"/>
    <sheet name="UA" sheetId="295" r:id="rId14"/>
    <sheet name="BUN" sheetId="296" r:id="rId15"/>
    <sheet name="CRE" sheetId="297" r:id="rId16"/>
    <sheet name="AST" sheetId="298" r:id="rId17"/>
    <sheet name="ALT" sheetId="299" r:id="rId18"/>
    <sheet name="rGT" sheetId="300" r:id="rId19"/>
    <sheet name="ALP" sheetId="301" r:id="rId20"/>
    <sheet name="LD" sheetId="302" r:id="rId21"/>
    <sheet name="CPK" sheetId="303" r:id="rId22"/>
    <sheet name="AMY" sheetId="304" r:id="rId23"/>
    <sheet name="CHE" sheetId="305" r:id="rId24"/>
    <sheet name="Fe" sheetId="306" r:id="rId25"/>
    <sheet name="Mg" sheetId="307" r:id="rId26"/>
    <sheet name="IP" sheetId="308" r:id="rId27"/>
    <sheet name="IgG" sheetId="310" r:id="rId28"/>
    <sheet name="IgA" sheetId="311" r:id="rId29"/>
    <sheet name="IgM" sheetId="312" r:id="rId30"/>
    <sheet name="LDL" sheetId="313" r:id="rId31"/>
    <sheet name="2026.5月を100％とした時の活性変化率" sheetId="198" r:id="rId32"/>
    <sheet name="Module1" sheetId="32" state="veryHidden" r:id=""/>
  </sheets>
  <definedNames>
    <definedName name="HTML_CodePage" hidden="1">932</definedName>
    <definedName name="HTML_Control" localSheetId="3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8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_xlnm.Print_Area" localSheetId="0">'Lot17_Blue Bottle認証値（確定値）'!$A$1:$H$35</definedName>
    <definedName name="ｓｓ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8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2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localSheetId="1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 calcMode="manual"/>
</workbook>
</file>

<file path=xl/calcChain.xml><?xml version="1.0" encoding="utf-8"?>
<calcChain xmlns="http://schemas.openxmlformats.org/spreadsheetml/2006/main">
  <c r="P3" i="263" l="1"/>
  <c r="O3" i="263"/>
  <c r="M3" i="263"/>
  <c r="L3" i="263"/>
  <c r="P3" i="270"/>
  <c r="O3" i="270"/>
  <c r="M3" i="270"/>
  <c r="L3" i="270"/>
  <c r="M3" i="313"/>
  <c r="L3" i="313"/>
  <c r="P3" i="313"/>
  <c r="O3" i="313"/>
  <c r="M20" i="316"/>
  <c r="M19" i="316"/>
  <c r="M18" i="316"/>
  <c r="M17" i="316"/>
  <c r="M16" i="316"/>
  <c r="M15" i="316"/>
  <c r="M14" i="316"/>
  <c r="M13" i="316"/>
  <c r="M12" i="316"/>
  <c r="M11" i="316"/>
  <c r="M10" i="316"/>
  <c r="M9" i="316"/>
  <c r="M8" i="316"/>
  <c r="M7" i="316"/>
  <c r="M6" i="316"/>
  <c r="M5" i="316"/>
  <c r="M4" i="316"/>
  <c r="M3" i="316"/>
  <c r="L3" i="316"/>
  <c r="P20" i="316" s="1"/>
  <c r="P9" i="316" l="1"/>
  <c r="P17" i="316"/>
  <c r="P3" i="316"/>
  <c r="P7" i="316"/>
  <c r="P11" i="316"/>
  <c r="P15" i="316"/>
  <c r="P19" i="316"/>
  <c r="P5" i="316"/>
  <c r="P13" i="316"/>
  <c r="P6" i="316"/>
  <c r="P10" i="316"/>
  <c r="P14" i="316"/>
  <c r="P18" i="316"/>
  <c r="P4" i="316"/>
  <c r="P8" i="316"/>
  <c r="P12" i="316"/>
  <c r="P16" i="316"/>
  <c r="G35" i="315"/>
  <c r="D35" i="315"/>
  <c r="G34" i="315"/>
  <c r="D34" i="315"/>
  <c r="G33" i="315"/>
  <c r="D33" i="315"/>
  <c r="G32" i="315"/>
  <c r="D32" i="315"/>
  <c r="G31" i="315"/>
  <c r="D31" i="315"/>
  <c r="G30" i="315"/>
  <c r="D30" i="315"/>
  <c r="G29" i="315"/>
  <c r="D29" i="315"/>
  <c r="G28" i="315"/>
  <c r="D28" i="315"/>
  <c r="G27" i="315"/>
  <c r="D27" i="315"/>
  <c r="G26" i="315"/>
  <c r="D26" i="315"/>
  <c r="G25" i="315"/>
  <c r="D25" i="315"/>
  <c r="G24" i="315"/>
  <c r="D24" i="315"/>
  <c r="G23" i="315"/>
  <c r="D23" i="315"/>
  <c r="G22" i="315"/>
  <c r="D22" i="315"/>
  <c r="G21" i="315"/>
  <c r="D21" i="315"/>
  <c r="G20" i="315"/>
  <c r="D20" i="315"/>
  <c r="G19" i="315"/>
  <c r="D19" i="315"/>
  <c r="G18" i="315"/>
  <c r="D18" i="315"/>
  <c r="G17" i="315"/>
  <c r="D17" i="315"/>
  <c r="G16" i="315"/>
  <c r="D16" i="315"/>
  <c r="G15" i="315"/>
  <c r="D15" i="315"/>
  <c r="G14" i="315"/>
  <c r="D14" i="315"/>
  <c r="G13" i="315"/>
  <c r="D13" i="315"/>
  <c r="G12" i="315"/>
  <c r="D12" i="315"/>
  <c r="G11" i="315"/>
  <c r="D11" i="315"/>
  <c r="G10" i="315"/>
  <c r="D10" i="315"/>
  <c r="G9" i="315"/>
  <c r="D9" i="315"/>
  <c r="G8" i="315"/>
  <c r="D8" i="315"/>
  <c r="G7" i="315"/>
  <c r="D7" i="315"/>
  <c r="G6" i="315"/>
  <c r="D6" i="315"/>
  <c r="G5" i="315"/>
  <c r="D5" i="315"/>
  <c r="G4" i="315"/>
  <c r="D4" i="315"/>
  <c r="G3" i="315"/>
  <c r="D3" i="315"/>
  <c r="M20" i="314"/>
  <c r="M19" i="314"/>
  <c r="M18" i="314"/>
  <c r="M17" i="314"/>
  <c r="M16" i="314"/>
  <c r="M15" i="314"/>
  <c r="M14" i="314"/>
  <c r="M13" i="314"/>
  <c r="M12" i="314"/>
  <c r="M11" i="314"/>
  <c r="M10" i="314"/>
  <c r="M9" i="314"/>
  <c r="M8" i="314"/>
  <c r="M7" i="314"/>
  <c r="M6" i="314"/>
  <c r="M5" i="314"/>
  <c r="M4" i="314"/>
  <c r="M3" i="314"/>
  <c r="L3" i="314"/>
  <c r="P18" i="314" s="1"/>
  <c r="P17" i="314" l="1"/>
  <c r="P8" i="314"/>
  <c r="P13" i="314"/>
  <c r="P5" i="314"/>
  <c r="P19" i="314"/>
  <c r="P15" i="314"/>
  <c r="P4" i="314"/>
  <c r="P9" i="314"/>
  <c r="P20" i="314"/>
  <c r="P7" i="314"/>
  <c r="P16" i="314"/>
  <c r="P11" i="314"/>
  <c r="P3" i="314"/>
  <c r="P12" i="314"/>
  <c r="P6" i="314"/>
  <c r="P10" i="314"/>
  <c r="P14" i="314"/>
  <c r="P20" i="313"/>
  <c r="M20" i="313"/>
  <c r="P19" i="313"/>
  <c r="M19" i="313"/>
  <c r="P18" i="313"/>
  <c r="M18" i="313"/>
  <c r="P17" i="313"/>
  <c r="M17" i="313"/>
  <c r="P16" i="313"/>
  <c r="M16" i="313"/>
  <c r="P15" i="313"/>
  <c r="M15" i="313"/>
  <c r="P14" i="313"/>
  <c r="M14" i="313"/>
  <c r="P13" i="313"/>
  <c r="M13" i="313"/>
  <c r="P12" i="313"/>
  <c r="M12" i="313"/>
  <c r="P11" i="313"/>
  <c r="M11" i="313"/>
  <c r="P10" i="313"/>
  <c r="M10" i="313"/>
  <c r="P9" i="313"/>
  <c r="M9" i="313"/>
  <c r="P8" i="313"/>
  <c r="M8" i="313"/>
  <c r="P7" i="313"/>
  <c r="M7" i="313"/>
  <c r="P6" i="313"/>
  <c r="M6" i="313"/>
  <c r="P5" i="313"/>
  <c r="M5" i="313"/>
  <c r="P4" i="313"/>
  <c r="M4" i="313"/>
  <c r="U20" i="313"/>
  <c r="M20" i="312"/>
  <c r="M19" i="312"/>
  <c r="M18" i="312"/>
  <c r="M17" i="312"/>
  <c r="M16" i="312"/>
  <c r="M15" i="312"/>
  <c r="M14" i="312"/>
  <c r="M13" i="312"/>
  <c r="M12" i="312"/>
  <c r="M11" i="312"/>
  <c r="M10" i="312"/>
  <c r="M9" i="312"/>
  <c r="M8" i="312"/>
  <c r="M7" i="312"/>
  <c r="M6" i="312"/>
  <c r="M5" i="312"/>
  <c r="M4" i="312"/>
  <c r="M3" i="312"/>
  <c r="L3" i="312"/>
  <c r="P20" i="312" s="1"/>
  <c r="M20" i="311"/>
  <c r="M19" i="311"/>
  <c r="M18" i="311"/>
  <c r="M17" i="311"/>
  <c r="P16" i="311"/>
  <c r="M16" i="311"/>
  <c r="M15" i="311"/>
  <c r="M14" i="311"/>
  <c r="M13" i="311"/>
  <c r="M12" i="311"/>
  <c r="P11" i="311"/>
  <c r="M11" i="311"/>
  <c r="M10" i="311"/>
  <c r="M9" i="311"/>
  <c r="M8" i="311"/>
  <c r="M7" i="311"/>
  <c r="M6" i="311"/>
  <c r="M5" i="311"/>
  <c r="P4" i="311"/>
  <c r="M4" i="311"/>
  <c r="M3" i="311"/>
  <c r="L3" i="311"/>
  <c r="P18" i="311" s="1"/>
  <c r="C1" i="311"/>
  <c r="M20" i="310"/>
  <c r="P19" i="310"/>
  <c r="M19" i="310"/>
  <c r="M18" i="310"/>
  <c r="M17" i="310"/>
  <c r="M16" i="310"/>
  <c r="M15" i="310"/>
  <c r="M14" i="310"/>
  <c r="M13" i="310"/>
  <c r="M12" i="310"/>
  <c r="P11" i="310"/>
  <c r="M11" i="310"/>
  <c r="M10" i="310"/>
  <c r="M9" i="310"/>
  <c r="M8" i="310"/>
  <c r="P7" i="310"/>
  <c r="M7" i="310"/>
  <c r="M6" i="310"/>
  <c r="M5" i="310"/>
  <c r="M4" i="310"/>
  <c r="M3" i="310"/>
  <c r="L3" i="310"/>
  <c r="P17" i="310" s="1"/>
  <c r="C1" i="310"/>
  <c r="M20" i="308"/>
  <c r="M19" i="308"/>
  <c r="M18" i="308"/>
  <c r="P17" i="308"/>
  <c r="M17" i="308"/>
  <c r="M16" i="308"/>
  <c r="M15" i="308"/>
  <c r="M14" i="308"/>
  <c r="P13" i="308"/>
  <c r="M13" i="308"/>
  <c r="M12" i="308"/>
  <c r="M11" i="308"/>
  <c r="M10" i="308"/>
  <c r="M9" i="308"/>
  <c r="M8" i="308"/>
  <c r="M7" i="308"/>
  <c r="M6" i="308"/>
  <c r="P5" i="308"/>
  <c r="M5" i="308"/>
  <c r="M4" i="308"/>
  <c r="M3" i="308"/>
  <c r="L3" i="308"/>
  <c r="P19" i="308" s="1"/>
  <c r="M20" i="307"/>
  <c r="M19" i="307"/>
  <c r="M18" i="307"/>
  <c r="M17" i="307"/>
  <c r="M16" i="307"/>
  <c r="M15" i="307"/>
  <c r="M14" i="307"/>
  <c r="M13" i="307"/>
  <c r="M12" i="307"/>
  <c r="P11" i="307"/>
  <c r="M11" i="307"/>
  <c r="M10" i="307"/>
  <c r="M9" i="307"/>
  <c r="M8" i="307"/>
  <c r="M7" i="307"/>
  <c r="M6" i="307"/>
  <c r="M5" i="307"/>
  <c r="M4" i="307"/>
  <c r="M3" i="307"/>
  <c r="L3" i="307"/>
  <c r="P17" i="307" s="1"/>
  <c r="M20" i="306"/>
  <c r="M19" i="306"/>
  <c r="M18" i="306"/>
  <c r="M17" i="306"/>
  <c r="M16" i="306"/>
  <c r="M15" i="306"/>
  <c r="M14" i="306"/>
  <c r="M13" i="306"/>
  <c r="M12" i="306"/>
  <c r="M11" i="306"/>
  <c r="M10" i="306"/>
  <c r="M9" i="306"/>
  <c r="M8" i="306"/>
  <c r="M7" i="306"/>
  <c r="M6" i="306"/>
  <c r="M5" i="306"/>
  <c r="M4" i="306"/>
  <c r="M3" i="306"/>
  <c r="L3" i="306"/>
  <c r="P20" i="306" s="1"/>
  <c r="P20" i="305"/>
  <c r="M20" i="305"/>
  <c r="M19" i="305"/>
  <c r="M18" i="305"/>
  <c r="M17" i="305"/>
  <c r="M16" i="305"/>
  <c r="M15" i="305"/>
  <c r="M14" i="305"/>
  <c r="M13" i="305"/>
  <c r="M12" i="305"/>
  <c r="M11" i="305"/>
  <c r="M10" i="305"/>
  <c r="M9" i="305"/>
  <c r="M8" i="305"/>
  <c r="M7" i="305"/>
  <c r="M6" i="305"/>
  <c r="M5" i="305"/>
  <c r="M4" i="305"/>
  <c r="M3" i="305"/>
  <c r="L3" i="305"/>
  <c r="P18" i="305" s="1"/>
  <c r="M20" i="304"/>
  <c r="M19" i="304"/>
  <c r="M18" i="304"/>
  <c r="M17" i="304"/>
  <c r="M16" i="304"/>
  <c r="M15" i="304"/>
  <c r="M14" i="304"/>
  <c r="M13" i="304"/>
  <c r="M12" i="304"/>
  <c r="M11" i="304"/>
  <c r="M10" i="304"/>
  <c r="M9" i="304"/>
  <c r="M8" i="304"/>
  <c r="M7" i="304"/>
  <c r="M6" i="304"/>
  <c r="M5" i="304"/>
  <c r="M4" i="304"/>
  <c r="M3" i="304"/>
  <c r="L3" i="304"/>
  <c r="P20" i="304" s="1"/>
  <c r="M20" i="303"/>
  <c r="M19" i="303"/>
  <c r="M18" i="303"/>
  <c r="M17" i="303"/>
  <c r="M16" i="303"/>
  <c r="M15" i="303"/>
  <c r="M14" i="303"/>
  <c r="M13" i="303"/>
  <c r="M12" i="303"/>
  <c r="M11" i="303"/>
  <c r="M10" i="303"/>
  <c r="M9" i="303"/>
  <c r="M8" i="303"/>
  <c r="M7" i="303"/>
  <c r="M6" i="303"/>
  <c r="M5" i="303"/>
  <c r="M4" i="303"/>
  <c r="M3" i="303"/>
  <c r="L3" i="303"/>
  <c r="P18" i="303" s="1"/>
  <c r="M20" i="302"/>
  <c r="M19" i="302"/>
  <c r="M18" i="302"/>
  <c r="M17" i="302"/>
  <c r="M16" i="302"/>
  <c r="M15" i="302"/>
  <c r="M14" i="302"/>
  <c r="M13" i="302"/>
  <c r="M12" i="302"/>
  <c r="M11" i="302"/>
  <c r="M10" i="302"/>
  <c r="M9" i="302"/>
  <c r="M8" i="302"/>
  <c r="M7" i="302"/>
  <c r="M6" i="302"/>
  <c r="M5" i="302"/>
  <c r="M4" i="302"/>
  <c r="M3" i="302"/>
  <c r="L3" i="302"/>
  <c r="P17" i="302" s="1"/>
  <c r="P20" i="301"/>
  <c r="M20" i="301"/>
  <c r="M19" i="301"/>
  <c r="M18" i="301"/>
  <c r="M17" i="301"/>
  <c r="M16" i="301"/>
  <c r="M15" i="301"/>
  <c r="M14" i="301"/>
  <c r="M13" i="301"/>
  <c r="M12" i="301"/>
  <c r="M11" i="301"/>
  <c r="M10" i="301"/>
  <c r="M9" i="301"/>
  <c r="M8" i="301"/>
  <c r="M7" i="301"/>
  <c r="M6" i="301"/>
  <c r="M5" i="301"/>
  <c r="M4" i="301"/>
  <c r="M3" i="301"/>
  <c r="L3" i="301"/>
  <c r="P19" i="301" s="1"/>
  <c r="P20" i="300"/>
  <c r="M20" i="300"/>
  <c r="M19" i="300"/>
  <c r="M18" i="300"/>
  <c r="M17" i="300"/>
  <c r="M16" i="300"/>
  <c r="P15" i="300"/>
  <c r="M15" i="300"/>
  <c r="M14" i="300"/>
  <c r="M13" i="300"/>
  <c r="M12" i="300"/>
  <c r="M11" i="300"/>
  <c r="M10" i="300"/>
  <c r="M9" i="300"/>
  <c r="M8" i="300"/>
  <c r="M7" i="300"/>
  <c r="M6" i="300"/>
  <c r="M5" i="300"/>
  <c r="M4" i="300"/>
  <c r="M3" i="300"/>
  <c r="L3" i="300"/>
  <c r="P18" i="300" s="1"/>
  <c r="M20" i="299"/>
  <c r="M19" i="299"/>
  <c r="M18" i="299"/>
  <c r="P17" i="299"/>
  <c r="M17" i="299"/>
  <c r="M16" i="299"/>
  <c r="M15" i="299"/>
  <c r="M14" i="299"/>
  <c r="M13" i="299"/>
  <c r="M12" i="299"/>
  <c r="M11" i="299"/>
  <c r="M10" i="299"/>
  <c r="M9" i="299"/>
  <c r="M8" i="299"/>
  <c r="M7" i="299"/>
  <c r="M6" i="299"/>
  <c r="P5" i="299"/>
  <c r="M5" i="299"/>
  <c r="M4" i="299"/>
  <c r="M3" i="299"/>
  <c r="L3" i="299"/>
  <c r="P20" i="299" s="1"/>
  <c r="M20" i="298"/>
  <c r="M19" i="298"/>
  <c r="M18" i="298"/>
  <c r="P17" i="298"/>
  <c r="M17" i="298"/>
  <c r="M16" i="298"/>
  <c r="M15" i="298"/>
  <c r="M14" i="298"/>
  <c r="M13" i="298"/>
  <c r="P12" i="298"/>
  <c r="M12" i="298"/>
  <c r="M11" i="298"/>
  <c r="M10" i="298"/>
  <c r="P9" i="298"/>
  <c r="M9" i="298"/>
  <c r="M8" i="298"/>
  <c r="M7" i="298"/>
  <c r="M6" i="298"/>
  <c r="M5" i="298"/>
  <c r="P4" i="298"/>
  <c r="M4" i="298"/>
  <c r="M3" i="298"/>
  <c r="L3" i="298"/>
  <c r="P19" i="298" s="1"/>
  <c r="M20" i="297"/>
  <c r="M19" i="297"/>
  <c r="M18" i="297"/>
  <c r="M17" i="297"/>
  <c r="M16" i="297"/>
  <c r="M15" i="297"/>
  <c r="M14" i="297"/>
  <c r="M13" i="297"/>
  <c r="M12" i="297"/>
  <c r="M11" i="297"/>
  <c r="M10" i="297"/>
  <c r="M9" i="297"/>
  <c r="M8" i="297"/>
  <c r="M7" i="297"/>
  <c r="M6" i="297"/>
  <c r="M5" i="297"/>
  <c r="M4" i="297"/>
  <c r="M3" i="297"/>
  <c r="L3" i="297"/>
  <c r="P7" i="297" s="1"/>
  <c r="M20" i="296"/>
  <c r="M19" i="296"/>
  <c r="M18" i="296"/>
  <c r="P17" i="296"/>
  <c r="M17" i="296"/>
  <c r="M16" i="296"/>
  <c r="M15" i="296"/>
  <c r="M14" i="296"/>
  <c r="P13" i="296"/>
  <c r="M13" i="296"/>
  <c r="M12" i="296"/>
  <c r="M11" i="296"/>
  <c r="M10" i="296"/>
  <c r="M9" i="296"/>
  <c r="M8" i="296"/>
  <c r="M7" i="296"/>
  <c r="M6" i="296"/>
  <c r="M5" i="296"/>
  <c r="M4" i="296"/>
  <c r="M3" i="296"/>
  <c r="L3" i="296"/>
  <c r="P20" i="296" s="1"/>
  <c r="M20" i="295"/>
  <c r="M19" i="295"/>
  <c r="M18" i="295"/>
  <c r="M17" i="295"/>
  <c r="P16" i="295"/>
  <c r="M16" i="295"/>
  <c r="M15" i="295"/>
  <c r="M14" i="295"/>
  <c r="M13" i="295"/>
  <c r="M12" i="295"/>
  <c r="P11" i="295"/>
  <c r="M11" i="295"/>
  <c r="M10" i="295"/>
  <c r="M9" i="295"/>
  <c r="M8" i="295"/>
  <c r="M7" i="295"/>
  <c r="M6" i="295"/>
  <c r="M5" i="295"/>
  <c r="M4" i="295"/>
  <c r="P3" i="295"/>
  <c r="M3" i="295"/>
  <c r="L3" i="295"/>
  <c r="P18" i="295" s="1"/>
  <c r="M20" i="294"/>
  <c r="M19" i="294"/>
  <c r="M18" i="294"/>
  <c r="M17" i="294"/>
  <c r="M16" i="294"/>
  <c r="M15" i="294"/>
  <c r="M14" i="294"/>
  <c r="M13" i="294"/>
  <c r="M12" i="294"/>
  <c r="M11" i="294"/>
  <c r="M10" i="294"/>
  <c r="M9" i="294"/>
  <c r="M8" i="294"/>
  <c r="M7" i="294"/>
  <c r="M6" i="294"/>
  <c r="M5" i="294"/>
  <c r="M4" i="294"/>
  <c r="M3" i="294"/>
  <c r="L3" i="294"/>
  <c r="P17" i="294" s="1"/>
  <c r="P20" i="293"/>
  <c r="M20" i="293"/>
  <c r="M19" i="293"/>
  <c r="M18" i="293"/>
  <c r="P17" i="293"/>
  <c r="M17" i="293"/>
  <c r="P16" i="293"/>
  <c r="M16" i="293"/>
  <c r="M15" i="293"/>
  <c r="M14" i="293"/>
  <c r="P13" i="293"/>
  <c r="M13" i="293"/>
  <c r="P12" i="293"/>
  <c r="M12" i="293"/>
  <c r="M11" i="293"/>
  <c r="M10" i="293"/>
  <c r="P9" i="293"/>
  <c r="M9" i="293"/>
  <c r="P8" i="293"/>
  <c r="M8" i="293"/>
  <c r="M7" i="293"/>
  <c r="M6" i="293"/>
  <c r="P5" i="293"/>
  <c r="M5" i="293"/>
  <c r="P4" i="293"/>
  <c r="M4" i="293"/>
  <c r="M3" i="293"/>
  <c r="L3" i="293"/>
  <c r="P19" i="293" s="1"/>
  <c r="P20" i="271"/>
  <c r="M20" i="271"/>
  <c r="M19" i="271"/>
  <c r="M18" i="271"/>
  <c r="P17" i="271"/>
  <c r="M17" i="271"/>
  <c r="P16" i="271"/>
  <c r="M16" i="271"/>
  <c r="M15" i="271"/>
  <c r="M14" i="271"/>
  <c r="M13" i="271"/>
  <c r="P12" i="271"/>
  <c r="M12" i="271"/>
  <c r="M11" i="271"/>
  <c r="M10" i="271"/>
  <c r="P9" i="271"/>
  <c r="M9" i="271"/>
  <c r="M8" i="271"/>
  <c r="M7" i="271"/>
  <c r="M6" i="271"/>
  <c r="P5" i="271"/>
  <c r="M5" i="271"/>
  <c r="P4" i="271"/>
  <c r="M4" i="271"/>
  <c r="M3" i="271"/>
  <c r="L3" i="271"/>
  <c r="P19" i="271" s="1"/>
  <c r="P20" i="270"/>
  <c r="M20" i="270"/>
  <c r="P19" i="270"/>
  <c r="M19" i="270"/>
  <c r="U18" i="270"/>
  <c r="P18" i="270"/>
  <c r="M18" i="270"/>
  <c r="P17" i="270"/>
  <c r="M17" i="270"/>
  <c r="P16" i="270"/>
  <c r="M16" i="270"/>
  <c r="U15" i="270"/>
  <c r="P15" i="270"/>
  <c r="M15" i="270"/>
  <c r="P14" i="270"/>
  <c r="M14" i="270"/>
  <c r="P13" i="270"/>
  <c r="M13" i="270"/>
  <c r="P12" i="270"/>
  <c r="M12" i="270"/>
  <c r="P11" i="270"/>
  <c r="M11" i="270"/>
  <c r="U10" i="270"/>
  <c r="P10" i="270"/>
  <c r="M10" i="270"/>
  <c r="P9" i="270"/>
  <c r="M9" i="270"/>
  <c r="P8" i="270"/>
  <c r="M8" i="270"/>
  <c r="U7" i="270"/>
  <c r="P7" i="270"/>
  <c r="M7" i="270"/>
  <c r="P6" i="270"/>
  <c r="M6" i="270"/>
  <c r="P5" i="270"/>
  <c r="M5" i="270"/>
  <c r="P4" i="270"/>
  <c r="M4" i="270"/>
  <c r="U20" i="270"/>
  <c r="M20" i="269"/>
  <c r="M19" i="269"/>
  <c r="M18" i="269"/>
  <c r="M17" i="269"/>
  <c r="M16" i="269"/>
  <c r="M15" i="269"/>
  <c r="M14" i="269"/>
  <c r="M13" i="269"/>
  <c r="P12" i="269"/>
  <c r="M12" i="269"/>
  <c r="M11" i="269"/>
  <c r="M10" i="269"/>
  <c r="M9" i="269"/>
  <c r="M8" i="269"/>
  <c r="M7" i="269"/>
  <c r="M6" i="269"/>
  <c r="M5" i="269"/>
  <c r="P4" i="269"/>
  <c r="M4" i="269"/>
  <c r="M3" i="269"/>
  <c r="L3" i="269"/>
  <c r="P19" i="269" s="1"/>
  <c r="M20" i="267"/>
  <c r="M19" i="267"/>
  <c r="M18" i="267"/>
  <c r="M17" i="267"/>
  <c r="M16" i="267"/>
  <c r="M15" i="267"/>
  <c r="M14" i="267"/>
  <c r="M13" i="267"/>
  <c r="M12" i="267"/>
  <c r="M11" i="267"/>
  <c r="M10" i="267"/>
  <c r="M9" i="267"/>
  <c r="M8" i="267"/>
  <c r="M7" i="267"/>
  <c r="M6" i="267"/>
  <c r="M5" i="267"/>
  <c r="M4" i="267"/>
  <c r="M3" i="267"/>
  <c r="L3" i="267"/>
  <c r="P20" i="267" s="1"/>
  <c r="M20" i="266"/>
  <c r="M19" i="266"/>
  <c r="M18" i="266"/>
  <c r="M17" i="266"/>
  <c r="M16" i="266"/>
  <c r="M15" i="266"/>
  <c r="M14" i="266"/>
  <c r="M13" i="266"/>
  <c r="P12" i="266"/>
  <c r="M12" i="266"/>
  <c r="M11" i="266"/>
  <c r="M10" i="266"/>
  <c r="M9" i="266"/>
  <c r="M8" i="266"/>
  <c r="M7" i="266"/>
  <c r="M6" i="266"/>
  <c r="P5" i="266"/>
  <c r="M5" i="266"/>
  <c r="M4" i="266"/>
  <c r="M3" i="266"/>
  <c r="L3" i="266"/>
  <c r="P18" i="266" s="1"/>
  <c r="M20" i="265"/>
  <c r="M19" i="265"/>
  <c r="M18" i="265"/>
  <c r="M17" i="265"/>
  <c r="M16" i="265"/>
  <c r="M15" i="265"/>
  <c r="M14" i="265"/>
  <c r="M13" i="265"/>
  <c r="M12" i="265"/>
  <c r="M11" i="265"/>
  <c r="M10" i="265"/>
  <c r="M9" i="265"/>
  <c r="M8" i="265"/>
  <c r="M7" i="265"/>
  <c r="M6" i="265"/>
  <c r="M5" i="265"/>
  <c r="M4" i="265"/>
  <c r="M3" i="265"/>
  <c r="L3" i="265"/>
  <c r="P17" i="265" s="1"/>
  <c r="P20" i="263"/>
  <c r="M20" i="263"/>
  <c r="P19" i="263"/>
  <c r="M19" i="263"/>
  <c r="U18" i="263"/>
  <c r="P18" i="263"/>
  <c r="M18" i="263"/>
  <c r="P17" i="263"/>
  <c r="M17" i="263"/>
  <c r="P16" i="263"/>
  <c r="M16" i="263"/>
  <c r="U15" i="263"/>
  <c r="P15" i="263"/>
  <c r="M15" i="263"/>
  <c r="P14" i="263"/>
  <c r="M14" i="263"/>
  <c r="P13" i="263"/>
  <c r="M13" i="263"/>
  <c r="P12" i="263"/>
  <c r="M12" i="263"/>
  <c r="P11" i="263"/>
  <c r="M11" i="263"/>
  <c r="U10" i="263"/>
  <c r="P10" i="263"/>
  <c r="M10" i="263"/>
  <c r="P9" i="263"/>
  <c r="M9" i="263"/>
  <c r="P8" i="263"/>
  <c r="M8" i="263"/>
  <c r="U7" i="263"/>
  <c r="P7" i="263"/>
  <c r="M7" i="263"/>
  <c r="P6" i="263"/>
  <c r="M6" i="263"/>
  <c r="P5" i="263"/>
  <c r="M5" i="263"/>
  <c r="P4" i="263"/>
  <c r="M4" i="263"/>
  <c r="U20" i="263"/>
  <c r="M20" i="261"/>
  <c r="M19" i="261"/>
  <c r="M18" i="261"/>
  <c r="M17" i="261"/>
  <c r="M16" i="261"/>
  <c r="M15" i="261"/>
  <c r="M14" i="261"/>
  <c r="M13" i="261"/>
  <c r="M12" i="261"/>
  <c r="M11" i="261"/>
  <c r="M10" i="261"/>
  <c r="M9" i="261"/>
  <c r="M8" i="261"/>
  <c r="M7" i="261"/>
  <c r="M6" i="261"/>
  <c r="M5" i="261"/>
  <c r="M4" i="261"/>
  <c r="M3" i="261"/>
  <c r="L3" i="261"/>
  <c r="P20" i="261" s="1"/>
  <c r="P17" i="267" l="1"/>
  <c r="P9" i="301"/>
  <c r="P7" i="305"/>
  <c r="P19" i="307"/>
  <c r="P9" i="261"/>
  <c r="P8" i="266"/>
  <c r="P8" i="271"/>
  <c r="P13" i="271"/>
  <c r="P19" i="295"/>
  <c r="P15" i="305"/>
  <c r="P7" i="307"/>
  <c r="P17" i="261"/>
  <c r="P3" i="266"/>
  <c r="P4" i="301"/>
  <c r="P17" i="301"/>
  <c r="P15" i="310"/>
  <c r="P19" i="311"/>
  <c r="P6" i="312"/>
  <c r="P8" i="295"/>
  <c r="P9" i="296"/>
  <c r="P20" i="298"/>
  <c r="P15" i="307"/>
  <c r="P9" i="308"/>
  <c r="P8" i="311"/>
  <c r="P13" i="267"/>
  <c r="P4" i="300"/>
  <c r="P12" i="301"/>
  <c r="P11" i="303"/>
  <c r="P4" i="305"/>
  <c r="P3" i="311"/>
  <c r="P15" i="311"/>
  <c r="P20" i="311"/>
  <c r="P20" i="303"/>
  <c r="P7" i="261"/>
  <c r="P7" i="303"/>
  <c r="P13" i="261"/>
  <c r="P4" i="266"/>
  <c r="P13" i="266"/>
  <c r="P5" i="267"/>
  <c r="P7" i="295"/>
  <c r="P12" i="295"/>
  <c r="P8" i="298"/>
  <c r="P13" i="298"/>
  <c r="P11" i="300"/>
  <c r="P16" i="300"/>
  <c r="P8" i="301"/>
  <c r="P13" i="301"/>
  <c r="P3" i="303"/>
  <c r="P12" i="303"/>
  <c r="P11" i="305"/>
  <c r="P16" i="305"/>
  <c r="P16" i="303"/>
  <c r="P3" i="261"/>
  <c r="P9" i="266"/>
  <c r="P19" i="266"/>
  <c r="P5" i="296"/>
  <c r="P13" i="299"/>
  <c r="P8" i="303"/>
  <c r="P17" i="303"/>
  <c r="P15" i="261"/>
  <c r="P15" i="266"/>
  <c r="P20" i="266"/>
  <c r="P8" i="269"/>
  <c r="P9" i="303"/>
  <c r="P12" i="300"/>
  <c r="P11" i="266"/>
  <c r="P4" i="295"/>
  <c r="P15" i="295"/>
  <c r="P20" i="295"/>
  <c r="P5" i="298"/>
  <c r="P16" i="298"/>
  <c r="P9" i="299"/>
  <c r="P3" i="300"/>
  <c r="P8" i="300"/>
  <c r="P19" i="300"/>
  <c r="P5" i="301"/>
  <c r="P16" i="301"/>
  <c r="P5" i="303"/>
  <c r="P19" i="303"/>
  <c r="P3" i="305"/>
  <c r="P8" i="305"/>
  <c r="P19" i="305"/>
  <c r="P6" i="306"/>
  <c r="P7" i="311"/>
  <c r="P12" i="311"/>
  <c r="P7" i="300"/>
  <c r="P4" i="303"/>
  <c r="P13" i="303"/>
  <c r="P12" i="305"/>
  <c r="P5" i="261"/>
  <c r="P11" i="261"/>
  <c r="P7" i="266"/>
  <c r="P16" i="266"/>
  <c r="P9" i="267"/>
  <c r="P16" i="269"/>
  <c r="P15" i="303"/>
  <c r="P3" i="307"/>
  <c r="P3" i="310"/>
  <c r="P6" i="307"/>
  <c r="P10" i="307"/>
  <c r="P14" i="307"/>
  <c r="P18" i="307"/>
  <c r="P6" i="310"/>
  <c r="P10" i="310"/>
  <c r="P14" i="310"/>
  <c r="P18" i="310"/>
  <c r="U7" i="313"/>
  <c r="U15" i="313"/>
  <c r="P5" i="306"/>
  <c r="P9" i="306"/>
  <c r="P13" i="306"/>
  <c r="P17" i="306"/>
  <c r="P4" i="308"/>
  <c r="P8" i="308"/>
  <c r="P12" i="308"/>
  <c r="P16" i="308"/>
  <c r="P20" i="308"/>
  <c r="P5" i="312"/>
  <c r="P9" i="312"/>
  <c r="P13" i="312"/>
  <c r="P17" i="312"/>
  <c r="U10" i="313"/>
  <c r="U18" i="313"/>
  <c r="P10" i="306"/>
  <c r="P14" i="312"/>
  <c r="P5" i="305"/>
  <c r="P9" i="305"/>
  <c r="P13" i="305"/>
  <c r="P17" i="305"/>
  <c r="P4" i="307"/>
  <c r="P8" i="307"/>
  <c r="P12" i="307"/>
  <c r="P16" i="307"/>
  <c r="P20" i="307"/>
  <c r="P4" i="310"/>
  <c r="P8" i="310"/>
  <c r="P12" i="310"/>
  <c r="P16" i="310"/>
  <c r="P20" i="310"/>
  <c r="P5" i="311"/>
  <c r="P9" i="311"/>
  <c r="P13" i="311"/>
  <c r="P17" i="311"/>
  <c r="U3" i="313"/>
  <c r="U11" i="313"/>
  <c r="U19" i="313"/>
  <c r="P14" i="306"/>
  <c r="P10" i="312"/>
  <c r="U8" i="313"/>
  <c r="P3" i="306"/>
  <c r="P7" i="306"/>
  <c r="P11" i="306"/>
  <c r="P15" i="306"/>
  <c r="P19" i="306"/>
  <c r="P6" i="308"/>
  <c r="P10" i="308"/>
  <c r="P14" i="308"/>
  <c r="P18" i="308"/>
  <c r="P3" i="312"/>
  <c r="P7" i="312"/>
  <c r="P11" i="312"/>
  <c r="P15" i="312"/>
  <c r="P19" i="312"/>
  <c r="U6" i="313"/>
  <c r="U14" i="313"/>
  <c r="U5" i="313"/>
  <c r="U13" i="313"/>
  <c r="P18" i="306"/>
  <c r="P18" i="312"/>
  <c r="U16" i="313"/>
  <c r="P6" i="305"/>
  <c r="P10" i="305"/>
  <c r="P14" i="305"/>
  <c r="P5" i="307"/>
  <c r="P9" i="307"/>
  <c r="P13" i="307"/>
  <c r="P5" i="310"/>
  <c r="P9" i="310"/>
  <c r="P13" i="310"/>
  <c r="P6" i="311"/>
  <c r="P10" i="311"/>
  <c r="P14" i="311"/>
  <c r="U9" i="313"/>
  <c r="U17" i="313"/>
  <c r="P4" i="306"/>
  <c r="P8" i="306"/>
  <c r="P12" i="306"/>
  <c r="P16" i="306"/>
  <c r="P3" i="308"/>
  <c r="P7" i="308"/>
  <c r="P11" i="308"/>
  <c r="P15" i="308"/>
  <c r="P4" i="312"/>
  <c r="P8" i="312"/>
  <c r="P12" i="312"/>
  <c r="P16" i="312"/>
  <c r="U4" i="313"/>
  <c r="U12" i="313"/>
  <c r="P18" i="297"/>
  <c r="P6" i="294"/>
  <c r="P10" i="294"/>
  <c r="P14" i="294"/>
  <c r="P18" i="294"/>
  <c r="P6" i="302"/>
  <c r="P10" i="302"/>
  <c r="P14" i="302"/>
  <c r="P18" i="302"/>
  <c r="P5" i="304"/>
  <c r="P9" i="304"/>
  <c r="P13" i="304"/>
  <c r="P17" i="304"/>
  <c r="P15" i="297"/>
  <c r="P10" i="299"/>
  <c r="P18" i="299"/>
  <c r="P3" i="294"/>
  <c r="P7" i="294"/>
  <c r="P11" i="294"/>
  <c r="P15" i="294"/>
  <c r="P19" i="294"/>
  <c r="P6" i="296"/>
  <c r="P10" i="296"/>
  <c r="P14" i="296"/>
  <c r="P18" i="296"/>
  <c r="P3" i="302"/>
  <c r="P7" i="302"/>
  <c r="P11" i="302"/>
  <c r="P15" i="302"/>
  <c r="P19" i="302"/>
  <c r="P6" i="304"/>
  <c r="P10" i="304"/>
  <c r="P14" i="304"/>
  <c r="P18" i="304"/>
  <c r="P6" i="297"/>
  <c r="P19" i="297"/>
  <c r="P6" i="293"/>
  <c r="P10" i="293"/>
  <c r="P14" i="293"/>
  <c r="P18" i="293"/>
  <c r="P5" i="295"/>
  <c r="P9" i="295"/>
  <c r="P13" i="295"/>
  <c r="P17" i="295"/>
  <c r="P4" i="297"/>
  <c r="P8" i="297"/>
  <c r="P12" i="297"/>
  <c r="P16" i="297"/>
  <c r="P20" i="297"/>
  <c r="P3" i="299"/>
  <c r="P7" i="299"/>
  <c r="P11" i="299"/>
  <c r="P15" i="299"/>
  <c r="P19" i="299"/>
  <c r="P6" i="301"/>
  <c r="P10" i="301"/>
  <c r="P14" i="301"/>
  <c r="P18" i="301"/>
  <c r="P10" i="297"/>
  <c r="P11" i="297"/>
  <c r="P4" i="294"/>
  <c r="P8" i="294"/>
  <c r="P12" i="294"/>
  <c r="P16" i="294"/>
  <c r="P20" i="294"/>
  <c r="P3" i="296"/>
  <c r="P7" i="296"/>
  <c r="P11" i="296"/>
  <c r="P15" i="296"/>
  <c r="P19" i="296"/>
  <c r="P6" i="298"/>
  <c r="P10" i="298"/>
  <c r="P14" i="298"/>
  <c r="P18" i="298"/>
  <c r="P5" i="300"/>
  <c r="P9" i="300"/>
  <c r="P13" i="300"/>
  <c r="P17" i="300"/>
  <c r="P4" i="302"/>
  <c r="P8" i="302"/>
  <c r="P12" i="302"/>
  <c r="P16" i="302"/>
  <c r="P20" i="302"/>
  <c r="P3" i="304"/>
  <c r="P7" i="304"/>
  <c r="P11" i="304"/>
  <c r="P15" i="304"/>
  <c r="P19" i="304"/>
  <c r="P14" i="297"/>
  <c r="P3" i="297"/>
  <c r="P6" i="299"/>
  <c r="P14" i="299"/>
  <c r="P3" i="293"/>
  <c r="P7" i="293"/>
  <c r="P11" i="293"/>
  <c r="P15" i="293"/>
  <c r="P6" i="295"/>
  <c r="P10" i="295"/>
  <c r="P14" i="295"/>
  <c r="P5" i="297"/>
  <c r="P9" i="297"/>
  <c r="P13" i="297"/>
  <c r="P17" i="297"/>
  <c r="P4" i="299"/>
  <c r="P8" i="299"/>
  <c r="P12" i="299"/>
  <c r="P16" i="299"/>
  <c r="P3" i="301"/>
  <c r="P7" i="301"/>
  <c r="P11" i="301"/>
  <c r="P15" i="301"/>
  <c r="P6" i="303"/>
  <c r="P10" i="303"/>
  <c r="P14" i="303"/>
  <c r="P5" i="294"/>
  <c r="P9" i="294"/>
  <c r="P13" i="294"/>
  <c r="P4" i="296"/>
  <c r="P8" i="296"/>
  <c r="P12" i="296"/>
  <c r="P16" i="296"/>
  <c r="P3" i="298"/>
  <c r="P7" i="298"/>
  <c r="P11" i="298"/>
  <c r="P15" i="298"/>
  <c r="P6" i="300"/>
  <c r="P10" i="300"/>
  <c r="P14" i="300"/>
  <c r="P5" i="302"/>
  <c r="P9" i="302"/>
  <c r="P13" i="302"/>
  <c r="P4" i="304"/>
  <c r="P8" i="304"/>
  <c r="P12" i="304"/>
  <c r="P16" i="304"/>
  <c r="P6" i="271"/>
  <c r="P10" i="271"/>
  <c r="P14" i="271"/>
  <c r="P18" i="271"/>
  <c r="P3" i="271"/>
  <c r="P7" i="271"/>
  <c r="P11" i="271"/>
  <c r="P15" i="271"/>
  <c r="U8" i="270"/>
  <c r="U16" i="270"/>
  <c r="U3" i="270"/>
  <c r="U11" i="270"/>
  <c r="U19" i="270"/>
  <c r="U5" i="270"/>
  <c r="U13" i="270"/>
  <c r="U6" i="270"/>
  <c r="U14" i="270"/>
  <c r="U9" i="270"/>
  <c r="U17" i="270"/>
  <c r="U4" i="270"/>
  <c r="U12" i="270"/>
  <c r="P20" i="269"/>
  <c r="P5" i="269"/>
  <c r="P9" i="269"/>
  <c r="P13" i="269"/>
  <c r="P17" i="269"/>
  <c r="P10" i="269"/>
  <c r="P18" i="269"/>
  <c r="P6" i="269"/>
  <c r="P14" i="269"/>
  <c r="P3" i="269"/>
  <c r="P7" i="269"/>
  <c r="P11" i="269"/>
  <c r="P15" i="269"/>
  <c r="P6" i="265"/>
  <c r="P3" i="265"/>
  <c r="P7" i="265"/>
  <c r="P11" i="265"/>
  <c r="P15" i="265"/>
  <c r="P19" i="265"/>
  <c r="P6" i="267"/>
  <c r="P10" i="267"/>
  <c r="P14" i="267"/>
  <c r="P18" i="267"/>
  <c r="P17" i="266"/>
  <c r="P10" i="265"/>
  <c r="P4" i="265"/>
  <c r="P8" i="265"/>
  <c r="P12" i="265"/>
  <c r="P16" i="265"/>
  <c r="P20" i="265"/>
  <c r="P3" i="267"/>
  <c r="P7" i="267"/>
  <c r="P11" i="267"/>
  <c r="P15" i="267"/>
  <c r="P19" i="267"/>
  <c r="P6" i="266"/>
  <c r="P10" i="266"/>
  <c r="P14" i="266"/>
  <c r="P14" i="265"/>
  <c r="P18" i="265"/>
  <c r="P5" i="265"/>
  <c r="P9" i="265"/>
  <c r="P13" i="265"/>
  <c r="P4" i="267"/>
  <c r="P8" i="267"/>
  <c r="P12" i="267"/>
  <c r="P16" i="267"/>
  <c r="U5" i="263"/>
  <c r="U8" i="263"/>
  <c r="U16" i="263"/>
  <c r="U11" i="263"/>
  <c r="U19" i="263"/>
  <c r="U6" i="263"/>
  <c r="U14" i="263"/>
  <c r="U9" i="263"/>
  <c r="U17" i="263"/>
  <c r="U13" i="263"/>
  <c r="U3" i="263"/>
  <c r="U4" i="263"/>
  <c r="U12" i="263"/>
  <c r="P6" i="261"/>
  <c r="P10" i="261"/>
  <c r="P14" i="261"/>
  <c r="P18" i="261"/>
  <c r="P19" i="261"/>
  <c r="P4" i="261"/>
  <c r="P8" i="261"/>
  <c r="P12" i="261"/>
  <c r="P16" i="261"/>
</calcChain>
</file>

<file path=xl/sharedStrings.xml><?xml version="1.0" encoding="utf-8"?>
<sst xmlns="http://schemas.openxmlformats.org/spreadsheetml/2006/main" count="749" uniqueCount="128">
  <si>
    <t>認証値</t>
  </si>
  <si>
    <t>Na</t>
  </si>
  <si>
    <t>K</t>
  </si>
  <si>
    <t>Ca</t>
  </si>
  <si>
    <t>GLU</t>
  </si>
  <si>
    <t>TCH</t>
  </si>
  <si>
    <t>TG</t>
  </si>
  <si>
    <t>TP</t>
  </si>
  <si>
    <t>CRP</t>
  </si>
  <si>
    <t>UA</t>
  </si>
  <si>
    <t>BUN</t>
  </si>
  <si>
    <t>CRE</t>
  </si>
  <si>
    <t>AST</t>
  </si>
  <si>
    <t>ALT</t>
  </si>
  <si>
    <t>ALP</t>
  </si>
  <si>
    <t>LD</t>
  </si>
  <si>
    <t>CK</t>
  </si>
  <si>
    <t>AMY</t>
  </si>
  <si>
    <t>Fe</t>
  </si>
  <si>
    <t>Mg</t>
  </si>
  <si>
    <t>IP</t>
  </si>
  <si>
    <t>IgG</t>
  </si>
  <si>
    <t>IgA</t>
  </si>
  <si>
    <t>IgM</t>
  </si>
  <si>
    <t>月</t>
  </si>
  <si>
    <t>千葉大</t>
  </si>
  <si>
    <t>がんｾﾝﾀｰ</t>
  </si>
  <si>
    <t>船橋医療C</t>
  </si>
  <si>
    <t>順大浦安</t>
  </si>
  <si>
    <t>千葉青葉</t>
  </si>
  <si>
    <t>サンリツ</t>
  </si>
  <si>
    <t>千葉MC</t>
  </si>
  <si>
    <t>新東京</t>
  </si>
  <si>
    <t>R</t>
  </si>
  <si>
    <t>下限</t>
  </si>
  <si>
    <t>上限</t>
  </si>
  <si>
    <t>CL</t>
  </si>
  <si>
    <t>千葉総急C</t>
  </si>
  <si>
    <t>日立以外認証値</t>
  </si>
  <si>
    <t>日立以外平均</t>
  </si>
  <si>
    <t>日立認証値</t>
  </si>
  <si>
    <t>日立平均</t>
  </si>
  <si>
    <t>千葉大病院は２月からBM２２５０に変わりました。</t>
  </si>
  <si>
    <t>HDL</t>
  </si>
  <si>
    <t>積水認証値</t>
  </si>
  <si>
    <t>積水平均</t>
  </si>
  <si>
    <t>積水下限</t>
  </si>
  <si>
    <t>積水上限</t>
  </si>
  <si>
    <t>ALB</t>
  </si>
  <si>
    <t>TBIL</t>
  </si>
  <si>
    <t>r-GT</t>
  </si>
  <si>
    <t>CHE</t>
  </si>
  <si>
    <t>9病院平均</t>
  </si>
  <si>
    <t>8病院平均</t>
  </si>
  <si>
    <t>7病院平均</t>
  </si>
  <si>
    <t>LDL</t>
  </si>
  <si>
    <t>CPK</t>
  </si>
  <si>
    <t>rGT</t>
  </si>
  <si>
    <t>06</t>
  </si>
  <si>
    <t>07</t>
  </si>
  <si>
    <t>08</t>
  </si>
  <si>
    <t>09</t>
  </si>
  <si>
    <t>10</t>
  </si>
  <si>
    <t>11</t>
  </si>
  <si>
    <t>12</t>
  </si>
  <si>
    <t>03</t>
  </si>
  <si>
    <t>04</t>
  </si>
  <si>
    <t>05</t>
  </si>
  <si>
    <t>メタボリード上限</t>
  </si>
  <si>
    <t>メタボリード下限</t>
  </si>
  <si>
    <t>日立以外下限</t>
  </si>
  <si>
    <t>日立下限</t>
  </si>
  <si>
    <t>日立上限</t>
  </si>
  <si>
    <t>日立以外上限</t>
  </si>
  <si>
    <t>メタボリード認証値</t>
  </si>
  <si>
    <t>メタボリード平均</t>
  </si>
  <si>
    <t>6病院平均</t>
  </si>
  <si>
    <r>
      <rPr>
        <b/>
        <sz val="14"/>
        <rFont val="Meiryo UI"/>
        <family val="3"/>
        <charset val="128"/>
      </rPr>
      <t>Chiritorol 2024LR Blue Bottle（</t>
    </r>
    <r>
      <rPr>
        <b/>
        <sz val="10"/>
        <rFont val="Meiryo UI"/>
        <family val="3"/>
        <charset val="128"/>
      </rPr>
      <t>製造番号：017602 有効期限：2028.01）</t>
    </r>
    <r>
      <rPr>
        <b/>
        <sz val="14"/>
        <rFont val="Meiryo UI"/>
        <family val="3"/>
        <charset val="128"/>
      </rPr>
      <t>認証値設定 2026年3月</t>
    </r>
  </si>
  <si>
    <t>項目</t>
  </si>
  <si>
    <t>単位</t>
  </si>
  <si>
    <t>許容範囲</t>
  </si>
  <si>
    <t>許容幅</t>
  </si>
  <si>
    <t>mmol/L</t>
  </si>
  <si>
    <t>～</t>
  </si>
  <si>
    <t>±2mmol/L</t>
  </si>
  <si>
    <t>±0.2mmol/L</t>
  </si>
  <si>
    <t>CL（日立電極以外）</t>
  </si>
  <si>
    <t>±3mmol/L</t>
  </si>
  <si>
    <t>CL（日立電極）</t>
  </si>
  <si>
    <t>mg/dL</t>
  </si>
  <si>
    <t>±0.5mg/dL</t>
  </si>
  <si>
    <t>±5mg/dL</t>
  </si>
  <si>
    <t>±8mg/dL（±5％）</t>
  </si>
  <si>
    <t>±3mg/dL（±5％）</t>
  </si>
  <si>
    <t>メタボリードHDL-C</t>
  </si>
  <si>
    <t>±3mg/dL</t>
  </si>
  <si>
    <t>コレステストN HDL</t>
  </si>
  <si>
    <t>メタボリードLDL-C</t>
  </si>
  <si>
    <t>コレステスト LDL</t>
  </si>
  <si>
    <t>g/dL</t>
  </si>
  <si>
    <t>±0.2g/dL</t>
  </si>
  <si>
    <t>T-BIL</t>
  </si>
  <si>
    <t>±0.3mg/dL</t>
  </si>
  <si>
    <t>±0.20mg/dL</t>
  </si>
  <si>
    <t>±2mg/dL</t>
  </si>
  <si>
    <t>U/L</t>
  </si>
  <si>
    <t>±5U/L（±5％）</t>
  </si>
  <si>
    <t>±4U/L（±5％）</t>
  </si>
  <si>
    <t>γ-GT</t>
  </si>
  <si>
    <t>±14U/L（±5％）</t>
  </si>
  <si>
    <t>±17U/L（±5％）</t>
  </si>
  <si>
    <t>±12U/L（±5％）</t>
  </si>
  <si>
    <t>ChE</t>
  </si>
  <si>
    <t>±16U/L（±5％）</t>
  </si>
  <si>
    <t>μg/dL</t>
  </si>
  <si>
    <t>±8μg/dL（±5％）</t>
  </si>
  <si>
    <t>±0.2mg/dL</t>
  </si>
  <si>
    <t>±51mg/dL（±5％）</t>
  </si>
  <si>
    <t>±23mg/dL（±10％）</t>
  </si>
  <si>
    <t>±9mg/dL（±10％）</t>
  </si>
  <si>
    <t>2026.5月値を100％に対する変化率</t>
    <phoneticPr fontId="21"/>
  </si>
  <si>
    <t>2026.5月値を100％に対する変化率</t>
    <phoneticPr fontId="21"/>
  </si>
  <si>
    <t>26.05</t>
    <phoneticPr fontId="21"/>
  </si>
  <si>
    <t>06</t>
    <phoneticPr fontId="21"/>
  </si>
  <si>
    <t>27.01</t>
    <phoneticPr fontId="21"/>
  </si>
  <si>
    <t>02</t>
    <phoneticPr fontId="21"/>
  </si>
  <si>
    <t>28.01</t>
    <phoneticPr fontId="21"/>
  </si>
  <si>
    <t>2025.8月値を100％に対する変化率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</si>
</sst>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 "/>
    <numFmt numFmtId="178" formatCode="0.000"/>
    <numFmt numFmtId="179" formatCode="0.00\ "/>
    <numFmt numFmtId="180" formatCode="0.000_);[Red]\(0.000\)"/>
    <numFmt numFmtId="181" formatCode="0.00_ "/>
  </numFmts>
  <fonts count="54" x14ac:knownFonts="1">
    <font>
      <sz val="11"/>
      <name val="ＭＳ Ｐゴシック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color indexed="9"/>
      <name val="Meiryo UI"/>
      <family val="3"/>
      <charset val="128"/>
    </font>
    <font>
      <sz val="14"/>
      <name val="メイリオ"/>
      <family val="3"/>
      <charset val="128"/>
    </font>
    <font>
      <sz val="14"/>
      <name val="Meiryo UI"/>
      <family val="3"/>
      <charset val="128"/>
    </font>
    <font>
      <sz val="11"/>
      <color indexed="9"/>
      <name val="Meiryo UI"/>
      <family val="3"/>
      <charset val="128"/>
    </font>
    <font>
      <sz val="12"/>
      <name val="ＭＳ Ｐゴシック"/>
      <family val="3"/>
      <charset val="128"/>
    </font>
    <font>
      <sz val="12"/>
      <color theme="0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4"/>
      <color indexed="9"/>
      <name val="Meiryo UI"/>
      <family val="3"/>
      <charset val="128"/>
    </font>
    <font>
      <b/>
      <sz val="12"/>
      <color indexed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color indexed="9"/>
      <name val="Meiryo UI"/>
      <family val="3"/>
      <charset val="128"/>
    </font>
    <font>
      <b/>
      <sz val="14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color rgb="FF000099"/>
      <name val="Meiryo UI"/>
      <family val="3"/>
      <charset val="128"/>
    </font>
    <font>
      <sz val="11"/>
      <color rgb="FF000099"/>
      <name val="Meiryo UI"/>
      <family val="3"/>
      <charset val="128"/>
    </font>
    <font>
      <sz val="11"/>
      <color rgb="FF000099"/>
      <name val="ＭＳ Ｐゴシック"/>
      <family val="3"/>
      <charset val="128"/>
    </font>
    <font>
      <b/>
      <sz val="14"/>
      <color rgb="FF2747BE"/>
      <name val="Meiryo UI"/>
      <family val="3"/>
      <charset val="128"/>
    </font>
    <font>
      <b/>
      <sz val="16"/>
      <color rgb="FF2747BE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メイリオ"/>
      <family val="3"/>
      <charset val="128"/>
    </font>
    <font>
      <sz val="11"/>
      <color theme="7" tint="-0.499984740745262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7" tint="-0.499984740745262"/>
      <name val="ＭＳ Ｐゴシック"/>
      <family val="3"/>
      <charset val="128"/>
    </font>
    <font>
      <sz val="6"/>
      <name val="ＭＳ Ｐゴシック"/>
      <charset val="128"/>
    </font>
    <font>
      <b/>
      <sz val="16"/>
      <name val="Meiryo UI"/>
      <charset val="128"/>
    </font>
    <font>
      <sz val="12"/>
      <name val="Meiryo UI"/>
      <charset val="128"/>
    </font>
    <font>
      <sz val="11"/>
      <name val="Meiryo UI"/>
      <charset val="128"/>
    </font>
    <font>
      <sz val="10"/>
      <name val="Meiryo UI"/>
      <charset val="128"/>
    </font>
    <font>
      <sz val="11"/>
      <color indexed="9"/>
      <name val="ＭＳ Ｐゴシック"/>
      <charset val="128"/>
    </font>
    <font>
      <b/>
      <sz val="14"/>
      <name val="Meiryo UI"/>
      <charset val="128"/>
    </font>
    <font>
      <sz val="12"/>
      <color indexed="9"/>
      <name val="ＭＳ Ｐゴシック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9" fillId="0" borderId="0">
      <alignment vertical="center"/>
    </xf>
  </cellStyleXfs>
  <cellXfs count="2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49" fontId="1" fillId="0" borderId="1" xfId="0" applyNumberFormat="1" applyFont="1" applyBorder="1" applyAlignment="1">
      <alignment horizontal="right" vertical="center"/>
    </xf>
    <xf numFmtId="0" fontId="20" fillId="0" borderId="0" xfId="2"/>
    <xf numFmtId="0" fontId="7" fillId="0" borderId="7" xfId="2" applyFont="1" applyBorder="1" applyAlignment="1">
      <alignment horizontal="center" vertical="center"/>
    </xf>
    <xf numFmtId="0" fontId="5" fillId="0" borderId="0" xfId="2" applyFont="1"/>
    <xf numFmtId="2" fontId="20" fillId="0" borderId="0" xfId="2" applyNumberFormat="1" applyAlignment="1">
      <alignment horizontal="center"/>
    </xf>
    <xf numFmtId="176" fontId="1" fillId="0" borderId="0" xfId="2" applyNumberFormat="1" applyFont="1" applyAlignment="1">
      <alignment vertical="center"/>
    </xf>
    <xf numFmtId="0" fontId="9" fillId="3" borderId="9" xfId="2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/>
    </xf>
    <xf numFmtId="176" fontId="7" fillId="0" borderId="7" xfId="2" applyNumberFormat="1" applyFont="1" applyBorder="1" applyAlignment="1">
      <alignment horizontal="center" vertical="center"/>
    </xf>
    <xf numFmtId="1" fontId="7" fillId="0" borderId="7" xfId="2" applyNumberFormat="1" applyFont="1" applyBorder="1" applyAlignment="1">
      <alignment horizontal="center" vertical="center"/>
    </xf>
    <xf numFmtId="176" fontId="7" fillId="0" borderId="4" xfId="2" applyNumberFormat="1" applyFont="1" applyBorder="1" applyAlignment="1">
      <alignment horizontal="center" vertical="center"/>
    </xf>
    <xf numFmtId="0" fontId="5" fillId="0" borderId="7" xfId="2" applyFont="1" applyBorder="1"/>
    <xf numFmtId="176" fontId="7" fillId="0" borderId="3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/>
    </xf>
    <xf numFmtId="178" fontId="6" fillId="0" borderId="7" xfId="2" applyNumberFormat="1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/>
    </xf>
    <xf numFmtId="0" fontId="1" fillId="0" borderId="7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1" fillId="0" borderId="0" xfId="2" applyFont="1"/>
    <xf numFmtId="2" fontId="1" fillId="0" borderId="0" xfId="2" applyNumberFormat="1" applyFont="1" applyAlignment="1">
      <alignment horizontal="center"/>
    </xf>
    <xf numFmtId="2" fontId="7" fillId="0" borderId="7" xfId="2" applyNumberFormat="1" applyFont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/>
    </xf>
    <xf numFmtId="179" fontId="7" fillId="0" borderId="7" xfId="2" applyNumberFormat="1" applyFont="1" applyBorder="1" applyAlignment="1">
      <alignment horizontal="center" vertical="center"/>
    </xf>
    <xf numFmtId="176" fontId="1" fillId="0" borderId="0" xfId="2" applyNumberFormat="1" applyFont="1"/>
    <xf numFmtId="0" fontId="20" fillId="0" borderId="0" xfId="2" applyAlignment="1">
      <alignment horizontal="center"/>
    </xf>
    <xf numFmtId="0" fontId="18" fillId="3" borderId="9" xfId="2" applyFont="1" applyFill="1" applyBorder="1" applyAlignment="1">
      <alignment horizontal="center"/>
    </xf>
    <xf numFmtId="176" fontId="7" fillId="4" borderId="7" xfId="2" applyNumberFormat="1" applyFont="1" applyFill="1" applyBorder="1" applyAlignment="1">
      <alignment horizontal="center" vertical="center"/>
    </xf>
    <xf numFmtId="1" fontId="7" fillId="4" borderId="7" xfId="2" applyNumberFormat="1" applyFont="1" applyFill="1" applyBorder="1" applyAlignment="1">
      <alignment horizontal="center" vertical="center"/>
    </xf>
    <xf numFmtId="176" fontId="7" fillId="2" borderId="7" xfId="2" applyNumberFormat="1" applyFont="1" applyFill="1" applyBorder="1" applyAlignment="1">
      <alignment horizontal="center" vertical="center"/>
    </xf>
    <xf numFmtId="1" fontId="7" fillId="2" borderId="7" xfId="2" applyNumberFormat="1" applyFont="1" applyFill="1" applyBorder="1" applyAlignment="1">
      <alignment horizontal="center" vertical="center"/>
    </xf>
    <xf numFmtId="178" fontId="9" fillId="3" borderId="9" xfId="2" applyNumberFormat="1" applyFont="1" applyFill="1" applyBorder="1" applyAlignment="1">
      <alignment horizontal="center"/>
    </xf>
    <xf numFmtId="178" fontId="9" fillId="3" borderId="11" xfId="2" applyNumberFormat="1" applyFont="1" applyFill="1" applyBorder="1" applyAlignment="1">
      <alignment horizontal="center"/>
    </xf>
    <xf numFmtId="178" fontId="5" fillId="0" borderId="7" xfId="2" applyNumberFormat="1" applyFont="1" applyBorder="1" applyAlignment="1">
      <alignment horizontal="center" vertical="center"/>
    </xf>
    <xf numFmtId="178" fontId="1" fillId="0" borderId="7" xfId="2" applyNumberFormat="1" applyFont="1" applyBorder="1" applyAlignment="1">
      <alignment horizontal="center" vertical="center" shrinkToFit="1"/>
    </xf>
    <xf numFmtId="176" fontId="9" fillId="3" borderId="9" xfId="2" applyNumberFormat="1" applyFont="1" applyFill="1" applyBorder="1" applyAlignment="1">
      <alignment horizontal="center"/>
    </xf>
    <xf numFmtId="176" fontId="9" fillId="3" borderId="10" xfId="2" applyNumberFormat="1" applyFont="1" applyFill="1" applyBorder="1" applyAlignment="1">
      <alignment horizontal="center"/>
    </xf>
    <xf numFmtId="2" fontId="7" fillId="0" borderId="4" xfId="2" applyNumberFormat="1" applyFont="1" applyBorder="1" applyAlignment="1">
      <alignment horizontal="center" vertical="center"/>
    </xf>
    <xf numFmtId="0" fontId="17" fillId="3" borderId="9" xfId="2" applyFont="1" applyFill="1" applyBorder="1" applyAlignment="1">
      <alignment horizontal="center"/>
    </xf>
    <xf numFmtId="0" fontId="17" fillId="3" borderId="10" xfId="2" applyFont="1" applyFill="1" applyBorder="1" applyAlignment="1">
      <alignment horizontal="center"/>
    </xf>
    <xf numFmtId="0" fontId="11" fillId="0" borderId="7" xfId="2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9" fillId="3" borderId="9" xfId="2" applyFont="1" applyFill="1" applyBorder="1"/>
    <xf numFmtId="0" fontId="9" fillId="3" borderId="10" xfId="2" applyFont="1" applyFill="1" applyBorder="1"/>
    <xf numFmtId="1" fontId="9" fillId="3" borderId="9" xfId="2" applyNumberFormat="1" applyFont="1" applyFill="1" applyBorder="1"/>
    <xf numFmtId="176" fontId="7" fillId="5" borderId="7" xfId="2" applyNumberFormat="1" applyFont="1" applyFill="1" applyBorder="1" applyAlignment="1">
      <alignment horizontal="center" vertical="center"/>
    </xf>
    <xf numFmtId="1" fontId="7" fillId="5" borderId="7" xfId="2" applyNumberFormat="1" applyFont="1" applyFill="1" applyBorder="1" applyAlignment="1">
      <alignment horizontal="center" vertical="center"/>
    </xf>
    <xf numFmtId="176" fontId="14" fillId="0" borderId="9" xfId="2" applyNumberFormat="1" applyFont="1" applyBorder="1" applyAlignment="1">
      <alignment horizontal="center"/>
    </xf>
    <xf numFmtId="176" fontId="14" fillId="0" borderId="10" xfId="2" applyNumberFormat="1" applyFont="1" applyBorder="1" applyAlignment="1">
      <alignment horizontal="center"/>
    </xf>
    <xf numFmtId="176" fontId="1" fillId="0" borderId="0" xfId="2" applyNumberFormat="1" applyFont="1" applyAlignment="1">
      <alignment horizontal="right" vertical="center"/>
    </xf>
    <xf numFmtId="176" fontId="16" fillId="3" borderId="9" xfId="2" applyNumberFormat="1" applyFont="1" applyFill="1" applyBorder="1" applyAlignment="1">
      <alignment horizontal="center"/>
    </xf>
    <xf numFmtId="176" fontId="16" fillId="3" borderId="10" xfId="2" applyNumberFormat="1" applyFont="1" applyFill="1" applyBorder="1" applyAlignment="1">
      <alignment horizontal="center"/>
    </xf>
    <xf numFmtId="0" fontId="15" fillId="3" borderId="9" xfId="2" applyFont="1" applyFill="1" applyBorder="1"/>
    <xf numFmtId="0" fontId="15" fillId="3" borderId="10" xfId="2" applyFont="1" applyFill="1" applyBorder="1"/>
    <xf numFmtId="178" fontId="7" fillId="0" borderId="7" xfId="2" applyNumberFormat="1" applyFont="1" applyBorder="1" applyAlignment="1">
      <alignment horizontal="center" vertical="center"/>
    </xf>
    <xf numFmtId="178" fontId="7" fillId="0" borderId="3" xfId="2" applyNumberFormat="1" applyFont="1" applyBorder="1" applyAlignment="1">
      <alignment horizontal="center" vertical="center"/>
    </xf>
    <xf numFmtId="180" fontId="7" fillId="0" borderId="3" xfId="2" applyNumberFormat="1" applyFont="1" applyBorder="1" applyAlignment="1">
      <alignment horizontal="center" vertical="center"/>
    </xf>
    <xf numFmtId="178" fontId="7" fillId="0" borderId="4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12" fillId="3" borderId="9" xfId="2" applyFont="1" applyFill="1" applyBorder="1" applyAlignment="1">
      <alignment horizontal="center"/>
    </xf>
    <xf numFmtId="0" fontId="12" fillId="3" borderId="10" xfId="2" applyFont="1" applyFill="1" applyBorder="1" applyAlignment="1">
      <alignment horizontal="center"/>
    </xf>
    <xf numFmtId="1" fontId="7" fillId="0" borderId="3" xfId="2" applyNumberFormat="1" applyFont="1" applyBorder="1" applyAlignment="1">
      <alignment horizontal="center" vertical="center"/>
    </xf>
    <xf numFmtId="0" fontId="13" fillId="0" borderId="0" xfId="2" applyFont="1"/>
    <xf numFmtId="2" fontId="13" fillId="0" borderId="0" xfId="2" applyNumberFormat="1" applyFont="1" applyAlignment="1">
      <alignment horizontal="center"/>
    </xf>
    <xf numFmtId="176" fontId="7" fillId="0" borderId="7" xfId="2" applyNumberFormat="1" applyFont="1" applyBorder="1" applyAlignment="1">
      <alignment horizontal="center"/>
    </xf>
    <xf numFmtId="0" fontId="11" fillId="0" borderId="0" xfId="2" applyFont="1"/>
    <xf numFmtId="178" fontId="6" fillId="0" borderId="7" xfId="2" applyNumberFormat="1" applyFont="1" applyBorder="1" applyAlignment="1">
      <alignment horizontal="center"/>
    </xf>
    <xf numFmtId="0" fontId="20" fillId="0" borderId="0" xfId="2" applyAlignment="1">
      <alignment vertical="center"/>
    </xf>
    <xf numFmtId="1" fontId="9" fillId="3" borderId="9" xfId="2" applyNumberFormat="1" applyFont="1" applyFill="1" applyBorder="1" applyAlignment="1">
      <alignment horizontal="center"/>
    </xf>
    <xf numFmtId="1" fontId="9" fillId="3" borderId="10" xfId="2" applyNumberFormat="1" applyFont="1" applyFill="1" applyBorder="1" applyAlignment="1">
      <alignment horizontal="center"/>
    </xf>
    <xf numFmtId="0" fontId="2" fillId="0" borderId="0" xfId="2" applyFont="1" applyAlignment="1">
      <alignment horizontal="center"/>
    </xf>
    <xf numFmtId="177" fontId="7" fillId="0" borderId="7" xfId="2" applyNumberFormat="1" applyFont="1" applyBorder="1" applyAlignment="1">
      <alignment horizontal="center" vertical="center"/>
    </xf>
    <xf numFmtId="0" fontId="20" fillId="0" borderId="0" xfId="2" applyAlignment="1">
      <alignment horizontal="left" vertical="top" wrapText="1"/>
    </xf>
    <xf numFmtId="0" fontId="7" fillId="0" borderId="7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10" fillId="0" borderId="0" xfId="2" applyFont="1"/>
    <xf numFmtId="2" fontId="7" fillId="0" borderId="13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13" xfId="2" applyFont="1" applyBorder="1" applyAlignment="1">
      <alignment horizontal="center"/>
    </xf>
    <xf numFmtId="0" fontId="5" fillId="0" borderId="13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 vertical="center"/>
    </xf>
    <xf numFmtId="176" fontId="5" fillId="0" borderId="13" xfId="2" applyNumberFormat="1" applyFont="1" applyBorder="1" applyAlignment="1">
      <alignment horizontal="center" vertical="center"/>
    </xf>
    <xf numFmtId="178" fontId="6" fillId="0" borderId="13" xfId="2" applyNumberFormat="1" applyFont="1" applyBorder="1" applyAlignment="1">
      <alignment horizontal="center" vertical="center"/>
    </xf>
    <xf numFmtId="178" fontId="5" fillId="0" borderId="13" xfId="2" applyNumberFormat="1" applyFont="1" applyBorder="1" applyAlignment="1">
      <alignment horizontal="center"/>
    </xf>
    <xf numFmtId="176" fontId="22" fillId="0" borderId="7" xfId="2" applyNumberFormat="1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 shrinkToFit="1"/>
    </xf>
    <xf numFmtId="178" fontId="1" fillId="0" borderId="7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176" fontId="26" fillId="0" borderId="7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178" fontId="27" fillId="0" borderId="7" xfId="0" applyNumberFormat="1" applyFont="1" applyBorder="1" applyAlignment="1">
      <alignment horizontal="center" vertical="center"/>
    </xf>
    <xf numFmtId="178" fontId="26" fillId="0" borderId="7" xfId="0" applyNumberFormat="1" applyFont="1" applyBorder="1" applyAlignment="1">
      <alignment horizontal="center"/>
    </xf>
    <xf numFmtId="0" fontId="28" fillId="3" borderId="10" xfId="0" applyFont="1" applyFill="1" applyBorder="1" applyAlignment="1">
      <alignment horizontal="center"/>
    </xf>
    <xf numFmtId="0" fontId="28" fillId="3" borderId="9" xfId="0" applyFont="1" applyFill="1" applyBorder="1" applyAlignment="1">
      <alignment horizontal="center"/>
    </xf>
    <xf numFmtId="0" fontId="26" fillId="0" borderId="0" xfId="0" applyFont="1"/>
    <xf numFmtId="0" fontId="25" fillId="0" borderId="0" xfId="0" applyFont="1"/>
    <xf numFmtId="0" fontId="26" fillId="0" borderId="7" xfId="0" applyFont="1" applyBorder="1"/>
    <xf numFmtId="176" fontId="29" fillId="0" borderId="3" xfId="0" applyNumberFormat="1" applyFont="1" applyBorder="1" applyAlignment="1">
      <alignment horizontal="center" vertical="center"/>
    </xf>
    <xf numFmtId="2" fontId="29" fillId="0" borderId="7" xfId="0" applyNumberFormat="1" applyFont="1" applyBorder="1" applyAlignment="1">
      <alignment horizontal="center" vertical="center"/>
    </xf>
    <xf numFmtId="176" fontId="25" fillId="0" borderId="0" xfId="0" applyNumberFormat="1" applyFont="1"/>
    <xf numFmtId="2" fontId="29" fillId="0" borderId="3" xfId="0" applyNumberFormat="1" applyFont="1" applyBorder="1" applyAlignment="1">
      <alignment horizontal="center" vertical="center"/>
    </xf>
    <xf numFmtId="176" fontId="25" fillId="0" borderId="0" xfId="0" applyNumberFormat="1" applyFont="1" applyAlignment="1">
      <alignment vertical="center"/>
    </xf>
    <xf numFmtId="179" fontId="29" fillId="0" borderId="7" xfId="0" applyNumberFormat="1" applyFont="1" applyBorder="1" applyAlignment="1">
      <alignment horizontal="center" vertical="center"/>
    </xf>
    <xf numFmtId="2" fontId="25" fillId="0" borderId="0" xfId="0" applyNumberFormat="1" applyFont="1" applyAlignment="1">
      <alignment horizontal="center"/>
    </xf>
    <xf numFmtId="176" fontId="29" fillId="0" borderId="4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78" fontId="3" fillId="0" borderId="3" xfId="0" applyNumberFormat="1" applyFont="1" applyBorder="1" applyAlignment="1">
      <alignment horizontal="center"/>
    </xf>
    <xf numFmtId="176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32" fillId="0" borderId="0" xfId="2" applyFont="1"/>
    <xf numFmtId="0" fontId="33" fillId="0" borderId="0" xfId="2" applyFont="1"/>
    <xf numFmtId="0" fontId="36" fillId="0" borderId="0" xfId="2" applyFont="1"/>
    <xf numFmtId="0" fontId="38" fillId="0" borderId="0" xfId="2" applyFont="1"/>
    <xf numFmtId="0" fontId="38" fillId="0" borderId="0" xfId="2" applyFont="1" applyAlignment="1">
      <alignment horizontal="left" vertical="center" wrapText="1"/>
    </xf>
    <xf numFmtId="0" fontId="39" fillId="0" borderId="0" xfId="2" applyFont="1" applyAlignment="1">
      <alignment horizontal="center" vertical="center"/>
    </xf>
    <xf numFmtId="0" fontId="40" fillId="0" borderId="0" xfId="2" applyFont="1" applyAlignment="1">
      <alignment horizontal="right" vertical="center"/>
    </xf>
    <xf numFmtId="0" fontId="40" fillId="0" borderId="0" xfId="2" applyFont="1"/>
    <xf numFmtId="0" fontId="40" fillId="0" borderId="0" xfId="2" applyFont="1" applyAlignment="1">
      <alignment horizontal="left"/>
    </xf>
    <xf numFmtId="0" fontId="41" fillId="6" borderId="0" xfId="2" applyFont="1" applyFill="1" applyAlignment="1">
      <alignment horizontal="left" vertical="center"/>
    </xf>
    <xf numFmtId="0" fontId="42" fillId="6" borderId="0" xfId="2" applyFont="1" applyFill="1" applyAlignment="1">
      <alignment horizontal="center" vertical="center"/>
    </xf>
    <xf numFmtId="0" fontId="42" fillId="6" borderId="0" xfId="2" applyFont="1" applyFill="1" applyAlignment="1">
      <alignment horizontal="right"/>
    </xf>
    <xf numFmtId="0" fontId="42" fillId="6" borderId="0" xfId="2" applyFont="1" applyFill="1"/>
    <xf numFmtId="0" fontId="42" fillId="6" borderId="0" xfId="2" applyFont="1" applyFill="1" applyAlignment="1">
      <alignment horizontal="left"/>
    </xf>
    <xf numFmtId="0" fontId="43" fillId="0" borderId="0" xfId="2" applyFont="1"/>
    <xf numFmtId="0" fontId="42" fillId="6" borderId="0" xfId="2" applyFont="1" applyFill="1" applyAlignment="1">
      <alignment horizontal="left" vertical="center"/>
    </xf>
    <xf numFmtId="0" fontId="42" fillId="0" borderId="0" xfId="2" applyFont="1"/>
    <xf numFmtId="0" fontId="44" fillId="0" borderId="0" xfId="2" applyFont="1"/>
    <xf numFmtId="0" fontId="45" fillId="0" borderId="0" xfId="2" applyFont="1"/>
    <xf numFmtId="0" fontId="7" fillId="7" borderId="15" xfId="2" applyFont="1" applyFill="1" applyBorder="1" applyAlignment="1">
      <alignment horizontal="center" vertical="center"/>
    </xf>
    <xf numFmtId="0" fontId="34" fillId="7" borderId="16" xfId="2" applyFont="1" applyFill="1" applyBorder="1" applyAlignment="1">
      <alignment horizontal="center" vertical="center"/>
    </xf>
    <xf numFmtId="0" fontId="7" fillId="7" borderId="17" xfId="2" applyFont="1" applyFill="1" applyBorder="1" applyAlignment="1">
      <alignment horizontal="center" vertical="center"/>
    </xf>
    <xf numFmtId="0" fontId="4" fillId="7" borderId="21" xfId="2" applyFont="1" applyFill="1" applyBorder="1" applyAlignment="1">
      <alignment horizontal="center" vertical="center"/>
    </xf>
    <xf numFmtId="0" fontId="35" fillId="7" borderId="22" xfId="2" applyFont="1" applyFill="1" applyBorder="1" applyAlignment="1">
      <alignment horizontal="center" vertical="center"/>
    </xf>
    <xf numFmtId="0" fontId="7" fillId="7" borderId="13" xfId="2" applyFont="1" applyFill="1" applyBorder="1" applyAlignment="1">
      <alignment horizontal="center" vertical="center"/>
    </xf>
    <xf numFmtId="0" fontId="4" fillId="7" borderId="23" xfId="2" applyFont="1" applyFill="1" applyBorder="1" applyAlignment="1">
      <alignment horizontal="right" vertical="center"/>
    </xf>
    <xf numFmtId="0" fontId="4" fillId="7" borderId="24" xfId="2" applyFont="1" applyFill="1" applyBorder="1" applyAlignment="1">
      <alignment horizontal="center" vertical="center"/>
    </xf>
    <xf numFmtId="0" fontId="4" fillId="7" borderId="25" xfId="2" applyFont="1" applyFill="1" applyBorder="1" applyAlignment="1">
      <alignment horizontal="left" vertical="center"/>
    </xf>
    <xf numFmtId="0" fontId="3" fillId="7" borderId="13" xfId="2" applyFont="1" applyFill="1" applyBorder="1" applyAlignment="1">
      <alignment horizontal="center" vertical="center"/>
    </xf>
    <xf numFmtId="0" fontId="4" fillId="7" borderId="26" xfId="2" applyFont="1" applyFill="1" applyBorder="1" applyAlignment="1">
      <alignment horizontal="center" vertical="center"/>
    </xf>
    <xf numFmtId="0" fontId="35" fillId="7" borderId="27" xfId="2" applyFont="1" applyFill="1" applyBorder="1" applyAlignment="1">
      <alignment horizontal="center" vertical="center"/>
    </xf>
    <xf numFmtId="0" fontId="7" fillId="7" borderId="28" xfId="2" applyFont="1" applyFill="1" applyBorder="1" applyAlignment="1">
      <alignment horizontal="center" vertical="center"/>
    </xf>
    <xf numFmtId="176" fontId="4" fillId="7" borderId="29" xfId="2" applyNumberFormat="1" applyFont="1" applyFill="1" applyBorder="1" applyAlignment="1">
      <alignment horizontal="right" vertical="center"/>
    </xf>
    <xf numFmtId="0" fontId="4" fillId="7" borderId="30" xfId="2" applyFont="1" applyFill="1" applyBorder="1" applyAlignment="1">
      <alignment horizontal="center" vertical="center"/>
    </xf>
    <xf numFmtId="0" fontId="4" fillId="7" borderId="31" xfId="2" applyFont="1" applyFill="1" applyBorder="1" applyAlignment="1">
      <alignment horizontal="left" vertical="center"/>
    </xf>
    <xf numFmtId="0" fontId="3" fillId="7" borderId="28" xfId="2" applyFont="1" applyFill="1" applyBorder="1" applyAlignment="1">
      <alignment horizontal="center" vertical="center"/>
    </xf>
    <xf numFmtId="0" fontId="4" fillId="7" borderId="32" xfId="2" applyFont="1" applyFill="1" applyBorder="1" applyAlignment="1">
      <alignment horizontal="center" vertical="center"/>
    </xf>
    <xf numFmtId="0" fontId="35" fillId="7" borderId="33" xfId="2" applyFont="1" applyFill="1" applyBorder="1" applyAlignment="1">
      <alignment horizontal="center" vertical="center"/>
    </xf>
    <xf numFmtId="0" fontId="7" fillId="7" borderId="34" xfId="2" applyFont="1" applyFill="1" applyBorder="1" applyAlignment="1">
      <alignment horizontal="center" vertical="center"/>
    </xf>
    <xf numFmtId="0" fontId="4" fillId="7" borderId="35" xfId="2" applyFont="1" applyFill="1" applyBorder="1" applyAlignment="1">
      <alignment horizontal="right" vertical="center"/>
    </xf>
    <xf numFmtId="0" fontId="4" fillId="7" borderId="14" xfId="2" applyFont="1" applyFill="1" applyBorder="1" applyAlignment="1">
      <alignment horizontal="center" vertical="center"/>
    </xf>
    <xf numFmtId="0" fontId="4" fillId="7" borderId="4" xfId="2" applyFont="1" applyFill="1" applyBorder="1" applyAlignment="1">
      <alignment horizontal="left" vertical="center"/>
    </xf>
    <xf numFmtId="0" fontId="3" fillId="7" borderId="34" xfId="2" applyFont="1" applyFill="1" applyBorder="1" applyAlignment="1">
      <alignment horizontal="center" vertical="center"/>
    </xf>
    <xf numFmtId="0" fontId="4" fillId="7" borderId="29" xfId="2" applyFont="1" applyFill="1" applyBorder="1" applyAlignment="1">
      <alignment horizontal="right" vertical="center"/>
    </xf>
    <xf numFmtId="0" fontId="4" fillId="7" borderId="36" xfId="2" applyFont="1" applyFill="1" applyBorder="1" applyAlignment="1">
      <alignment horizontal="center" vertical="center"/>
    </xf>
    <xf numFmtId="176" fontId="35" fillId="7" borderId="33" xfId="2" applyNumberFormat="1" applyFont="1" applyFill="1" applyBorder="1" applyAlignment="1">
      <alignment horizontal="center" vertical="center"/>
    </xf>
    <xf numFmtId="176" fontId="4" fillId="7" borderId="35" xfId="2" applyNumberFormat="1" applyFont="1" applyFill="1" applyBorder="1" applyAlignment="1">
      <alignment horizontal="right" vertical="center"/>
    </xf>
    <xf numFmtId="176" fontId="4" fillId="7" borderId="4" xfId="2" applyNumberFormat="1" applyFont="1" applyFill="1" applyBorder="1" applyAlignment="1">
      <alignment horizontal="left" vertical="center"/>
    </xf>
    <xf numFmtId="0" fontId="4" fillId="7" borderId="37" xfId="2" applyFont="1" applyFill="1" applyBorder="1" applyAlignment="1">
      <alignment horizontal="right" vertical="center"/>
    </xf>
    <xf numFmtId="0" fontId="4" fillId="7" borderId="38" xfId="2" applyFont="1" applyFill="1" applyBorder="1" applyAlignment="1">
      <alignment horizontal="center" vertical="center"/>
    </xf>
    <xf numFmtId="0" fontId="4" fillId="7" borderId="3" xfId="2" applyFont="1" applyFill="1" applyBorder="1" applyAlignment="1">
      <alignment horizontal="left" vertical="center"/>
    </xf>
    <xf numFmtId="0" fontId="3" fillId="7" borderId="7" xfId="2" applyFont="1" applyFill="1" applyBorder="1" applyAlignment="1">
      <alignment horizontal="center" vertical="center"/>
    </xf>
    <xf numFmtId="0" fontId="35" fillId="7" borderId="39" xfId="2" applyFont="1" applyFill="1" applyBorder="1" applyAlignment="1">
      <alignment horizontal="center" vertical="center"/>
    </xf>
    <xf numFmtId="0" fontId="7" fillId="7" borderId="40" xfId="2" applyFont="1" applyFill="1" applyBorder="1" applyAlignment="1">
      <alignment horizontal="center" vertical="center"/>
    </xf>
    <xf numFmtId="1" fontId="4" fillId="7" borderId="37" xfId="2" applyNumberFormat="1" applyFont="1" applyFill="1" applyBorder="1" applyAlignment="1">
      <alignment horizontal="right" vertical="center"/>
    </xf>
    <xf numFmtId="1" fontId="4" fillId="7" borderId="3" xfId="2" applyNumberFormat="1" applyFont="1" applyFill="1" applyBorder="1" applyAlignment="1">
      <alignment horizontal="left" vertical="center"/>
    </xf>
    <xf numFmtId="0" fontId="3" fillId="7" borderId="40" xfId="2" applyFont="1" applyFill="1" applyBorder="1" applyAlignment="1">
      <alignment horizontal="center" vertical="center"/>
    </xf>
    <xf numFmtId="0" fontId="4" fillId="7" borderId="41" xfId="2" applyFont="1" applyFill="1" applyBorder="1" applyAlignment="1">
      <alignment horizontal="center" vertical="center"/>
    </xf>
    <xf numFmtId="0" fontId="35" fillId="7" borderId="42" xfId="2" applyFont="1" applyFill="1" applyBorder="1" applyAlignment="1">
      <alignment horizontal="center" vertical="center"/>
    </xf>
    <xf numFmtId="0" fontId="7" fillId="7" borderId="6" xfId="2" applyFont="1" applyFill="1" applyBorder="1" applyAlignment="1">
      <alignment horizontal="center" vertical="center"/>
    </xf>
    <xf numFmtId="1" fontId="4" fillId="7" borderId="43" xfId="2" applyNumberFormat="1" applyFont="1" applyFill="1" applyBorder="1" applyAlignment="1">
      <alignment horizontal="right" vertical="center"/>
    </xf>
    <xf numFmtId="0" fontId="4" fillId="7" borderId="44" xfId="2" applyFont="1" applyFill="1" applyBorder="1" applyAlignment="1">
      <alignment horizontal="center" vertical="center"/>
    </xf>
    <xf numFmtId="1" fontId="4" fillId="7" borderId="5" xfId="2" applyNumberFormat="1" applyFont="1" applyFill="1" applyBorder="1" applyAlignment="1">
      <alignment horizontal="left" vertical="center"/>
    </xf>
    <xf numFmtId="0" fontId="3" fillId="7" borderId="6" xfId="2" applyFont="1" applyFill="1" applyBorder="1" applyAlignment="1">
      <alignment horizontal="center" vertical="center"/>
    </xf>
    <xf numFmtId="0" fontId="37" fillId="7" borderId="45" xfId="2" applyFont="1" applyFill="1" applyBorder="1" applyAlignment="1">
      <alignment horizontal="center" vertical="center"/>
    </xf>
    <xf numFmtId="0" fontId="35" fillId="7" borderId="46" xfId="2" applyFont="1" applyFill="1" applyBorder="1" applyAlignment="1">
      <alignment horizontal="center" vertical="center"/>
    </xf>
    <xf numFmtId="0" fontId="7" fillId="7" borderId="47" xfId="2" applyFont="1" applyFill="1" applyBorder="1" applyAlignment="1">
      <alignment horizontal="center" vertical="center"/>
    </xf>
    <xf numFmtId="0" fontId="4" fillId="7" borderId="48" xfId="2" applyFont="1" applyFill="1" applyBorder="1" applyAlignment="1">
      <alignment horizontal="right" vertical="center"/>
    </xf>
    <xf numFmtId="0" fontId="4" fillId="7" borderId="49" xfId="2" applyFont="1" applyFill="1" applyBorder="1" applyAlignment="1">
      <alignment horizontal="center" vertical="center"/>
    </xf>
    <xf numFmtId="0" fontId="4" fillId="7" borderId="50" xfId="2" applyFont="1" applyFill="1" applyBorder="1" applyAlignment="1">
      <alignment horizontal="left" vertical="center"/>
    </xf>
    <xf numFmtId="0" fontId="3" fillId="7" borderId="47" xfId="2" applyFont="1" applyFill="1" applyBorder="1" applyAlignment="1">
      <alignment horizontal="center" vertical="center"/>
    </xf>
    <xf numFmtId="0" fontId="37" fillId="7" borderId="26" xfId="2" applyFont="1" applyFill="1" applyBorder="1" applyAlignment="1">
      <alignment horizontal="center" vertical="center"/>
    </xf>
    <xf numFmtId="0" fontId="37" fillId="7" borderId="36" xfId="2" applyFont="1" applyFill="1" applyBorder="1" applyAlignment="1">
      <alignment horizontal="center" vertical="center" wrapText="1"/>
    </xf>
    <xf numFmtId="0" fontId="7" fillId="7" borderId="7" xfId="2" applyFont="1" applyFill="1" applyBorder="1" applyAlignment="1">
      <alignment horizontal="center" vertical="center"/>
    </xf>
    <xf numFmtId="1" fontId="4" fillId="7" borderId="29" xfId="2" applyNumberFormat="1" applyFont="1" applyFill="1" applyBorder="1" applyAlignment="1">
      <alignment horizontal="right" vertical="center"/>
    </xf>
    <xf numFmtId="1" fontId="4" fillId="7" borderId="31" xfId="2" applyNumberFormat="1" applyFont="1" applyFill="1" applyBorder="1" applyAlignment="1">
      <alignment horizontal="left" vertical="center"/>
    </xf>
    <xf numFmtId="0" fontId="4" fillId="7" borderId="51" xfId="2" applyFont="1" applyFill="1" applyBorder="1" applyAlignment="1">
      <alignment horizontal="right" vertical="center"/>
    </xf>
    <xf numFmtId="0" fontId="4" fillId="7" borderId="0" xfId="2" applyFont="1" applyFill="1" applyAlignment="1">
      <alignment horizontal="center" vertical="center"/>
    </xf>
    <xf numFmtId="176" fontId="4" fillId="7" borderId="52" xfId="2" applyNumberFormat="1" applyFont="1" applyFill="1" applyBorder="1" applyAlignment="1">
      <alignment horizontal="left" vertical="center"/>
    </xf>
    <xf numFmtId="176" fontId="35" fillId="7" borderId="22" xfId="2" applyNumberFormat="1" applyFont="1" applyFill="1" applyBorder="1" applyAlignment="1">
      <alignment horizontal="center" vertical="center"/>
    </xf>
    <xf numFmtId="176" fontId="4" fillId="7" borderId="37" xfId="2" applyNumberFormat="1" applyFont="1" applyFill="1" applyBorder="1" applyAlignment="1">
      <alignment horizontal="right" vertical="center"/>
    </xf>
    <xf numFmtId="176" fontId="4" fillId="7" borderId="3" xfId="2" applyNumberFormat="1" applyFont="1" applyFill="1" applyBorder="1" applyAlignment="1">
      <alignment horizontal="left" vertical="center"/>
    </xf>
    <xf numFmtId="0" fontId="4" fillId="7" borderId="36" xfId="2" applyFont="1" applyFill="1" applyBorder="1" applyAlignment="1">
      <alignment horizontal="center" vertical="center" wrapText="1"/>
    </xf>
    <xf numFmtId="2" fontId="35" fillId="7" borderId="33" xfId="2" applyNumberFormat="1" applyFont="1" applyFill="1" applyBorder="1" applyAlignment="1">
      <alignment horizontal="center" vertical="center"/>
    </xf>
    <xf numFmtId="2" fontId="4" fillId="7" borderId="35" xfId="2" applyNumberFormat="1" applyFont="1" applyFill="1" applyBorder="1" applyAlignment="1">
      <alignment horizontal="right" vertical="center"/>
    </xf>
    <xf numFmtId="2" fontId="4" fillId="7" borderId="4" xfId="2" applyNumberFormat="1" applyFont="1" applyFill="1" applyBorder="1" applyAlignment="1">
      <alignment horizontal="left" vertical="center"/>
    </xf>
    <xf numFmtId="2" fontId="35" fillId="7" borderId="22" xfId="2" applyNumberFormat="1" applyFont="1" applyFill="1" applyBorder="1" applyAlignment="1">
      <alignment horizontal="center" vertical="center"/>
    </xf>
    <xf numFmtId="2" fontId="4" fillId="7" borderId="37" xfId="2" applyNumberFormat="1" applyFont="1" applyFill="1" applyBorder="1" applyAlignment="1">
      <alignment horizontal="right" vertical="center"/>
    </xf>
    <xf numFmtId="2" fontId="4" fillId="7" borderId="3" xfId="2" applyNumberFormat="1" applyFont="1" applyFill="1" applyBorder="1" applyAlignment="1">
      <alignment horizontal="left" vertical="center"/>
    </xf>
    <xf numFmtId="1" fontId="35" fillId="7" borderId="22" xfId="2" applyNumberFormat="1" applyFont="1" applyFill="1" applyBorder="1" applyAlignment="1">
      <alignment horizontal="center" vertical="center"/>
    </xf>
    <xf numFmtId="176" fontId="7" fillId="2" borderId="13" xfId="2" applyNumberFormat="1" applyFont="1" applyFill="1" applyBorder="1" applyAlignment="1">
      <alignment horizontal="center" vertical="center"/>
    </xf>
    <xf numFmtId="176" fontId="3" fillId="8" borderId="3" xfId="0" applyNumberFormat="1" applyFont="1" applyFill="1" applyBorder="1" applyAlignment="1">
      <alignment horizontal="center"/>
    </xf>
    <xf numFmtId="0" fontId="47" fillId="0" borderId="0" xfId="0" applyFont="1" applyAlignment="1">
      <alignment horizontal="center"/>
    </xf>
    <xf numFmtId="0" fontId="48" fillId="0" borderId="13" xfId="0" applyFont="1" applyBorder="1" applyAlignment="1">
      <alignment horizontal="center"/>
    </xf>
    <xf numFmtId="0" fontId="49" fillId="0" borderId="13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shrinkToFit="1"/>
    </xf>
    <xf numFmtId="0" fontId="50" fillId="0" borderId="13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176" fontId="49" fillId="0" borderId="13" xfId="0" applyNumberFormat="1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178" fontId="50" fillId="0" borderId="13" xfId="0" applyNumberFormat="1" applyFont="1" applyBorder="1" applyAlignment="1">
      <alignment horizontal="center" vertical="center"/>
    </xf>
    <xf numFmtId="178" fontId="49" fillId="0" borderId="13" xfId="0" applyNumberFormat="1" applyFont="1" applyBorder="1" applyAlignment="1">
      <alignment horizontal="center"/>
    </xf>
    <xf numFmtId="0" fontId="51" fillId="3" borderId="10" xfId="0" applyFont="1" applyFill="1" applyBorder="1"/>
    <xf numFmtId="0" fontId="51" fillId="3" borderId="9" xfId="0" applyFont="1" applyFill="1" applyBorder="1"/>
    <xf numFmtId="0" fontId="49" fillId="0" borderId="0" xfId="0" applyFont="1"/>
    <xf numFmtId="0" fontId="49" fillId="0" borderId="7" xfId="0" applyFont="1" applyBorder="1"/>
    <xf numFmtId="176" fontId="52" fillId="0" borderId="3" xfId="0" applyNumberFormat="1" applyFont="1" applyBorder="1" applyAlignment="1">
      <alignment horizontal="center" vertical="center"/>
    </xf>
    <xf numFmtId="2" fontId="52" fillId="0" borderId="7" xfId="0" applyNumberFormat="1" applyFont="1" applyBorder="1" applyAlignment="1">
      <alignment horizontal="center" vertical="center"/>
    </xf>
    <xf numFmtId="176" fontId="53" fillId="3" borderId="10" xfId="0" applyNumberFormat="1" applyFont="1" applyFill="1" applyBorder="1" applyAlignment="1">
      <alignment horizontal="center"/>
    </xf>
    <xf numFmtId="176" fontId="53" fillId="3" borderId="9" xfId="0" applyNumberFormat="1" applyFont="1" applyFill="1" applyBorder="1" applyAlignment="1">
      <alignment horizontal="center"/>
    </xf>
    <xf numFmtId="176" fontId="48" fillId="0" borderId="0" xfId="0" applyNumberFormat="1" applyFont="1" applyAlignment="1">
      <alignment vertical="center"/>
    </xf>
    <xf numFmtId="2" fontId="52" fillId="0" borderId="3" xfId="0" applyNumberFormat="1" applyFont="1" applyBorder="1" applyAlignment="1">
      <alignment horizontal="center" vertical="center"/>
    </xf>
    <xf numFmtId="2" fontId="52" fillId="0" borderId="4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79" fontId="52" fillId="0" borderId="7" xfId="0" applyNumberFormat="1" applyFont="1" applyBorder="1" applyAlignment="1">
      <alignment horizontal="center" vertical="center"/>
    </xf>
    <xf numFmtId="176" fontId="52" fillId="0" borderId="4" xfId="0" applyNumberFormat="1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176" fontId="7" fillId="2" borderId="13" xfId="0" applyNumberFormat="1" applyFont="1" applyFill="1" applyBorder="1" applyAlignment="1">
      <alignment horizontal="center" vertical="center"/>
    </xf>
    <xf numFmtId="176" fontId="7" fillId="4" borderId="13" xfId="0" applyNumberFormat="1" applyFont="1" applyFill="1" applyBorder="1" applyAlignment="1">
      <alignment horizontal="center" vertical="center"/>
    </xf>
    <xf numFmtId="176" fontId="7" fillId="8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13" xfId="0" applyNumberFormat="1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7" fillId="7" borderId="14" xfId="2" applyFont="1" applyFill="1" applyBorder="1" applyAlignment="1">
      <alignment horizontal="center" vertical="center" shrinkToFit="1"/>
    </xf>
    <xf numFmtId="0" fontId="5" fillId="7" borderId="14" xfId="2" applyFont="1" applyFill="1" applyBorder="1" applyAlignment="1">
      <alignment horizontal="center" vertical="center" shrinkToFit="1"/>
    </xf>
    <xf numFmtId="0" fontId="7" fillId="7" borderId="18" xfId="2" applyFont="1" applyFill="1" applyBorder="1" applyAlignment="1">
      <alignment horizontal="center" vertical="center" wrapText="1"/>
    </xf>
    <xf numFmtId="0" fontId="7" fillId="7" borderId="19" xfId="2" applyFont="1" applyFill="1" applyBorder="1" applyAlignment="1">
      <alignment horizontal="center" vertical="center" wrapText="1"/>
    </xf>
    <xf numFmtId="0" fontId="7" fillId="7" borderId="20" xfId="2" applyFont="1" applyFill="1" applyBorder="1" applyAlignment="1">
      <alignment horizontal="center" vertical="center" wrapText="1"/>
    </xf>
  </cellXfs>
  <cellStyles count="5">
    <cellStyle name="標準" xfId="0" builtinId="0"/>
    <cellStyle name="標準 2" xfId="2" xr:uid="{00000000-0005-0000-0000-000032000000}"/>
    <cellStyle name="標準 3" xfId="3" xr:uid="{00000000-0005-0000-0000-000033000000}"/>
    <cellStyle name="標準 4" xfId="1" xr:uid="{00000000-0005-0000-0000-00000D000000}"/>
    <cellStyle name="標準 6" xfId="4" xr:uid="{00000000-0005-0000-0000-00003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000099"/>
      <color rgb="FFFF33CC"/>
      <color rgb="FF00FFFF"/>
      <color rgb="FF0000FF"/>
      <color rgb="FF0000CC"/>
      <color rgb="FF800080"/>
      <color rgb="FF00FF00"/>
      <color rgb="FF66330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94257797184693E-2"/>
          <c:y val="8.5397452587317693E-2"/>
          <c:w val="0.69929279282536605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Na!$B$3:$B$20</c:f>
              <c:numCache>
                <c:formatCode>0.0</c:formatCode>
                <c:ptCount val="18"/>
                <c:pt idx="0">
                  <c:v>143.88888888888886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6-4652-9FE4-A4163A588377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Na!$C$3:$C$20</c:f>
              <c:numCache>
                <c:formatCode>0.0</c:formatCode>
                <c:ptCount val="18"/>
                <c:pt idx="0">
                  <c:v>145.1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6-4652-9FE4-A4163A588377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Na!$D$3:$D$20</c:f>
              <c:numCache>
                <c:formatCode>0.0</c:formatCode>
                <c:ptCount val="18"/>
                <c:pt idx="0">
                  <c:v>144.97499999999999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46-4652-9FE4-A4163A588377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Na!$E$3:$E$20</c:f>
              <c:numCache>
                <c:formatCode>0.0</c:formatCode>
                <c:ptCount val="18"/>
                <c:pt idx="0">
                  <c:v>145.19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46-4652-9FE4-A4163A588377}"/>
            </c:ext>
          </c:extLst>
        </c:ser>
        <c:ser>
          <c:idx val="6"/>
          <c:order val="4"/>
          <c:tx>
            <c:strRef>
              <c:f>Na!$F$2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Na!$F$3:$F$20</c:f>
              <c:numCache>
                <c:formatCode>0.0</c:formatCode>
                <c:ptCount val="18"/>
                <c:pt idx="0">
                  <c:v>144.41166666666669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46-4652-9FE4-A4163A588377}"/>
            </c:ext>
          </c:extLst>
        </c:ser>
        <c:ser>
          <c:idx val="7"/>
          <c:order val="5"/>
          <c:tx>
            <c:strRef>
              <c:f>Na!$G$2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Na!$G$3:$G$20</c:f>
              <c:numCache>
                <c:formatCode>0.0</c:formatCode>
                <c:ptCount val="18"/>
                <c:pt idx="0">
                  <c:v>145.02500000000001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46-4652-9FE4-A4163A588377}"/>
            </c:ext>
          </c:extLst>
        </c:ser>
        <c:ser>
          <c:idx val="8"/>
          <c:order val="6"/>
          <c:tx>
            <c:strRef>
              <c:f>Na!$H$2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Na!$H$3:$H$20</c:f>
              <c:numCache>
                <c:formatCode>0.0</c:formatCode>
                <c:ptCount val="18"/>
                <c:pt idx="0">
                  <c:v>144.5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846-4652-9FE4-A4163A588377}"/>
            </c:ext>
          </c:extLst>
        </c:ser>
        <c:ser>
          <c:idx val="3"/>
          <c:order val="7"/>
          <c:tx>
            <c:strRef>
              <c:f>Na!$I$2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846-4652-9FE4-A4163A588377}"/>
            </c:ext>
          </c:extLst>
        </c:ser>
        <c:ser>
          <c:idx val="14"/>
          <c:order val="8"/>
          <c:tx>
            <c:strRef>
              <c:f>Na!$J$2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Na!$J$3:$J$20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846-4652-9FE4-A4163A588377}"/>
            </c:ext>
          </c:extLst>
        </c:ser>
        <c:ser>
          <c:idx val="9"/>
          <c:order val="9"/>
          <c:tx>
            <c:strRef>
              <c:f>Na!$K$2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Na!$K$3:$K$20</c:f>
              <c:numCache>
                <c:formatCode>0</c:formatCode>
                <c:ptCount val="18"/>
                <c:pt idx="0">
                  <c:v>145</c:v>
                </c:pt>
                <c:pt idx="1">
                  <c:v>145</c:v>
                </c:pt>
                <c:pt idx="2">
                  <c:v>145</c:v>
                </c:pt>
                <c:pt idx="3">
                  <c:v>145</c:v>
                </c:pt>
                <c:pt idx="4">
                  <c:v>145</c:v>
                </c:pt>
                <c:pt idx="5">
                  <c:v>145</c:v>
                </c:pt>
                <c:pt idx="6">
                  <c:v>145</c:v>
                </c:pt>
                <c:pt idx="7">
                  <c:v>145</c:v>
                </c:pt>
                <c:pt idx="8">
                  <c:v>145</c:v>
                </c:pt>
                <c:pt idx="9">
                  <c:v>145</c:v>
                </c:pt>
                <c:pt idx="10">
                  <c:v>145</c:v>
                </c:pt>
                <c:pt idx="11">
                  <c:v>145</c:v>
                </c:pt>
                <c:pt idx="12">
                  <c:v>145</c:v>
                </c:pt>
                <c:pt idx="13">
                  <c:v>145</c:v>
                </c:pt>
                <c:pt idx="14">
                  <c:v>145</c:v>
                </c:pt>
                <c:pt idx="15">
                  <c:v>145</c:v>
                </c:pt>
                <c:pt idx="16">
                  <c:v>145</c:v>
                </c:pt>
                <c:pt idx="17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846-4652-9FE4-A4163A588377}"/>
            </c:ext>
          </c:extLst>
        </c:ser>
        <c:ser>
          <c:idx val="10"/>
          <c:order val="10"/>
          <c:tx>
            <c:strRef>
              <c:f>Na!$L$2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Na!$L$3:$L$20</c:f>
              <c:numCache>
                <c:formatCode>0.0</c:formatCode>
                <c:ptCount val="18"/>
                <c:pt idx="0">
                  <c:v>144.7272222222222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846-4652-9FE4-A4163A588377}"/>
            </c:ext>
          </c:extLst>
        </c:ser>
        <c:ser>
          <c:idx val="11"/>
          <c:order val="11"/>
          <c:tx>
            <c:strRef>
              <c:f>Na!$M$2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Na!$M$3:$M$20</c:f>
              <c:numCache>
                <c:formatCode>0.0</c:formatCode>
                <c:ptCount val="18"/>
                <c:pt idx="0">
                  <c:v>1.3011111111111404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846-4652-9FE4-A4163A588377}"/>
            </c:ext>
          </c:extLst>
        </c:ser>
        <c:ser>
          <c:idx val="12"/>
          <c:order val="12"/>
          <c:tx>
            <c:strRef>
              <c:f>Na!$N$2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Na!$N$3:$N$20</c:f>
              <c:numCache>
                <c:formatCode>General</c:formatCode>
                <c:ptCount val="18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143</c:v>
                </c:pt>
                <c:pt idx="9">
                  <c:v>143</c:v>
                </c:pt>
                <c:pt idx="10">
                  <c:v>143</c:v>
                </c:pt>
                <c:pt idx="11">
                  <c:v>143</c:v>
                </c:pt>
                <c:pt idx="12">
                  <c:v>143</c:v>
                </c:pt>
                <c:pt idx="13">
                  <c:v>143</c:v>
                </c:pt>
                <c:pt idx="14">
                  <c:v>143</c:v>
                </c:pt>
                <c:pt idx="15">
                  <c:v>143</c:v>
                </c:pt>
                <c:pt idx="16">
                  <c:v>143</c:v>
                </c:pt>
                <c:pt idx="1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846-4652-9FE4-A4163A588377}"/>
            </c:ext>
          </c:extLst>
        </c:ser>
        <c:ser>
          <c:idx val="13"/>
          <c:order val="13"/>
          <c:tx>
            <c:strRef>
              <c:f>Na!$O$2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Na!$O$3:$O$20</c:f>
              <c:numCache>
                <c:formatCode>General</c:formatCode>
                <c:ptCount val="18"/>
                <c:pt idx="0">
                  <c:v>147</c:v>
                </c:pt>
                <c:pt idx="1">
                  <c:v>147</c:v>
                </c:pt>
                <c:pt idx="2">
                  <c:v>147</c:v>
                </c:pt>
                <c:pt idx="3">
                  <c:v>147</c:v>
                </c:pt>
                <c:pt idx="4">
                  <c:v>147</c:v>
                </c:pt>
                <c:pt idx="5">
                  <c:v>147</c:v>
                </c:pt>
                <c:pt idx="6">
                  <c:v>147</c:v>
                </c:pt>
                <c:pt idx="7">
                  <c:v>147</c:v>
                </c:pt>
                <c:pt idx="8">
                  <c:v>147</c:v>
                </c:pt>
                <c:pt idx="9">
                  <c:v>147</c:v>
                </c:pt>
                <c:pt idx="10">
                  <c:v>147</c:v>
                </c:pt>
                <c:pt idx="11">
                  <c:v>147</c:v>
                </c:pt>
                <c:pt idx="12">
                  <c:v>147</c:v>
                </c:pt>
                <c:pt idx="13">
                  <c:v>147</c:v>
                </c:pt>
                <c:pt idx="14">
                  <c:v>147</c:v>
                </c:pt>
                <c:pt idx="15">
                  <c:v>147</c:v>
                </c:pt>
                <c:pt idx="16">
                  <c:v>147</c:v>
                </c:pt>
                <c:pt idx="17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846-4652-9FE4-A4163A588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26560"/>
        <c:axId val="193428096"/>
      </c:lineChart>
      <c:catAx>
        <c:axId val="19342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8096"/>
        <c:crosses val="autoZero"/>
        <c:auto val="0"/>
        <c:lblAlgn val="ctr"/>
        <c:lblOffset val="100"/>
        <c:tickLblSkip val="1"/>
        <c:noMultiLvlLbl val="0"/>
      </c:catAx>
      <c:valAx>
        <c:axId val="193428096"/>
        <c:scaling>
          <c:orientation val="minMax"/>
          <c:max val="149"/>
          <c:min val="14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3426560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2087627935397001"/>
          <c:y val="0.115426638620795"/>
          <c:w val="0.15850518685164899"/>
          <c:h val="0.864641435461558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05387293758301E-2"/>
          <c:y val="8.0247155451736898E-2"/>
          <c:w val="0.64572535879785498"/>
          <c:h val="0.77778012207069702"/>
        </c:manualLayout>
      </c:layout>
      <c:lineChart>
        <c:grouping val="standard"/>
        <c:varyColors val="0"/>
        <c:ser>
          <c:idx val="3"/>
          <c:order val="0"/>
          <c:tx>
            <c:strRef>
              <c:f>HDL!$F$2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HDL!$F$3:$F$20</c:f>
              <c:numCache>
                <c:formatCode>0.0</c:formatCode>
                <c:ptCount val="18"/>
                <c:pt idx="0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0-4966-9C9C-70BC204A99F2}"/>
            </c:ext>
          </c:extLst>
        </c:ser>
        <c:ser>
          <c:idx val="1"/>
          <c:order val="1"/>
          <c:tx>
            <c:strRef>
              <c:f>HDL!$G$2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HDL!$G$3:$G$20</c:f>
              <c:numCache>
                <c:formatCode>0.0</c:formatCode>
                <c:ptCount val="18"/>
                <c:pt idx="0">
                  <c:v>53.01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0-4966-9C9C-70BC204A99F2}"/>
            </c:ext>
          </c:extLst>
        </c:ser>
        <c:ser>
          <c:idx val="9"/>
          <c:order val="2"/>
          <c:tx>
            <c:strRef>
              <c:f>HDL!$I$2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60-4966-9C9C-70BC204A99F2}"/>
            </c:ext>
          </c:extLst>
        </c:ser>
        <c:ser>
          <c:idx val="11"/>
          <c:order val="3"/>
          <c:tx>
            <c:strRef>
              <c:f>HDL!$J$2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HDL!$J$3:$J$20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60-4966-9C9C-70BC204A99F2}"/>
            </c:ext>
          </c:extLst>
        </c:ser>
        <c:ser>
          <c:idx val="5"/>
          <c:order val="4"/>
          <c:tx>
            <c:strRef>
              <c:f>HDL!$N$2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HDL!$N$3:$N$20</c:f>
              <c:numCache>
                <c:formatCode>0</c:formatCode>
                <c:ptCount val="18"/>
                <c:pt idx="0">
                  <c:v>52</c:v>
                </c:pt>
                <c:pt idx="1">
                  <c:v>52</c:v>
                </c:pt>
                <c:pt idx="2">
                  <c:v>52</c:v>
                </c:pt>
                <c:pt idx="3">
                  <c:v>52</c:v>
                </c:pt>
                <c:pt idx="4">
                  <c:v>52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  <c:pt idx="10">
                  <c:v>52</c:v>
                </c:pt>
                <c:pt idx="11">
                  <c:v>52</c:v>
                </c:pt>
                <c:pt idx="12">
                  <c:v>52</c:v>
                </c:pt>
                <c:pt idx="13">
                  <c:v>52</c:v>
                </c:pt>
                <c:pt idx="14">
                  <c:v>52</c:v>
                </c:pt>
                <c:pt idx="15">
                  <c:v>52</c:v>
                </c:pt>
                <c:pt idx="16">
                  <c:v>52</c:v>
                </c:pt>
                <c:pt idx="17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60-4966-9C9C-70BC204A99F2}"/>
            </c:ext>
          </c:extLst>
        </c:ser>
        <c:ser>
          <c:idx val="6"/>
          <c:order val="5"/>
          <c:tx>
            <c:strRef>
              <c:f>HDL!$O$2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HDL!$O$3:$O$17</c:f>
              <c:numCache>
                <c:formatCode>0.0</c:formatCode>
                <c:ptCount val="15"/>
                <c:pt idx="0">
                  <c:v>52.754999999999995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60-4966-9C9C-70BC204A99F2}"/>
            </c:ext>
          </c:extLst>
        </c:ser>
        <c:ser>
          <c:idx val="7"/>
          <c:order val="6"/>
          <c:tx>
            <c:strRef>
              <c:f>HDL!$S$2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HDL!$S$3:$S$20</c:f>
              <c:numCache>
                <c:formatCode>General</c:formatCode>
                <c:ptCount val="18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49</c:v>
                </c:pt>
                <c:pt idx="7">
                  <c:v>49</c:v>
                </c:pt>
                <c:pt idx="8">
                  <c:v>49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49</c:v>
                </c:pt>
                <c:pt idx="14">
                  <c:v>49</c:v>
                </c:pt>
                <c:pt idx="15">
                  <c:v>49</c:v>
                </c:pt>
                <c:pt idx="16">
                  <c:v>49</c:v>
                </c:pt>
                <c:pt idx="1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60-4966-9C9C-70BC204A99F2}"/>
            </c:ext>
          </c:extLst>
        </c:ser>
        <c:ser>
          <c:idx val="8"/>
          <c:order val="7"/>
          <c:tx>
            <c:strRef>
              <c:f>HDL!$T$2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HDL!$T$3:$T$20</c:f>
              <c:numCache>
                <c:formatCode>General</c:formatCode>
                <c:ptCount val="18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60-4966-9C9C-70BC204A9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14048"/>
        <c:axId val="208532608"/>
      </c:lineChart>
      <c:catAx>
        <c:axId val="20851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1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32608"/>
        <c:crosses val="autoZero"/>
        <c:auto val="0"/>
        <c:lblAlgn val="ctr"/>
        <c:lblOffset val="100"/>
        <c:tickLblSkip val="1"/>
        <c:noMultiLvlLbl val="0"/>
      </c:catAx>
      <c:valAx>
        <c:axId val="208532608"/>
        <c:scaling>
          <c:orientation val="minMax"/>
          <c:max val="58"/>
          <c:min val="4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5140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64490478260905"/>
          <c:y val="0.18209916141941401"/>
          <c:w val="0.225131256498697"/>
          <c:h val="0.76852084978739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596"/>
        </c:manualLayout>
      </c:layout>
      <c:lineChart>
        <c:grouping val="standard"/>
        <c:varyColors val="0"/>
        <c:ser>
          <c:idx val="0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TBIL!$B$3:$B$20</c:f>
              <c:numCache>
                <c:formatCode>0.00</c:formatCode>
                <c:ptCount val="18"/>
                <c:pt idx="0">
                  <c:v>2.2611111111111111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7-4C60-8A1B-795DE75039FD}"/>
            </c:ext>
          </c:extLst>
        </c:ser>
        <c:ser>
          <c:idx val="1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TBIL!$C$3:$C$20</c:f>
              <c:numCache>
                <c:formatCode>0.00</c:formatCode>
                <c:ptCount val="18"/>
                <c:pt idx="0">
                  <c:v>2.2789189189189187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7-4C60-8A1B-795DE75039FD}"/>
            </c:ext>
          </c:extLst>
        </c:ser>
        <c:ser>
          <c:idx val="2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TBIL!$D$3:$D$20</c:f>
              <c:numCache>
                <c:formatCode>0.00</c:formatCode>
                <c:ptCount val="18"/>
                <c:pt idx="0">
                  <c:v>2.2361111111111098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F7-4C60-8A1B-795DE75039FD}"/>
            </c:ext>
          </c:extLst>
        </c:ser>
        <c:ser>
          <c:idx val="4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TBIL!$E$3:$E$20</c:f>
              <c:numCache>
                <c:formatCode>0.00</c:formatCode>
                <c:ptCount val="18"/>
                <c:pt idx="0">
                  <c:v>2.1339999999999999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F7-4C60-8A1B-795DE75039FD}"/>
            </c:ext>
          </c:extLst>
        </c:ser>
        <c:ser>
          <c:idx val="6"/>
          <c:order val="4"/>
          <c:tx>
            <c:strRef>
              <c:f>TBIL!$F$2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TBIL!$F$3:$F$20</c:f>
              <c:numCache>
                <c:formatCode>0.00</c:formatCode>
                <c:ptCount val="18"/>
                <c:pt idx="0">
                  <c:v>2.1019999999999999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F7-4C60-8A1B-795DE75039FD}"/>
            </c:ext>
          </c:extLst>
        </c:ser>
        <c:ser>
          <c:idx val="7"/>
          <c:order val="5"/>
          <c:tx>
            <c:strRef>
              <c:f>TBIL!$G$2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TBIL!$G$3:$G$20</c:f>
              <c:numCache>
                <c:formatCode>0.00</c:formatCode>
                <c:ptCount val="18"/>
                <c:pt idx="0">
                  <c:v>2.3170000000000002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F7-4C60-8A1B-795DE75039FD}"/>
            </c:ext>
          </c:extLst>
        </c:ser>
        <c:ser>
          <c:idx val="8"/>
          <c:order val="6"/>
          <c:tx>
            <c:strRef>
              <c:f>TBIL!$H$2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TBIL!$H$3:$H$20</c:f>
              <c:numCache>
                <c:formatCode>0.00</c:formatCode>
                <c:ptCount val="18"/>
                <c:pt idx="0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F7-4C60-8A1B-795DE75039FD}"/>
            </c:ext>
          </c:extLst>
        </c:ser>
        <c:ser>
          <c:idx val="3"/>
          <c:order val="7"/>
          <c:tx>
            <c:strRef>
              <c:f>TBIL!$I$2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F7-4C60-8A1B-795DE75039FD}"/>
            </c:ext>
          </c:extLst>
        </c:ser>
        <c:ser>
          <c:idx val="14"/>
          <c:order val="8"/>
          <c:tx>
            <c:strRef>
              <c:f>TBIL!$J$2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F7-4C60-8A1B-795DE75039FD}"/>
            </c:ext>
          </c:extLst>
        </c:ser>
        <c:ser>
          <c:idx val="9"/>
          <c:order val="9"/>
          <c:tx>
            <c:strRef>
              <c:f>TBIL!$K$2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TBIL!$K$3:$K$20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3F7-4C60-8A1B-795DE75039FD}"/>
            </c:ext>
          </c:extLst>
        </c:ser>
        <c:ser>
          <c:idx val="10"/>
          <c:order val="10"/>
          <c:tx>
            <c:strRef>
              <c:f>TBIL!$L$2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TBIL!$L$3:$L$20</c:f>
              <c:numCache>
                <c:formatCode>0.00</c:formatCode>
                <c:ptCount val="18"/>
                <c:pt idx="0">
                  <c:v>2.2213058773058774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F7-4C60-8A1B-795DE75039FD}"/>
            </c:ext>
          </c:extLst>
        </c:ser>
        <c:ser>
          <c:idx val="11"/>
          <c:order val="11"/>
          <c:tx>
            <c:strRef>
              <c:f>TBIL!$M$2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TBIL!$M$3:$M$20</c:f>
              <c:numCache>
                <c:formatCode>0.00</c:formatCode>
                <c:ptCount val="18"/>
                <c:pt idx="0">
                  <c:v>0.2150000000000003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3F7-4C60-8A1B-795DE75039FD}"/>
            </c:ext>
          </c:extLst>
        </c:ser>
        <c:ser>
          <c:idx val="12"/>
          <c:order val="12"/>
          <c:tx>
            <c:strRef>
              <c:f>TBIL!$N$2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TBIL!$N$3:$N$20</c:f>
              <c:numCache>
                <c:formatCode>0.0</c:formatCode>
                <c:ptCount val="1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3F7-4C60-8A1B-795DE75039FD}"/>
            </c:ext>
          </c:extLst>
        </c:ser>
        <c:ser>
          <c:idx val="13"/>
          <c:order val="13"/>
          <c:tx>
            <c:strRef>
              <c:f>TBIL!$O$2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TBIL!$O$3:$O$20</c:f>
              <c:numCache>
                <c:formatCode>0.0</c:formatCode>
                <c:ptCount val="18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2.6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3F7-4C60-8A1B-795DE7503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45856"/>
        <c:axId val="209147776"/>
      </c:lineChart>
      <c:catAx>
        <c:axId val="20914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7776"/>
        <c:crosses val="autoZero"/>
        <c:auto val="0"/>
        <c:lblAlgn val="ctr"/>
        <c:lblOffset val="100"/>
        <c:tickLblSkip val="1"/>
        <c:noMultiLvlLbl val="0"/>
      </c:catAx>
      <c:valAx>
        <c:axId val="209147776"/>
        <c:scaling>
          <c:orientation val="minMax"/>
          <c:max val="2.9"/>
          <c:min val="1.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145856"/>
        <c:crosses val="autoZero"/>
        <c:crossBetween val="between"/>
        <c:majorUnit val="0.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2124396580297099"/>
          <c:y val="0.117841824533528"/>
          <c:w val="0.15932661283581501"/>
          <c:h val="0.871068011577975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TP!$B$3:$B$20</c:f>
              <c:numCache>
                <c:formatCode>0.00</c:formatCode>
                <c:ptCount val="18"/>
                <c:pt idx="0">
                  <c:v>6.4883333333333333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7-42DF-BBE9-F8689E6AC354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TP!$C$3:$C$20</c:f>
              <c:numCache>
                <c:formatCode>0.00</c:formatCode>
                <c:ptCount val="18"/>
                <c:pt idx="0">
                  <c:v>6.417083333333335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7-42DF-BBE9-F8689E6AC354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TP!$D$3:$D$20</c:f>
              <c:numCache>
                <c:formatCode>0.00</c:formatCode>
                <c:ptCount val="18"/>
                <c:pt idx="0">
                  <c:v>6.4668749999999999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27-42DF-BBE9-F8689E6AC354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TP!$E$3:$E$20</c:f>
              <c:numCache>
                <c:formatCode>0.00</c:formatCode>
                <c:ptCount val="18"/>
                <c:pt idx="0">
                  <c:v>6.4480000000000004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27-42DF-BBE9-F8689E6AC354}"/>
            </c:ext>
          </c:extLst>
        </c:ser>
        <c:ser>
          <c:idx val="6"/>
          <c:order val="4"/>
          <c:tx>
            <c:strRef>
              <c:f>TP!$F$2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TP!$F$3:$F$20</c:f>
              <c:numCache>
                <c:formatCode>0.00</c:formatCode>
                <c:ptCount val="18"/>
                <c:pt idx="0">
                  <c:v>6.4736666666666665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27-42DF-BBE9-F8689E6AC354}"/>
            </c:ext>
          </c:extLst>
        </c:ser>
        <c:ser>
          <c:idx val="7"/>
          <c:order val="5"/>
          <c:tx>
            <c:strRef>
              <c:f>TP!$G$2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TP!$G$3:$G$20</c:f>
              <c:numCache>
                <c:formatCode>0.00</c:formatCode>
                <c:ptCount val="18"/>
                <c:pt idx="0">
                  <c:v>6.508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27-42DF-BBE9-F8689E6AC354}"/>
            </c:ext>
          </c:extLst>
        </c:ser>
        <c:ser>
          <c:idx val="8"/>
          <c:order val="6"/>
          <c:tx>
            <c:strRef>
              <c:f>TP!$H$2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TP!$H$3:$H$20</c:f>
              <c:numCache>
                <c:formatCode>0.00</c:formatCode>
                <c:ptCount val="18"/>
                <c:pt idx="0">
                  <c:v>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27-42DF-BBE9-F8689E6AC354}"/>
            </c:ext>
          </c:extLst>
        </c:ser>
        <c:ser>
          <c:idx val="3"/>
          <c:order val="7"/>
          <c:tx>
            <c:strRef>
              <c:f>TP!$I$2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TP!$I$3:$I$20</c:f>
              <c:numCache>
                <c:formatCode>0.00</c:formatCode>
                <c:ptCount val="18"/>
                <c:pt idx="0">
                  <c:v>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227-42DF-BBE9-F8689E6AC354}"/>
            </c:ext>
          </c:extLst>
        </c:ser>
        <c:ser>
          <c:idx val="14"/>
          <c:order val="8"/>
          <c:tx>
            <c:strRef>
              <c:f>TP!$J$2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227-42DF-BBE9-F8689E6AC354}"/>
            </c:ext>
          </c:extLst>
        </c:ser>
        <c:ser>
          <c:idx val="9"/>
          <c:order val="9"/>
          <c:tx>
            <c:strRef>
              <c:f>TP!$K$2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TP!$K$3:$K$20</c:f>
              <c:numCache>
                <c:formatCode>0.0</c:formatCode>
                <c:ptCount val="18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27-42DF-BBE9-F8689E6AC354}"/>
            </c:ext>
          </c:extLst>
        </c:ser>
        <c:ser>
          <c:idx val="10"/>
          <c:order val="10"/>
          <c:tx>
            <c:strRef>
              <c:f>TP!$L$2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TP!$L$3:$L$20</c:f>
              <c:numCache>
                <c:formatCode>0.00</c:formatCode>
                <c:ptCount val="18"/>
                <c:pt idx="0">
                  <c:v>6.4864947916666678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27-42DF-BBE9-F8689E6AC354}"/>
            </c:ext>
          </c:extLst>
        </c:ser>
        <c:ser>
          <c:idx val="11"/>
          <c:order val="11"/>
          <c:tx>
            <c:strRef>
              <c:f>TP!$M$2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TP!$M$3:$M$20</c:f>
              <c:numCache>
                <c:formatCode>0.00</c:formatCode>
                <c:ptCount val="18"/>
                <c:pt idx="0">
                  <c:v>0.14291666666666458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227-42DF-BBE9-F8689E6AC354}"/>
            </c:ext>
          </c:extLst>
        </c:ser>
        <c:ser>
          <c:idx val="12"/>
          <c:order val="12"/>
          <c:tx>
            <c:strRef>
              <c:f>TP!$N$2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TP!$N$3:$N$20</c:f>
              <c:numCache>
                <c:formatCode>0.0</c:formatCode>
                <c:ptCount val="18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6.3</c:v>
                </c:pt>
                <c:pt idx="4">
                  <c:v>6.3</c:v>
                </c:pt>
                <c:pt idx="5">
                  <c:v>6.3</c:v>
                </c:pt>
                <c:pt idx="6">
                  <c:v>6.3</c:v>
                </c:pt>
                <c:pt idx="7">
                  <c:v>6.3</c:v>
                </c:pt>
                <c:pt idx="8">
                  <c:v>6.3</c:v>
                </c:pt>
                <c:pt idx="9">
                  <c:v>6.3</c:v>
                </c:pt>
                <c:pt idx="10">
                  <c:v>6.3</c:v>
                </c:pt>
                <c:pt idx="11">
                  <c:v>6.3</c:v>
                </c:pt>
                <c:pt idx="12">
                  <c:v>6.3</c:v>
                </c:pt>
                <c:pt idx="13">
                  <c:v>6.3</c:v>
                </c:pt>
                <c:pt idx="14">
                  <c:v>6.3</c:v>
                </c:pt>
                <c:pt idx="15">
                  <c:v>6.3</c:v>
                </c:pt>
                <c:pt idx="16">
                  <c:v>6.3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227-42DF-BBE9-F8689E6AC354}"/>
            </c:ext>
          </c:extLst>
        </c:ser>
        <c:ser>
          <c:idx val="13"/>
          <c:order val="13"/>
          <c:tx>
            <c:strRef>
              <c:f>TP!$O$2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TP!$O$3:$O$20</c:f>
              <c:numCache>
                <c:formatCode>0.0</c:formatCode>
                <c:ptCount val="1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227-42DF-BBE9-F8689E6AC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09792"/>
        <c:axId val="208228352"/>
      </c:lineChart>
      <c:catAx>
        <c:axId val="208209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28352"/>
        <c:crosses val="autoZero"/>
        <c:auto val="0"/>
        <c:lblAlgn val="ctr"/>
        <c:lblOffset val="100"/>
        <c:tickLblSkip val="1"/>
        <c:noMultiLvlLbl val="0"/>
      </c:catAx>
      <c:valAx>
        <c:axId val="208228352"/>
        <c:scaling>
          <c:orientation val="minMax"/>
          <c:max val="6.9"/>
          <c:min val="6.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2097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1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27873656789302E-2"/>
          <c:y val="8.3963228369731704E-2"/>
          <c:w val="0.71716425616441704"/>
          <c:h val="0.8057630653560230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ALB!$B$3:$B$20</c:f>
              <c:numCache>
                <c:formatCode>0.00</c:formatCode>
                <c:ptCount val="18"/>
                <c:pt idx="0">
                  <c:v>4.0883333333333338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A-46E9-AD3D-DB1C47C310E4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ALB!$C$3:$C$20</c:f>
              <c:numCache>
                <c:formatCode>0.00</c:formatCode>
                <c:ptCount val="18"/>
                <c:pt idx="0">
                  <c:v>4.0042045454545434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A-46E9-AD3D-DB1C47C310E4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ALB!$D$3:$D$20</c:f>
              <c:numCache>
                <c:formatCode>0.00</c:formatCode>
                <c:ptCount val="18"/>
                <c:pt idx="0">
                  <c:v>4.0672222222222203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1A-46E9-AD3D-DB1C47C310E4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ALB!$E$3:$E$20</c:f>
              <c:numCache>
                <c:formatCode>0.00</c:formatCode>
                <c:ptCount val="18"/>
                <c:pt idx="0">
                  <c:v>4.085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1A-46E9-AD3D-DB1C47C310E4}"/>
            </c:ext>
          </c:extLst>
        </c:ser>
        <c:ser>
          <c:idx val="6"/>
          <c:order val="4"/>
          <c:tx>
            <c:strRef>
              <c:f>ALB!$F$2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ALB!$F$3:$F$20</c:f>
              <c:numCache>
                <c:formatCode>0.00</c:formatCode>
                <c:ptCount val="18"/>
                <c:pt idx="0">
                  <c:v>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1A-46E9-AD3D-DB1C47C310E4}"/>
            </c:ext>
          </c:extLst>
        </c:ser>
        <c:ser>
          <c:idx val="7"/>
          <c:order val="5"/>
          <c:tx>
            <c:strRef>
              <c:f>ALB!$G$2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ALB!$G$3:$G$20</c:f>
              <c:numCache>
                <c:formatCode>0.00</c:formatCode>
                <c:ptCount val="18"/>
                <c:pt idx="0">
                  <c:v>4.0780000000000003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1A-46E9-AD3D-DB1C47C310E4}"/>
            </c:ext>
          </c:extLst>
        </c:ser>
        <c:ser>
          <c:idx val="8"/>
          <c:order val="6"/>
          <c:tx>
            <c:strRef>
              <c:f>ALB!$H$2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ALB!$H$3:$H$20</c:f>
              <c:numCache>
                <c:formatCode>0.00</c:formatCode>
                <c:ptCount val="18"/>
                <c:pt idx="0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51A-46E9-AD3D-DB1C47C310E4}"/>
            </c:ext>
          </c:extLst>
        </c:ser>
        <c:ser>
          <c:idx val="3"/>
          <c:order val="7"/>
          <c:tx>
            <c:strRef>
              <c:f>ALB!$I$2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51A-46E9-AD3D-DB1C47C310E4}"/>
            </c:ext>
          </c:extLst>
        </c:ser>
        <c:ser>
          <c:idx val="14"/>
          <c:order val="8"/>
          <c:tx>
            <c:strRef>
              <c:f>ALB!$J$2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51A-46E9-AD3D-DB1C47C310E4}"/>
            </c:ext>
          </c:extLst>
        </c:ser>
        <c:ser>
          <c:idx val="9"/>
          <c:order val="9"/>
          <c:tx>
            <c:strRef>
              <c:f>ALB!$K$2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ALB!$K$3:$K$20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4.0999999999999996</c:v>
                </c:pt>
                <c:pt idx="8">
                  <c:v>4.0999999999999996</c:v>
                </c:pt>
                <c:pt idx="9">
                  <c:v>4.0999999999999996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4.0999999999999996</c:v>
                </c:pt>
                <c:pt idx="13">
                  <c:v>4.0999999999999996</c:v>
                </c:pt>
                <c:pt idx="14">
                  <c:v>4.0999999999999996</c:v>
                </c:pt>
                <c:pt idx="15">
                  <c:v>4.0999999999999996</c:v>
                </c:pt>
                <c:pt idx="16">
                  <c:v>4.0999999999999996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51A-46E9-AD3D-DB1C47C310E4}"/>
            </c:ext>
          </c:extLst>
        </c:ser>
        <c:ser>
          <c:idx val="10"/>
          <c:order val="10"/>
          <c:tx>
            <c:strRef>
              <c:f>ALB!$L$2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ALB!$L$3:$L$20</c:f>
              <c:numCache>
                <c:formatCode>0.00</c:formatCode>
                <c:ptCount val="18"/>
                <c:pt idx="0">
                  <c:v>4.0646800144300146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51A-46E9-AD3D-DB1C47C310E4}"/>
            </c:ext>
          </c:extLst>
        </c:ser>
        <c:ser>
          <c:idx val="11"/>
          <c:order val="11"/>
          <c:tx>
            <c:strRef>
              <c:f>ALB!$M$2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ALB!$M$3:$M$20</c:f>
              <c:numCache>
                <c:formatCode>0.00</c:formatCode>
                <c:ptCount val="18"/>
                <c:pt idx="0">
                  <c:v>9.5795454545456238E-2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51A-46E9-AD3D-DB1C47C310E4}"/>
            </c:ext>
          </c:extLst>
        </c:ser>
        <c:ser>
          <c:idx val="12"/>
          <c:order val="12"/>
          <c:tx>
            <c:strRef>
              <c:f>ALB!$N$2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ALB!$N$3:$N$20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3.9</c:v>
                </c:pt>
                <c:pt idx="3">
                  <c:v>3.9</c:v>
                </c:pt>
                <c:pt idx="4">
                  <c:v>3.9</c:v>
                </c:pt>
                <c:pt idx="5">
                  <c:v>3.9</c:v>
                </c:pt>
                <c:pt idx="6">
                  <c:v>3.9</c:v>
                </c:pt>
                <c:pt idx="7">
                  <c:v>3.9</c:v>
                </c:pt>
                <c:pt idx="8">
                  <c:v>3.9</c:v>
                </c:pt>
                <c:pt idx="9">
                  <c:v>3.9</c:v>
                </c:pt>
                <c:pt idx="10">
                  <c:v>3.9</c:v>
                </c:pt>
                <c:pt idx="11">
                  <c:v>3.9</c:v>
                </c:pt>
                <c:pt idx="12">
                  <c:v>3.9</c:v>
                </c:pt>
                <c:pt idx="13">
                  <c:v>3.9</c:v>
                </c:pt>
                <c:pt idx="14">
                  <c:v>3.9</c:v>
                </c:pt>
                <c:pt idx="15">
                  <c:v>3.9</c:v>
                </c:pt>
                <c:pt idx="16">
                  <c:v>3.9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51A-46E9-AD3D-DB1C47C310E4}"/>
            </c:ext>
          </c:extLst>
        </c:ser>
        <c:ser>
          <c:idx val="13"/>
          <c:order val="13"/>
          <c:tx>
            <c:strRef>
              <c:f>ALB!$O$2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ALB!$O$3:$O$20</c:f>
              <c:numCache>
                <c:formatCode>0.0</c:formatCode>
                <c:ptCount val="1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4.3</c:v>
                </c:pt>
                <c:pt idx="4">
                  <c:v>4.3</c:v>
                </c:pt>
                <c:pt idx="5">
                  <c:v>4.3</c:v>
                </c:pt>
                <c:pt idx="6">
                  <c:v>4.3</c:v>
                </c:pt>
                <c:pt idx="7">
                  <c:v>4.3</c:v>
                </c:pt>
                <c:pt idx="8">
                  <c:v>4.3</c:v>
                </c:pt>
                <c:pt idx="9">
                  <c:v>4.3</c:v>
                </c:pt>
                <c:pt idx="10">
                  <c:v>4.3</c:v>
                </c:pt>
                <c:pt idx="11">
                  <c:v>4.3</c:v>
                </c:pt>
                <c:pt idx="12">
                  <c:v>4.3</c:v>
                </c:pt>
                <c:pt idx="13">
                  <c:v>4.3</c:v>
                </c:pt>
                <c:pt idx="14">
                  <c:v>4.3</c:v>
                </c:pt>
                <c:pt idx="15">
                  <c:v>4.3</c:v>
                </c:pt>
                <c:pt idx="16">
                  <c:v>4.3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51A-46E9-AD3D-DB1C47C31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22720"/>
        <c:axId val="208624640"/>
      </c:lineChart>
      <c:catAx>
        <c:axId val="20862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4640"/>
        <c:crosses val="autoZero"/>
        <c:auto val="0"/>
        <c:lblAlgn val="ctr"/>
        <c:lblOffset val="100"/>
        <c:tickLblSkip val="1"/>
        <c:noMultiLvlLbl val="0"/>
      </c:catAx>
      <c:valAx>
        <c:axId val="208624640"/>
        <c:scaling>
          <c:orientation val="minMax"/>
          <c:max val="4.5"/>
          <c:min val="3.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622720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1"/>
        <c:delete val="1"/>
      </c:legendEntry>
      <c:layout>
        <c:manualLayout>
          <c:xMode val="edge"/>
          <c:yMode val="edge"/>
          <c:x val="0.81877450366424298"/>
          <c:y val="0.13071916010498699"/>
          <c:w val="0.160365060411987"/>
          <c:h val="0.84314018440002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2913992297804E-2"/>
          <c:y val="7.6158940397350994E-2"/>
          <c:w val="0.69833119383825404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CRP!$B$3:$B$20</c:f>
              <c:numCache>
                <c:formatCode>0.00</c:formatCode>
                <c:ptCount val="18"/>
                <c:pt idx="0" formatCode="0.000">
                  <c:v>2.1044444444444448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9-4BBE-8BE8-D0C81EF4CC19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CRP!$C$3:$C$20</c:f>
              <c:numCache>
                <c:formatCode>0.00</c:formatCode>
                <c:ptCount val="18"/>
                <c:pt idx="0" formatCode="0.000">
                  <c:v>2.0502739726027404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9-4BBE-8BE8-D0C81EF4CC19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CRP!$D$3:$D$20</c:f>
              <c:numCache>
                <c:formatCode>0.00</c:formatCode>
                <c:ptCount val="18"/>
                <c:pt idx="0" formatCode="0.000">
                  <c:v>2.16313333333333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59-4BBE-8BE8-D0C81EF4CC19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CRP!$E$3:$E$20</c:f>
              <c:numCache>
                <c:formatCode>0.00</c:formatCode>
                <c:ptCount val="18"/>
                <c:pt idx="0" formatCode="0.000">
                  <c:v>2.0449999999999999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59-4BBE-8BE8-D0C81EF4CC19}"/>
            </c:ext>
          </c:extLst>
        </c:ser>
        <c:ser>
          <c:idx val="6"/>
          <c:order val="4"/>
          <c:tx>
            <c:strRef>
              <c:f>CRP!$F$2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CRP!$F$3:$F$20</c:f>
              <c:numCache>
                <c:formatCode>0.00</c:formatCode>
                <c:ptCount val="18"/>
                <c:pt idx="0" formatCode="0.000">
                  <c:v>2.1390000000000002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59-4BBE-8BE8-D0C81EF4CC19}"/>
            </c:ext>
          </c:extLst>
        </c:ser>
        <c:ser>
          <c:idx val="7"/>
          <c:order val="5"/>
          <c:tx>
            <c:strRef>
              <c:f>CRP!$G$2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CRP!$G$3:$G$20</c:f>
              <c:numCache>
                <c:formatCode>0.00</c:formatCode>
                <c:ptCount val="18"/>
                <c:pt idx="0" formatCode="0.000">
                  <c:v>2.1160000000000001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59-4BBE-8BE8-D0C81EF4CC19}"/>
            </c:ext>
          </c:extLst>
        </c:ser>
        <c:ser>
          <c:idx val="8"/>
          <c:order val="6"/>
          <c:tx>
            <c:strRef>
              <c:f>CRP!$H$2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CRP!$H$3:$H$20</c:f>
              <c:numCache>
                <c:formatCode>0.00</c:formatCode>
                <c:ptCount val="18"/>
                <c:pt idx="0" formatCode="0.000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59-4BBE-8BE8-D0C81EF4CC19}"/>
            </c:ext>
          </c:extLst>
        </c:ser>
        <c:ser>
          <c:idx val="3"/>
          <c:order val="7"/>
          <c:tx>
            <c:strRef>
              <c:f>CRP!$I$2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659-4BBE-8BE8-D0C81EF4CC19}"/>
            </c:ext>
          </c:extLst>
        </c:ser>
        <c:ser>
          <c:idx val="14"/>
          <c:order val="8"/>
          <c:tx>
            <c:strRef>
              <c:f>CRP!$J$2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59-4BBE-8BE8-D0C81EF4CC19}"/>
            </c:ext>
          </c:extLst>
        </c:ser>
        <c:ser>
          <c:idx val="9"/>
          <c:order val="9"/>
          <c:tx>
            <c:strRef>
              <c:f>CRP!$K$2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CRP!$K$3:$K$20</c:f>
              <c:numCache>
                <c:formatCode>0.00</c:formatCode>
                <c:ptCount val="18"/>
                <c:pt idx="0">
                  <c:v>2.11</c:v>
                </c:pt>
                <c:pt idx="1">
                  <c:v>2.11</c:v>
                </c:pt>
                <c:pt idx="2">
                  <c:v>2.11</c:v>
                </c:pt>
                <c:pt idx="3">
                  <c:v>2.11</c:v>
                </c:pt>
                <c:pt idx="4">
                  <c:v>2.11</c:v>
                </c:pt>
                <c:pt idx="5">
                  <c:v>2.11</c:v>
                </c:pt>
                <c:pt idx="6">
                  <c:v>2.11</c:v>
                </c:pt>
                <c:pt idx="7">
                  <c:v>2.11</c:v>
                </c:pt>
                <c:pt idx="8">
                  <c:v>2.11</c:v>
                </c:pt>
                <c:pt idx="9">
                  <c:v>2.11</c:v>
                </c:pt>
                <c:pt idx="10">
                  <c:v>2.11</c:v>
                </c:pt>
                <c:pt idx="11">
                  <c:v>2.11</c:v>
                </c:pt>
                <c:pt idx="12">
                  <c:v>2.11</c:v>
                </c:pt>
                <c:pt idx="13">
                  <c:v>2.11</c:v>
                </c:pt>
                <c:pt idx="14">
                  <c:v>2.11</c:v>
                </c:pt>
                <c:pt idx="15">
                  <c:v>2.11</c:v>
                </c:pt>
                <c:pt idx="16">
                  <c:v>2.11</c:v>
                </c:pt>
                <c:pt idx="17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659-4BBE-8BE8-D0C81EF4CC19}"/>
            </c:ext>
          </c:extLst>
        </c:ser>
        <c:ser>
          <c:idx val="10"/>
          <c:order val="10"/>
          <c:tx>
            <c:strRef>
              <c:f>CRP!$L$2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CRP!$L$3:$L$20</c:f>
              <c:numCache>
                <c:formatCode>0.000</c:formatCode>
                <c:ptCount val="18"/>
                <c:pt idx="0">
                  <c:v>2.1039788214829303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659-4BBE-8BE8-D0C81EF4CC19}"/>
            </c:ext>
          </c:extLst>
        </c:ser>
        <c:ser>
          <c:idx val="11"/>
          <c:order val="11"/>
          <c:tx>
            <c:strRef>
              <c:f>CRP!$M$2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CRP!$M$3:$M$20</c:f>
              <c:numCache>
                <c:formatCode>0.000</c:formatCode>
                <c:ptCount val="18"/>
                <c:pt idx="0">
                  <c:v>0.11813333333333009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659-4BBE-8BE8-D0C81EF4CC19}"/>
            </c:ext>
          </c:extLst>
        </c:ser>
        <c:ser>
          <c:idx val="12"/>
          <c:order val="12"/>
          <c:tx>
            <c:strRef>
              <c:f>CRP!$N$2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CRP!$N$3:$N$20</c:f>
              <c:numCache>
                <c:formatCode>General</c:formatCode>
                <c:ptCount val="18"/>
                <c:pt idx="0">
                  <c:v>1.91</c:v>
                </c:pt>
                <c:pt idx="1">
                  <c:v>1.91</c:v>
                </c:pt>
                <c:pt idx="2">
                  <c:v>1.91</c:v>
                </c:pt>
                <c:pt idx="3">
                  <c:v>1.91</c:v>
                </c:pt>
                <c:pt idx="4">
                  <c:v>1.91</c:v>
                </c:pt>
                <c:pt idx="5">
                  <c:v>1.91</c:v>
                </c:pt>
                <c:pt idx="6">
                  <c:v>1.91</c:v>
                </c:pt>
                <c:pt idx="7">
                  <c:v>1.91</c:v>
                </c:pt>
                <c:pt idx="8">
                  <c:v>1.91</c:v>
                </c:pt>
                <c:pt idx="9">
                  <c:v>1.91</c:v>
                </c:pt>
                <c:pt idx="10">
                  <c:v>1.91</c:v>
                </c:pt>
                <c:pt idx="11">
                  <c:v>1.91</c:v>
                </c:pt>
                <c:pt idx="12">
                  <c:v>1.91</c:v>
                </c:pt>
                <c:pt idx="13">
                  <c:v>1.91</c:v>
                </c:pt>
                <c:pt idx="14">
                  <c:v>1.91</c:v>
                </c:pt>
                <c:pt idx="15">
                  <c:v>1.91</c:v>
                </c:pt>
                <c:pt idx="16">
                  <c:v>1.91</c:v>
                </c:pt>
                <c:pt idx="17">
                  <c:v>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659-4BBE-8BE8-D0C81EF4CC19}"/>
            </c:ext>
          </c:extLst>
        </c:ser>
        <c:ser>
          <c:idx val="13"/>
          <c:order val="13"/>
          <c:tx>
            <c:strRef>
              <c:f>CRP!$O$2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CRP!$O$3:$O$20</c:f>
              <c:numCache>
                <c:formatCode>General</c:formatCode>
                <c:ptCount val="18"/>
                <c:pt idx="0">
                  <c:v>2.31</c:v>
                </c:pt>
                <c:pt idx="1">
                  <c:v>2.31</c:v>
                </c:pt>
                <c:pt idx="2">
                  <c:v>2.31</c:v>
                </c:pt>
                <c:pt idx="3">
                  <c:v>2.31</c:v>
                </c:pt>
                <c:pt idx="4">
                  <c:v>2.31</c:v>
                </c:pt>
                <c:pt idx="5">
                  <c:v>2.31</c:v>
                </c:pt>
                <c:pt idx="6">
                  <c:v>2.31</c:v>
                </c:pt>
                <c:pt idx="7">
                  <c:v>2.31</c:v>
                </c:pt>
                <c:pt idx="8">
                  <c:v>2.31</c:v>
                </c:pt>
                <c:pt idx="9">
                  <c:v>2.31</c:v>
                </c:pt>
                <c:pt idx="10">
                  <c:v>2.31</c:v>
                </c:pt>
                <c:pt idx="11">
                  <c:v>2.31</c:v>
                </c:pt>
                <c:pt idx="12">
                  <c:v>2.31</c:v>
                </c:pt>
                <c:pt idx="13">
                  <c:v>2.31</c:v>
                </c:pt>
                <c:pt idx="14">
                  <c:v>2.31</c:v>
                </c:pt>
                <c:pt idx="15">
                  <c:v>2.31</c:v>
                </c:pt>
                <c:pt idx="16">
                  <c:v>2.31</c:v>
                </c:pt>
                <c:pt idx="17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659-4BBE-8BE8-D0C81EF4C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71424"/>
        <c:axId val="209281792"/>
      </c:lineChart>
      <c:catAx>
        <c:axId val="20927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81792"/>
        <c:crosses val="autoZero"/>
        <c:auto val="0"/>
        <c:lblAlgn val="ctr"/>
        <c:lblOffset val="100"/>
        <c:tickLblSkip val="1"/>
        <c:noMultiLvlLbl val="0"/>
      </c:catAx>
      <c:valAx>
        <c:axId val="209281792"/>
        <c:scaling>
          <c:orientation val="minMax"/>
          <c:max val="2.5099999999999998"/>
          <c:min val="1.7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271424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2284982252869598"/>
          <c:y val="0.13576191685717201"/>
          <c:w val="0.15789471393795901"/>
          <c:h val="0.847682330031326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19547136314401E-2"/>
          <c:y val="8.2781456953642502E-2"/>
          <c:w val="0.70481189095764796"/>
          <c:h val="0.73178807947020097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UA!$B$3:$B$20</c:f>
              <c:numCache>
                <c:formatCode>0.00</c:formatCode>
                <c:ptCount val="18"/>
                <c:pt idx="0">
                  <c:v>6.7777777777777768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A-4112-85BC-1B5B50877A1E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UA!$C$3:$C$20</c:f>
              <c:numCache>
                <c:formatCode>0.00</c:formatCode>
                <c:ptCount val="18"/>
                <c:pt idx="0">
                  <c:v>6.8263380281690162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A-4112-85BC-1B5B50877A1E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UA!$D$3:$D$20</c:f>
              <c:numCache>
                <c:formatCode>0.00</c:formatCode>
                <c:ptCount val="18"/>
                <c:pt idx="0">
                  <c:v>6.8789473684210503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A-4112-85BC-1B5B50877A1E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UA!$E$3:$E$20</c:f>
              <c:numCache>
                <c:formatCode>0.00</c:formatCode>
                <c:ptCount val="18"/>
                <c:pt idx="0">
                  <c:v>6.7050000000000001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DA-4112-85BC-1B5B50877A1E}"/>
            </c:ext>
          </c:extLst>
        </c:ser>
        <c:ser>
          <c:idx val="6"/>
          <c:order val="4"/>
          <c:tx>
            <c:strRef>
              <c:f>UA!$F$2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UA!$F$3:$F$20</c:f>
              <c:numCache>
                <c:formatCode>0.00</c:formatCode>
                <c:ptCount val="18"/>
                <c:pt idx="0">
                  <c:v>6.8224999999999998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DA-4112-85BC-1B5B50877A1E}"/>
            </c:ext>
          </c:extLst>
        </c:ser>
        <c:ser>
          <c:idx val="7"/>
          <c:order val="5"/>
          <c:tx>
            <c:strRef>
              <c:f>UA!$G$2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UA!$G$3:$G$20</c:f>
              <c:numCache>
                <c:formatCode>0.00</c:formatCode>
                <c:ptCount val="18"/>
                <c:pt idx="0">
                  <c:v>6.68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DA-4112-85BC-1B5B50877A1E}"/>
            </c:ext>
          </c:extLst>
        </c:ser>
        <c:ser>
          <c:idx val="8"/>
          <c:order val="6"/>
          <c:tx>
            <c:strRef>
              <c:f>UA!$H$2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UA!$H$3:$H$20</c:f>
              <c:numCache>
                <c:formatCode>0.00</c:formatCode>
                <c:ptCount val="18"/>
                <c:pt idx="0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DA-4112-85BC-1B5B50877A1E}"/>
            </c:ext>
          </c:extLst>
        </c:ser>
        <c:ser>
          <c:idx val="3"/>
          <c:order val="7"/>
          <c:tx>
            <c:strRef>
              <c:f>UA!$I$2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0DA-4112-85BC-1B5B50877A1E}"/>
            </c:ext>
          </c:extLst>
        </c:ser>
        <c:ser>
          <c:idx val="14"/>
          <c:order val="8"/>
          <c:tx>
            <c:strRef>
              <c:f>UA!$J$2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DA-4112-85BC-1B5B50877A1E}"/>
            </c:ext>
          </c:extLst>
        </c:ser>
        <c:ser>
          <c:idx val="9"/>
          <c:order val="9"/>
          <c:tx>
            <c:strRef>
              <c:f>UA!$K$2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UA!$K$3:$K$20</c:f>
              <c:numCache>
                <c:formatCode>0.0</c:formatCode>
                <c:ptCount val="18"/>
                <c:pt idx="0">
                  <c:v>6.8</c:v>
                </c:pt>
                <c:pt idx="1">
                  <c:v>6.8</c:v>
                </c:pt>
                <c:pt idx="2">
                  <c:v>6.8</c:v>
                </c:pt>
                <c:pt idx="3">
                  <c:v>6.8</c:v>
                </c:pt>
                <c:pt idx="4">
                  <c:v>6.8</c:v>
                </c:pt>
                <c:pt idx="5">
                  <c:v>6.8</c:v>
                </c:pt>
                <c:pt idx="6">
                  <c:v>6.8</c:v>
                </c:pt>
                <c:pt idx="7">
                  <c:v>6.8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6.8</c:v>
                </c:pt>
                <c:pt idx="13">
                  <c:v>6.8</c:v>
                </c:pt>
                <c:pt idx="14">
                  <c:v>6.8</c:v>
                </c:pt>
                <c:pt idx="15">
                  <c:v>6.8</c:v>
                </c:pt>
                <c:pt idx="16">
                  <c:v>6.8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0DA-4112-85BC-1B5B50877A1E}"/>
            </c:ext>
          </c:extLst>
        </c:ser>
        <c:ser>
          <c:idx val="10"/>
          <c:order val="10"/>
          <c:tx>
            <c:strRef>
              <c:f>UA!$L$2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UA!$L$3:$L$20</c:f>
              <c:numCache>
                <c:formatCode>0.00</c:formatCode>
                <c:ptCount val="18"/>
                <c:pt idx="0">
                  <c:v>6.7757947391954056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0DA-4112-85BC-1B5B50877A1E}"/>
            </c:ext>
          </c:extLst>
        </c:ser>
        <c:ser>
          <c:idx val="11"/>
          <c:order val="11"/>
          <c:tx>
            <c:strRef>
              <c:f>UA!$M$2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UA!$M$3:$M$20</c:f>
              <c:numCache>
                <c:formatCode>0.00</c:formatCode>
                <c:ptCount val="18"/>
                <c:pt idx="0">
                  <c:v>0.19894736842105054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0DA-4112-85BC-1B5B50877A1E}"/>
            </c:ext>
          </c:extLst>
        </c:ser>
        <c:ser>
          <c:idx val="12"/>
          <c:order val="12"/>
          <c:tx>
            <c:strRef>
              <c:f>UA!$N$2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UA!$N$3:$N$20</c:f>
              <c:numCache>
                <c:formatCode>0.0</c:formatCode>
                <c:ptCount val="18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0DA-4112-85BC-1B5B50877A1E}"/>
            </c:ext>
          </c:extLst>
        </c:ser>
        <c:ser>
          <c:idx val="13"/>
          <c:order val="13"/>
          <c:tx>
            <c:strRef>
              <c:f>UA!$O$2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UA!$O$3:$O$20</c:f>
              <c:numCache>
                <c:formatCode>General</c:formatCode>
                <c:ptCount val="18"/>
                <c:pt idx="0">
                  <c:v>7.1</c:v>
                </c:pt>
                <c:pt idx="1">
                  <c:v>7.1</c:v>
                </c:pt>
                <c:pt idx="2">
                  <c:v>7.1</c:v>
                </c:pt>
                <c:pt idx="3">
                  <c:v>7.1</c:v>
                </c:pt>
                <c:pt idx="4">
                  <c:v>7.1</c:v>
                </c:pt>
                <c:pt idx="5">
                  <c:v>7.1</c:v>
                </c:pt>
                <c:pt idx="6">
                  <c:v>7.1</c:v>
                </c:pt>
                <c:pt idx="7">
                  <c:v>7.1</c:v>
                </c:pt>
                <c:pt idx="8">
                  <c:v>7.1</c:v>
                </c:pt>
                <c:pt idx="9">
                  <c:v>7.1</c:v>
                </c:pt>
                <c:pt idx="10">
                  <c:v>7.1</c:v>
                </c:pt>
                <c:pt idx="11">
                  <c:v>7.1</c:v>
                </c:pt>
                <c:pt idx="12">
                  <c:v>7.1</c:v>
                </c:pt>
                <c:pt idx="13">
                  <c:v>7.1</c:v>
                </c:pt>
                <c:pt idx="14">
                  <c:v>7.1</c:v>
                </c:pt>
                <c:pt idx="15">
                  <c:v>7.1</c:v>
                </c:pt>
                <c:pt idx="16">
                  <c:v>7.1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0DA-4112-85BC-1B5B5087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552896"/>
        <c:axId val="209554816"/>
      </c:lineChart>
      <c:catAx>
        <c:axId val="20955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4816"/>
        <c:crosses val="autoZero"/>
        <c:auto val="0"/>
        <c:lblAlgn val="ctr"/>
        <c:lblOffset val="100"/>
        <c:tickLblSkip val="1"/>
        <c:noMultiLvlLbl val="0"/>
      </c:catAx>
      <c:valAx>
        <c:axId val="209554816"/>
        <c:scaling>
          <c:orientation val="minMax"/>
          <c:max val="7.4"/>
          <c:min val="6.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9552896"/>
        <c:crosses val="autoZero"/>
        <c:crossBetween val="between"/>
        <c:majorUnit val="0.3"/>
        <c:minorUnit val="6.0000000000000102E-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924626088405605"/>
          <c:y val="0.13907306747946799"/>
          <c:w val="0.159948117596421"/>
          <c:h val="0.860927033274123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36256504250602E-2"/>
          <c:y val="8.5397452587317693E-2"/>
          <c:w val="0.70580617193722806"/>
          <c:h val="0.73441809225093202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BUN!$B$3:$B$20</c:f>
              <c:numCache>
                <c:formatCode>0.00</c:formatCode>
                <c:ptCount val="18"/>
                <c:pt idx="0" formatCode="0.0">
                  <c:v>34.827777777777776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7-49B2-BA34-525C402A9B9D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BUN!$C$3:$C$20</c:f>
              <c:numCache>
                <c:formatCode>0.00</c:formatCode>
                <c:ptCount val="18"/>
                <c:pt idx="0" formatCode="0.0">
                  <c:v>35.25740259740261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7-49B2-BA34-525C402A9B9D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BUN!$D$3:$D$20</c:f>
              <c:numCache>
                <c:formatCode>0.00</c:formatCode>
                <c:ptCount val="18"/>
                <c:pt idx="0" formatCode="0.0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B7-49B2-BA34-525C402A9B9D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BUN!$E$3:$E$20</c:f>
              <c:numCache>
                <c:formatCode>0.00</c:formatCode>
                <c:ptCount val="18"/>
                <c:pt idx="0" formatCode="0.0">
                  <c:v>35.011000000000003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B7-49B2-BA34-525C402A9B9D}"/>
            </c:ext>
          </c:extLst>
        </c:ser>
        <c:ser>
          <c:idx val="6"/>
          <c:order val="4"/>
          <c:tx>
            <c:strRef>
              <c:f>BUN!$F$2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BUN!$F$3:$F$20</c:f>
              <c:numCache>
                <c:formatCode>0.00</c:formatCode>
                <c:ptCount val="18"/>
                <c:pt idx="0" formatCode="0.0">
                  <c:v>34.89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B7-49B2-BA34-525C402A9B9D}"/>
            </c:ext>
          </c:extLst>
        </c:ser>
        <c:ser>
          <c:idx val="7"/>
          <c:order val="5"/>
          <c:tx>
            <c:strRef>
              <c:f>BUN!$G$2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BUN!$G$3:$G$20</c:f>
              <c:numCache>
                <c:formatCode>0.00</c:formatCode>
                <c:ptCount val="18"/>
                <c:pt idx="0" formatCode="0.0">
                  <c:v>34.771000000000001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B7-49B2-BA34-525C402A9B9D}"/>
            </c:ext>
          </c:extLst>
        </c:ser>
        <c:ser>
          <c:idx val="8"/>
          <c:order val="6"/>
          <c:tx>
            <c:strRef>
              <c:f>BUN!$H$2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BUN!$H$3:$H$20</c:f>
              <c:numCache>
                <c:formatCode>0.00</c:formatCode>
                <c:ptCount val="18"/>
                <c:pt idx="0" formatCode="0.0">
                  <c:v>34.83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B7-49B2-BA34-525C402A9B9D}"/>
            </c:ext>
          </c:extLst>
        </c:ser>
        <c:ser>
          <c:idx val="3"/>
          <c:order val="7"/>
          <c:tx>
            <c:strRef>
              <c:f>BUN!$I$2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1B7-49B2-BA34-525C402A9B9D}"/>
            </c:ext>
          </c:extLst>
        </c:ser>
        <c:ser>
          <c:idx val="14"/>
          <c:order val="8"/>
          <c:tx>
            <c:strRef>
              <c:f>BUN!$J$2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B7-49B2-BA34-525C402A9B9D}"/>
            </c:ext>
          </c:extLst>
        </c:ser>
        <c:ser>
          <c:idx val="9"/>
          <c:order val="9"/>
          <c:tx>
            <c:strRef>
              <c:f>BUN!$K$2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BUN!$K$3:$K$20</c:f>
              <c:numCache>
                <c:formatCode>0.0</c:formatCode>
                <c:ptCount val="18"/>
                <c:pt idx="0">
                  <c:v>34.9</c:v>
                </c:pt>
                <c:pt idx="1">
                  <c:v>34.9</c:v>
                </c:pt>
                <c:pt idx="2">
                  <c:v>34.9</c:v>
                </c:pt>
                <c:pt idx="3">
                  <c:v>34.9</c:v>
                </c:pt>
                <c:pt idx="4">
                  <c:v>34.9</c:v>
                </c:pt>
                <c:pt idx="5">
                  <c:v>34.9</c:v>
                </c:pt>
                <c:pt idx="6">
                  <c:v>34.9</c:v>
                </c:pt>
                <c:pt idx="7">
                  <c:v>34.9</c:v>
                </c:pt>
                <c:pt idx="8">
                  <c:v>34.9</c:v>
                </c:pt>
                <c:pt idx="9">
                  <c:v>34.9</c:v>
                </c:pt>
                <c:pt idx="10">
                  <c:v>34.9</c:v>
                </c:pt>
                <c:pt idx="11">
                  <c:v>34.9</c:v>
                </c:pt>
                <c:pt idx="12">
                  <c:v>34.9</c:v>
                </c:pt>
                <c:pt idx="13">
                  <c:v>34.9</c:v>
                </c:pt>
                <c:pt idx="14">
                  <c:v>34.9</c:v>
                </c:pt>
                <c:pt idx="15">
                  <c:v>34.9</c:v>
                </c:pt>
                <c:pt idx="16">
                  <c:v>34.9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1B7-49B2-BA34-525C402A9B9D}"/>
            </c:ext>
          </c:extLst>
        </c:ser>
        <c:ser>
          <c:idx val="10"/>
          <c:order val="10"/>
          <c:tx>
            <c:strRef>
              <c:f>BUN!$L$2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BUN!$L$3:$L$20</c:f>
              <c:numCache>
                <c:formatCode>0.0</c:formatCode>
                <c:ptCount val="18"/>
                <c:pt idx="0">
                  <c:v>34.869597196454336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1B7-49B2-BA34-525C402A9B9D}"/>
            </c:ext>
          </c:extLst>
        </c:ser>
        <c:ser>
          <c:idx val="11"/>
          <c:order val="11"/>
          <c:tx>
            <c:strRef>
              <c:f>BUN!$M$2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BUN!$M$3:$M$20</c:f>
              <c:numCache>
                <c:formatCode>0.0</c:formatCode>
                <c:ptCount val="18"/>
                <c:pt idx="0">
                  <c:v>0.75740259740260996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1B7-49B2-BA34-525C402A9B9D}"/>
            </c:ext>
          </c:extLst>
        </c:ser>
        <c:ser>
          <c:idx val="12"/>
          <c:order val="12"/>
          <c:tx>
            <c:strRef>
              <c:f>BUN!$N$2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BUN!$N$3:$N$20</c:f>
              <c:numCache>
                <c:formatCode>General</c:formatCode>
                <c:ptCount val="18"/>
                <c:pt idx="0">
                  <c:v>32.9</c:v>
                </c:pt>
                <c:pt idx="1">
                  <c:v>32.9</c:v>
                </c:pt>
                <c:pt idx="2">
                  <c:v>32.9</c:v>
                </c:pt>
                <c:pt idx="3">
                  <c:v>32.9</c:v>
                </c:pt>
                <c:pt idx="4">
                  <c:v>32.9</c:v>
                </c:pt>
                <c:pt idx="5">
                  <c:v>32.9</c:v>
                </c:pt>
                <c:pt idx="6">
                  <c:v>32.9</c:v>
                </c:pt>
                <c:pt idx="7">
                  <c:v>32.9</c:v>
                </c:pt>
                <c:pt idx="8">
                  <c:v>32.9</c:v>
                </c:pt>
                <c:pt idx="9">
                  <c:v>32.9</c:v>
                </c:pt>
                <c:pt idx="10">
                  <c:v>32.9</c:v>
                </c:pt>
                <c:pt idx="11">
                  <c:v>32.9</c:v>
                </c:pt>
                <c:pt idx="12">
                  <c:v>32.9</c:v>
                </c:pt>
                <c:pt idx="13">
                  <c:v>32.9</c:v>
                </c:pt>
                <c:pt idx="14">
                  <c:v>32.9</c:v>
                </c:pt>
                <c:pt idx="15">
                  <c:v>32.9</c:v>
                </c:pt>
                <c:pt idx="16">
                  <c:v>32.9</c:v>
                </c:pt>
                <c:pt idx="17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1B7-49B2-BA34-525C402A9B9D}"/>
            </c:ext>
          </c:extLst>
        </c:ser>
        <c:ser>
          <c:idx val="13"/>
          <c:order val="13"/>
          <c:tx>
            <c:strRef>
              <c:f>BUN!$O$2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BUN!$O$3:$O$20</c:f>
              <c:numCache>
                <c:formatCode>General</c:formatCode>
                <c:ptCount val="18"/>
                <c:pt idx="0">
                  <c:v>36.9</c:v>
                </c:pt>
                <c:pt idx="1">
                  <c:v>36.9</c:v>
                </c:pt>
                <c:pt idx="2">
                  <c:v>36.9</c:v>
                </c:pt>
                <c:pt idx="3">
                  <c:v>36.9</c:v>
                </c:pt>
                <c:pt idx="4">
                  <c:v>36.9</c:v>
                </c:pt>
                <c:pt idx="5">
                  <c:v>36.9</c:v>
                </c:pt>
                <c:pt idx="6">
                  <c:v>36.9</c:v>
                </c:pt>
                <c:pt idx="7">
                  <c:v>36.9</c:v>
                </c:pt>
                <c:pt idx="8">
                  <c:v>36.9</c:v>
                </c:pt>
                <c:pt idx="9">
                  <c:v>36.9</c:v>
                </c:pt>
                <c:pt idx="10">
                  <c:v>36.9</c:v>
                </c:pt>
                <c:pt idx="11">
                  <c:v>36.9</c:v>
                </c:pt>
                <c:pt idx="12">
                  <c:v>36.9</c:v>
                </c:pt>
                <c:pt idx="13">
                  <c:v>36.9</c:v>
                </c:pt>
                <c:pt idx="14">
                  <c:v>36.9</c:v>
                </c:pt>
                <c:pt idx="15">
                  <c:v>36.9</c:v>
                </c:pt>
                <c:pt idx="16">
                  <c:v>36.9</c:v>
                </c:pt>
                <c:pt idx="17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1B7-49B2-BA34-525C402A9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46976"/>
        <c:axId val="126048896"/>
      </c:lineChart>
      <c:catAx>
        <c:axId val="126046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8896"/>
        <c:crosses val="autoZero"/>
        <c:auto val="0"/>
        <c:lblAlgn val="ctr"/>
        <c:lblOffset val="100"/>
        <c:tickLblSkip val="1"/>
        <c:noMultiLvlLbl val="0"/>
      </c:catAx>
      <c:valAx>
        <c:axId val="126048896"/>
        <c:scaling>
          <c:orientation val="minMax"/>
          <c:max val="38.9"/>
          <c:min val="30.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04697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79895620113866905"/>
          <c:y val="0.139535058117739"/>
          <c:w val="0.17885143907333201"/>
          <c:h val="0.840532808398949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8181168738403E-2"/>
          <c:y val="7.02824079962166E-2"/>
          <c:w val="0.69794388276723796"/>
          <c:h val="0.730898195627537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CRE!$B$3:$B$20</c:f>
              <c:numCache>
                <c:formatCode>0.00</c:formatCode>
                <c:ptCount val="18"/>
                <c:pt idx="0" formatCode="0.000">
                  <c:v>2.923888888888889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9-4E07-8986-4D0EFF63EC56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CRE!$C$3:$C$20</c:f>
              <c:numCache>
                <c:formatCode>0.00</c:formatCode>
                <c:ptCount val="18"/>
                <c:pt idx="0" formatCode="0.000">
                  <c:v>2.9676811594202892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9-4E07-8986-4D0EFF63EC56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CRE!$D$3:$D$20</c:f>
              <c:numCache>
                <c:formatCode>0.00</c:formatCode>
                <c:ptCount val="18"/>
                <c:pt idx="0" formatCode="0.000">
                  <c:v>2.97705882352941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C9-4E07-8986-4D0EFF63EC56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CRE!$E$3:$E$20</c:f>
              <c:numCache>
                <c:formatCode>0.00</c:formatCode>
                <c:ptCount val="18"/>
                <c:pt idx="0" formatCode="0.000">
                  <c:v>2.9449999999999998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C9-4E07-8986-4D0EFF63EC56}"/>
            </c:ext>
          </c:extLst>
        </c:ser>
        <c:ser>
          <c:idx val="6"/>
          <c:order val="4"/>
          <c:tx>
            <c:strRef>
              <c:f>CRE!$F$2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CRE!$F$3:$F$20</c:f>
              <c:numCache>
                <c:formatCode>0.00</c:formatCode>
                <c:ptCount val="18"/>
                <c:pt idx="0" formatCode="0.000">
                  <c:v>2.9039999999999999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C9-4E07-8986-4D0EFF63EC56}"/>
            </c:ext>
          </c:extLst>
        </c:ser>
        <c:ser>
          <c:idx val="7"/>
          <c:order val="5"/>
          <c:tx>
            <c:strRef>
              <c:f>CRE!$G$2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CRE!$G$3:$G$20</c:f>
              <c:numCache>
                <c:formatCode>0.00</c:formatCode>
                <c:ptCount val="18"/>
                <c:pt idx="0" formatCode="0.000">
                  <c:v>2.831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C9-4E07-8986-4D0EFF63EC56}"/>
            </c:ext>
          </c:extLst>
        </c:ser>
        <c:ser>
          <c:idx val="8"/>
          <c:order val="6"/>
          <c:tx>
            <c:strRef>
              <c:f>CRE!$H$2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CRE!$H$3:$H$20</c:f>
              <c:numCache>
                <c:formatCode>0.00</c:formatCode>
                <c:ptCount val="18"/>
                <c:pt idx="0" formatCode="0.000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C9-4E07-8986-4D0EFF63EC56}"/>
            </c:ext>
          </c:extLst>
        </c:ser>
        <c:ser>
          <c:idx val="3"/>
          <c:order val="7"/>
          <c:tx>
            <c:strRef>
              <c:f>CRE!$I$2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C9-4E07-8986-4D0EFF63EC56}"/>
            </c:ext>
          </c:extLst>
        </c:ser>
        <c:ser>
          <c:idx val="9"/>
          <c:order val="8"/>
          <c:tx>
            <c:strRef>
              <c:f>CRE!$J$2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2C9-4E07-8986-4D0EFF63EC56}"/>
            </c:ext>
          </c:extLst>
        </c:ser>
        <c:ser>
          <c:idx val="10"/>
          <c:order val="9"/>
          <c:tx>
            <c:strRef>
              <c:f>CRE!$K$2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CRE!$K$3:$K$20</c:f>
              <c:numCache>
                <c:formatCode>0.00</c:formatCode>
                <c:ptCount val="18"/>
                <c:pt idx="0">
                  <c:v>2.95</c:v>
                </c:pt>
                <c:pt idx="1">
                  <c:v>2.95</c:v>
                </c:pt>
                <c:pt idx="2">
                  <c:v>2.95</c:v>
                </c:pt>
                <c:pt idx="3">
                  <c:v>2.95</c:v>
                </c:pt>
                <c:pt idx="4">
                  <c:v>2.95</c:v>
                </c:pt>
                <c:pt idx="5">
                  <c:v>2.95</c:v>
                </c:pt>
                <c:pt idx="6">
                  <c:v>2.95</c:v>
                </c:pt>
                <c:pt idx="7">
                  <c:v>2.95</c:v>
                </c:pt>
                <c:pt idx="8">
                  <c:v>2.95</c:v>
                </c:pt>
                <c:pt idx="9">
                  <c:v>2.95</c:v>
                </c:pt>
                <c:pt idx="10">
                  <c:v>2.95</c:v>
                </c:pt>
                <c:pt idx="11">
                  <c:v>2.95</c:v>
                </c:pt>
                <c:pt idx="12">
                  <c:v>2.95</c:v>
                </c:pt>
                <c:pt idx="13">
                  <c:v>2.95</c:v>
                </c:pt>
                <c:pt idx="14">
                  <c:v>2.95</c:v>
                </c:pt>
                <c:pt idx="15">
                  <c:v>2.95</c:v>
                </c:pt>
                <c:pt idx="16">
                  <c:v>2.95</c:v>
                </c:pt>
                <c:pt idx="17">
                  <c:v>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2C9-4E07-8986-4D0EFF63EC56}"/>
            </c:ext>
          </c:extLst>
        </c:ser>
        <c:ser>
          <c:idx val="11"/>
          <c:order val="10"/>
          <c:tx>
            <c:strRef>
              <c:f>CRE!$L$2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ysDash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CRE!$L$3:$L$20</c:f>
              <c:numCache>
                <c:formatCode>0.000</c:formatCode>
                <c:ptCount val="18"/>
                <c:pt idx="0">
                  <c:v>2.9298041245483697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2C9-4E07-8986-4D0EFF63EC56}"/>
            </c:ext>
          </c:extLst>
        </c:ser>
        <c:ser>
          <c:idx val="12"/>
          <c:order val="11"/>
          <c:tx>
            <c:strRef>
              <c:f>CRE!$M$2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CRE!$M$3:$M$20</c:f>
              <c:numCache>
                <c:formatCode>0.000</c:formatCode>
                <c:ptCount val="18"/>
                <c:pt idx="0">
                  <c:v>0.14605882352941002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2C9-4E07-8986-4D0EFF63EC56}"/>
            </c:ext>
          </c:extLst>
        </c:ser>
        <c:ser>
          <c:idx val="13"/>
          <c:order val="12"/>
          <c:tx>
            <c:strRef>
              <c:f>CRE!$N$2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CRE!$N$3:$N$20</c:f>
              <c:numCache>
                <c:formatCode>General</c:formatCode>
                <c:ptCount val="18"/>
                <c:pt idx="0">
                  <c:v>2.75</c:v>
                </c:pt>
                <c:pt idx="1">
                  <c:v>2.75</c:v>
                </c:pt>
                <c:pt idx="2">
                  <c:v>2.75</c:v>
                </c:pt>
                <c:pt idx="3">
                  <c:v>2.75</c:v>
                </c:pt>
                <c:pt idx="4">
                  <c:v>2.75</c:v>
                </c:pt>
                <c:pt idx="5">
                  <c:v>2.75</c:v>
                </c:pt>
                <c:pt idx="6">
                  <c:v>2.75</c:v>
                </c:pt>
                <c:pt idx="7">
                  <c:v>2.75</c:v>
                </c:pt>
                <c:pt idx="8">
                  <c:v>2.75</c:v>
                </c:pt>
                <c:pt idx="9">
                  <c:v>2.75</c:v>
                </c:pt>
                <c:pt idx="10">
                  <c:v>2.75</c:v>
                </c:pt>
                <c:pt idx="11">
                  <c:v>2.75</c:v>
                </c:pt>
                <c:pt idx="12">
                  <c:v>2.75</c:v>
                </c:pt>
                <c:pt idx="13">
                  <c:v>2.75</c:v>
                </c:pt>
                <c:pt idx="14">
                  <c:v>2.75</c:v>
                </c:pt>
                <c:pt idx="15">
                  <c:v>2.75</c:v>
                </c:pt>
                <c:pt idx="16">
                  <c:v>2.75</c:v>
                </c:pt>
                <c:pt idx="17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2C9-4E07-8986-4D0EFF63EC56}"/>
            </c:ext>
          </c:extLst>
        </c:ser>
        <c:ser>
          <c:idx val="14"/>
          <c:order val="13"/>
          <c:tx>
            <c:strRef>
              <c:f>CRE!$O$2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CRE!$O$3:$O$20</c:f>
              <c:numCache>
                <c:formatCode>General</c:formatCode>
                <c:ptCount val="18"/>
                <c:pt idx="0">
                  <c:v>3.15</c:v>
                </c:pt>
                <c:pt idx="1">
                  <c:v>3.15</c:v>
                </c:pt>
                <c:pt idx="2">
                  <c:v>3.15</c:v>
                </c:pt>
                <c:pt idx="3">
                  <c:v>3.15</c:v>
                </c:pt>
                <c:pt idx="4">
                  <c:v>3.15</c:v>
                </c:pt>
                <c:pt idx="5">
                  <c:v>3.15</c:v>
                </c:pt>
                <c:pt idx="6">
                  <c:v>3.15</c:v>
                </c:pt>
                <c:pt idx="7">
                  <c:v>3.15</c:v>
                </c:pt>
                <c:pt idx="8">
                  <c:v>3.15</c:v>
                </c:pt>
                <c:pt idx="9">
                  <c:v>3.15</c:v>
                </c:pt>
                <c:pt idx="10">
                  <c:v>3.15</c:v>
                </c:pt>
                <c:pt idx="11">
                  <c:v>3.15</c:v>
                </c:pt>
                <c:pt idx="12">
                  <c:v>3.15</c:v>
                </c:pt>
                <c:pt idx="13">
                  <c:v>3.15</c:v>
                </c:pt>
                <c:pt idx="14">
                  <c:v>3.15</c:v>
                </c:pt>
                <c:pt idx="15">
                  <c:v>3.15</c:v>
                </c:pt>
                <c:pt idx="16">
                  <c:v>3.15</c:v>
                </c:pt>
                <c:pt idx="17">
                  <c:v>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2C9-4E07-8986-4D0EFF63E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9312"/>
        <c:axId val="126779776"/>
      </c:lineChart>
      <c:catAx>
        <c:axId val="126749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79776"/>
        <c:crosses val="autoZero"/>
        <c:auto val="0"/>
        <c:lblAlgn val="ctr"/>
        <c:lblOffset val="100"/>
        <c:tickLblSkip val="1"/>
        <c:noMultiLvlLbl val="0"/>
      </c:catAx>
      <c:valAx>
        <c:axId val="126779776"/>
        <c:scaling>
          <c:orientation val="minMax"/>
          <c:max val="3.35"/>
          <c:min val="2.549999999999999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674931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0776303205281896"/>
          <c:y val="0.11998059695598499"/>
          <c:w val="0.16966595084705399"/>
          <c:h val="0.837210506029403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AST!$B$3:$B$20</c:f>
              <c:numCache>
                <c:formatCode>0.00</c:formatCode>
                <c:ptCount val="18"/>
                <c:pt idx="0" formatCode="0.0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4-4A2A-9ACB-AD1C79D5A058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AST!$C$3:$C$20</c:f>
              <c:numCache>
                <c:formatCode>0.00</c:formatCode>
                <c:ptCount val="18"/>
                <c:pt idx="0" formatCode="0.0">
                  <c:v>87.882089552238753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4-4A2A-9ACB-AD1C79D5A058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AST!$D$3:$D$20</c:f>
              <c:numCache>
                <c:formatCode>0.00</c:formatCode>
                <c:ptCount val="18"/>
                <c:pt idx="0" formatCode="0.0">
                  <c:v>88.352941176470594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04-4A2A-9ACB-AD1C79D5A058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AST!$E$3:$E$20</c:f>
              <c:numCache>
                <c:formatCode>0.00</c:formatCode>
                <c:ptCount val="18"/>
                <c:pt idx="0" formatCode="0.0">
                  <c:v>86.433000000000007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04-4A2A-9ACB-AD1C79D5A058}"/>
            </c:ext>
          </c:extLst>
        </c:ser>
        <c:ser>
          <c:idx val="6"/>
          <c:order val="4"/>
          <c:tx>
            <c:strRef>
              <c:f>AST!$F$2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AST!$F$3:$F$20</c:f>
              <c:numCache>
                <c:formatCode>0.00</c:formatCode>
                <c:ptCount val="18"/>
                <c:pt idx="0" formatCode="0.0">
                  <c:v>88.233333333333334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04-4A2A-9ACB-AD1C79D5A058}"/>
            </c:ext>
          </c:extLst>
        </c:ser>
        <c:ser>
          <c:idx val="7"/>
          <c:order val="5"/>
          <c:tx>
            <c:strRef>
              <c:f>AST!$G$2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AST!$G$3:$G$20</c:f>
              <c:numCache>
                <c:formatCode>0.00</c:formatCode>
                <c:ptCount val="18"/>
                <c:pt idx="0" formatCode="0.0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04-4A2A-9ACB-AD1C79D5A058}"/>
            </c:ext>
          </c:extLst>
        </c:ser>
        <c:ser>
          <c:idx val="8"/>
          <c:order val="6"/>
          <c:tx>
            <c:strRef>
              <c:f>AST!$H$2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AST!$H$3:$H$20</c:f>
              <c:numCache>
                <c:formatCode>0.00</c:formatCode>
                <c:ptCount val="18"/>
                <c:pt idx="0" formatCode="0.0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04-4A2A-9ACB-AD1C79D5A058}"/>
            </c:ext>
          </c:extLst>
        </c:ser>
        <c:ser>
          <c:idx val="3"/>
          <c:order val="7"/>
          <c:tx>
            <c:strRef>
              <c:f>AST!$I$2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04-4A2A-9ACB-AD1C79D5A058}"/>
            </c:ext>
          </c:extLst>
        </c:ser>
        <c:ser>
          <c:idx val="14"/>
          <c:order val="8"/>
          <c:tx>
            <c:strRef>
              <c:f>AST!$J$2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704-4A2A-9ACB-AD1C79D5A058}"/>
            </c:ext>
          </c:extLst>
        </c:ser>
        <c:ser>
          <c:idx val="9"/>
          <c:order val="9"/>
          <c:tx>
            <c:strRef>
              <c:f>AST!$K$2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AST!$K$3:$K$20</c:f>
              <c:numCache>
                <c:formatCode>General</c:formatCode>
                <c:ptCount val="18"/>
                <c:pt idx="0">
                  <c:v>88</c:v>
                </c:pt>
                <c:pt idx="1">
                  <c:v>88</c:v>
                </c:pt>
                <c:pt idx="2">
                  <c:v>88</c:v>
                </c:pt>
                <c:pt idx="3">
                  <c:v>88</c:v>
                </c:pt>
                <c:pt idx="4">
                  <c:v>88</c:v>
                </c:pt>
                <c:pt idx="5">
                  <c:v>88</c:v>
                </c:pt>
                <c:pt idx="6">
                  <c:v>88</c:v>
                </c:pt>
                <c:pt idx="7">
                  <c:v>88</c:v>
                </c:pt>
                <c:pt idx="8">
                  <c:v>88</c:v>
                </c:pt>
                <c:pt idx="9">
                  <c:v>88</c:v>
                </c:pt>
                <c:pt idx="10">
                  <c:v>88</c:v>
                </c:pt>
                <c:pt idx="11">
                  <c:v>88</c:v>
                </c:pt>
                <c:pt idx="12">
                  <c:v>88</c:v>
                </c:pt>
                <c:pt idx="13">
                  <c:v>88</c:v>
                </c:pt>
                <c:pt idx="14">
                  <c:v>88</c:v>
                </c:pt>
                <c:pt idx="15">
                  <c:v>88</c:v>
                </c:pt>
                <c:pt idx="16">
                  <c:v>88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704-4A2A-9ACB-AD1C79D5A058}"/>
            </c:ext>
          </c:extLst>
        </c:ser>
        <c:ser>
          <c:idx val="10"/>
          <c:order val="10"/>
          <c:tx>
            <c:strRef>
              <c:f>AST!$L$2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AST!$L$3:$L$20</c:f>
              <c:numCache>
                <c:formatCode>0.0</c:formatCode>
                <c:ptCount val="18"/>
                <c:pt idx="0">
                  <c:v>88.028766294577537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704-4A2A-9ACB-AD1C79D5A058}"/>
            </c:ext>
          </c:extLst>
        </c:ser>
        <c:ser>
          <c:idx val="11"/>
          <c:order val="11"/>
          <c:tx>
            <c:strRef>
              <c:f>AST!$M$2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AST!$M$3:$M$20</c:f>
              <c:numCache>
                <c:formatCode>0.0</c:formatCode>
                <c:ptCount val="18"/>
                <c:pt idx="0">
                  <c:v>3.0669999999999931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704-4A2A-9ACB-AD1C79D5A058}"/>
            </c:ext>
          </c:extLst>
        </c:ser>
        <c:ser>
          <c:idx val="12"/>
          <c:order val="12"/>
          <c:tx>
            <c:strRef>
              <c:f>AST!$N$2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AST!$N$3:$N$20</c:f>
              <c:numCache>
                <c:formatCode>General</c:formatCode>
                <c:ptCount val="18"/>
                <c:pt idx="0">
                  <c:v>83</c:v>
                </c:pt>
                <c:pt idx="1">
                  <c:v>83</c:v>
                </c:pt>
                <c:pt idx="2">
                  <c:v>83</c:v>
                </c:pt>
                <c:pt idx="3">
                  <c:v>83</c:v>
                </c:pt>
                <c:pt idx="4">
                  <c:v>83</c:v>
                </c:pt>
                <c:pt idx="5">
                  <c:v>83</c:v>
                </c:pt>
                <c:pt idx="6">
                  <c:v>83</c:v>
                </c:pt>
                <c:pt idx="7">
                  <c:v>83</c:v>
                </c:pt>
                <c:pt idx="8">
                  <c:v>83</c:v>
                </c:pt>
                <c:pt idx="9">
                  <c:v>83</c:v>
                </c:pt>
                <c:pt idx="10">
                  <c:v>83</c:v>
                </c:pt>
                <c:pt idx="11">
                  <c:v>83</c:v>
                </c:pt>
                <c:pt idx="12">
                  <c:v>83</c:v>
                </c:pt>
                <c:pt idx="13">
                  <c:v>83</c:v>
                </c:pt>
                <c:pt idx="14">
                  <c:v>83</c:v>
                </c:pt>
                <c:pt idx="15">
                  <c:v>83</c:v>
                </c:pt>
                <c:pt idx="16">
                  <c:v>83</c:v>
                </c:pt>
                <c:pt idx="1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704-4A2A-9ACB-AD1C79D5A058}"/>
            </c:ext>
          </c:extLst>
        </c:ser>
        <c:ser>
          <c:idx val="13"/>
          <c:order val="13"/>
          <c:tx>
            <c:strRef>
              <c:f>AST!$O$2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AST!$O$3:$O$20</c:f>
              <c:numCache>
                <c:formatCode>General</c:formatCode>
                <c:ptCount val="18"/>
                <c:pt idx="0">
                  <c:v>93</c:v>
                </c:pt>
                <c:pt idx="1">
                  <c:v>93</c:v>
                </c:pt>
                <c:pt idx="2">
                  <c:v>93</c:v>
                </c:pt>
                <c:pt idx="3">
                  <c:v>93</c:v>
                </c:pt>
                <c:pt idx="4">
                  <c:v>93</c:v>
                </c:pt>
                <c:pt idx="5">
                  <c:v>93</c:v>
                </c:pt>
                <c:pt idx="6">
                  <c:v>93</c:v>
                </c:pt>
                <c:pt idx="7">
                  <c:v>93</c:v>
                </c:pt>
                <c:pt idx="8">
                  <c:v>93</c:v>
                </c:pt>
                <c:pt idx="9">
                  <c:v>93</c:v>
                </c:pt>
                <c:pt idx="10">
                  <c:v>93</c:v>
                </c:pt>
                <c:pt idx="11">
                  <c:v>93</c:v>
                </c:pt>
                <c:pt idx="12">
                  <c:v>93</c:v>
                </c:pt>
                <c:pt idx="13">
                  <c:v>93</c:v>
                </c:pt>
                <c:pt idx="14">
                  <c:v>93</c:v>
                </c:pt>
                <c:pt idx="15">
                  <c:v>93</c:v>
                </c:pt>
                <c:pt idx="16">
                  <c:v>93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704-4A2A-9ACB-AD1C79D5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23904"/>
        <c:axId val="126925824"/>
      </c:lineChart>
      <c:catAx>
        <c:axId val="126923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5824"/>
        <c:crosses val="autoZero"/>
        <c:auto val="0"/>
        <c:lblAlgn val="ctr"/>
        <c:lblOffset val="100"/>
        <c:tickLblSkip val="1"/>
        <c:noMultiLvlLbl val="0"/>
      </c:catAx>
      <c:valAx>
        <c:axId val="126925824"/>
        <c:scaling>
          <c:orientation val="minMax"/>
          <c:max val="98"/>
          <c:min val="7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923904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3327668991747295"/>
          <c:y val="0.11333391659375899"/>
          <c:w val="0.158792818272849"/>
          <c:h val="0.84000291630212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563675133133205E-2"/>
          <c:y val="8.9193825042885297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ALT!$B$3:$B$20</c:f>
              <c:numCache>
                <c:formatCode>0.00</c:formatCode>
                <c:ptCount val="18"/>
                <c:pt idx="0" formatCode="0.0">
                  <c:v>70.222222222222229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E-456B-802E-BEF65949F893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ALT!$C$3:$C$20</c:f>
              <c:numCache>
                <c:formatCode>0.00</c:formatCode>
                <c:ptCount val="18"/>
                <c:pt idx="0" formatCode="0.0">
                  <c:v>71.495945945945962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E-456B-802E-BEF65949F893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ALT!$D$3:$D$20</c:f>
              <c:numCache>
                <c:formatCode>0.00</c:formatCode>
                <c:ptCount val="18"/>
                <c:pt idx="0" formatCode="0.0">
                  <c:v>72.933333333333294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E-456B-802E-BEF65949F893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ALT!$E$3:$E$20</c:f>
              <c:numCache>
                <c:formatCode>0.00</c:formatCode>
                <c:ptCount val="18"/>
                <c:pt idx="0" formatCode="0.0">
                  <c:v>72.216999999999999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2E-456B-802E-BEF65949F893}"/>
            </c:ext>
          </c:extLst>
        </c:ser>
        <c:ser>
          <c:idx val="6"/>
          <c:order val="4"/>
          <c:tx>
            <c:strRef>
              <c:f>ALT!$F$2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ALT!$F$3:$F$20</c:f>
              <c:numCache>
                <c:formatCode>0.00</c:formatCode>
                <c:ptCount val="18"/>
                <c:pt idx="0" formatCode="0.0">
                  <c:v>70.13333333333334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2E-456B-802E-BEF65949F893}"/>
            </c:ext>
          </c:extLst>
        </c:ser>
        <c:ser>
          <c:idx val="7"/>
          <c:order val="5"/>
          <c:tx>
            <c:strRef>
              <c:f>ALT!$G$2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ALT!$G$3:$G$20</c:f>
              <c:numCache>
                <c:formatCode>0.00</c:formatCode>
                <c:ptCount val="18"/>
                <c:pt idx="0" formatCode="0.0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2E-456B-802E-BEF65949F893}"/>
            </c:ext>
          </c:extLst>
        </c:ser>
        <c:ser>
          <c:idx val="8"/>
          <c:order val="6"/>
          <c:tx>
            <c:strRef>
              <c:f>ALT!$H$2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ALT!$H$3:$H$20</c:f>
              <c:numCache>
                <c:formatCode>0.00</c:formatCode>
                <c:ptCount val="18"/>
                <c:pt idx="0" formatCode="0.0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2E-456B-802E-BEF65949F893}"/>
            </c:ext>
          </c:extLst>
        </c:ser>
        <c:ser>
          <c:idx val="3"/>
          <c:order val="7"/>
          <c:tx>
            <c:strRef>
              <c:f>ALT!$I$2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52E-456B-802E-BEF65949F893}"/>
            </c:ext>
          </c:extLst>
        </c:ser>
        <c:ser>
          <c:idx val="14"/>
          <c:order val="8"/>
          <c:tx>
            <c:strRef>
              <c:f>ALT!$J$2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52E-456B-802E-BEF65949F893}"/>
            </c:ext>
          </c:extLst>
        </c:ser>
        <c:ser>
          <c:idx val="9"/>
          <c:order val="9"/>
          <c:tx>
            <c:strRef>
              <c:f>ALT!$K$2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ALT!$K$3:$K$20</c:f>
              <c:numCache>
                <c:formatCode>0</c:formatCode>
                <c:ptCount val="18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52E-456B-802E-BEF65949F893}"/>
            </c:ext>
          </c:extLst>
        </c:ser>
        <c:ser>
          <c:idx val="10"/>
          <c:order val="10"/>
          <c:tx>
            <c:strRef>
              <c:f>ALT!$L$2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ALT!$L$3:$L$20</c:f>
              <c:numCache>
                <c:formatCode>0.0</c:formatCode>
                <c:ptCount val="18"/>
                <c:pt idx="0">
                  <c:v>71.314547833547834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52E-456B-802E-BEF65949F893}"/>
            </c:ext>
          </c:extLst>
        </c:ser>
        <c:ser>
          <c:idx val="11"/>
          <c:order val="11"/>
          <c:tx>
            <c:strRef>
              <c:f>ALT!$M$2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ALT!$M$3:$M$20</c:f>
              <c:numCache>
                <c:formatCode>0.0</c:formatCode>
                <c:ptCount val="18"/>
                <c:pt idx="0">
                  <c:v>2.7999999999999545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52E-456B-802E-BEF65949F893}"/>
            </c:ext>
          </c:extLst>
        </c:ser>
        <c:ser>
          <c:idx val="12"/>
          <c:order val="12"/>
          <c:tx>
            <c:strRef>
              <c:f>ALT!$N$2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ALT!$N$3:$N$20</c:f>
              <c:numCache>
                <c:formatCode>General</c:formatCode>
                <c:ptCount val="18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52E-456B-802E-BEF65949F893}"/>
            </c:ext>
          </c:extLst>
        </c:ser>
        <c:ser>
          <c:idx val="13"/>
          <c:order val="13"/>
          <c:tx>
            <c:strRef>
              <c:f>ALT!$O$2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ALT!$O$3:$O$20</c:f>
              <c:numCache>
                <c:formatCode>General</c:formatCode>
                <c:ptCount val="1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52E-456B-802E-BEF65949F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25920"/>
        <c:axId val="127027456"/>
      </c:lineChart>
      <c:catAx>
        <c:axId val="127025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7456"/>
        <c:crosses val="autoZero"/>
        <c:auto val="0"/>
        <c:lblAlgn val="ctr"/>
        <c:lblOffset val="100"/>
        <c:tickLblSkip val="1"/>
        <c:noMultiLvlLbl val="0"/>
      </c:catAx>
      <c:valAx>
        <c:axId val="127027456"/>
        <c:scaling>
          <c:orientation val="minMax"/>
          <c:max val="79"/>
          <c:min val="6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02592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2546043209566999"/>
          <c:y val="0.11333378979801401"/>
          <c:w val="0.15879276236967199"/>
          <c:h val="0.86782197101862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62796475858096E-2"/>
          <c:y val="8.5034190138611604E-2"/>
          <c:w val="0.69354365559549802"/>
          <c:h val="0.7346954027976030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K!$B$3:$B$20</c:f>
              <c:numCache>
                <c:formatCode>0.00</c:formatCode>
                <c:ptCount val="18"/>
                <c:pt idx="0">
                  <c:v>5.4727777777777771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E-4842-9CD4-2DD52C1B30AD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K!$C$3:$C$20</c:f>
              <c:numCache>
                <c:formatCode>0.00</c:formatCode>
                <c:ptCount val="18"/>
                <c:pt idx="0">
                  <c:v>5.5120270270270249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E-4842-9CD4-2DD52C1B30AD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K!$D$3:$D$20</c:f>
              <c:numCache>
                <c:formatCode>0.00</c:formatCode>
                <c:ptCount val="18"/>
                <c:pt idx="0">
                  <c:v>5.4887499999999996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BE-4842-9CD4-2DD52C1B30AD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K!$E$3:$E$20</c:f>
              <c:numCache>
                <c:formatCode>0.00</c:formatCode>
                <c:ptCount val="18"/>
                <c:pt idx="0">
                  <c:v>5.4950000000000001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BE-4842-9CD4-2DD52C1B30AD}"/>
            </c:ext>
          </c:extLst>
        </c:ser>
        <c:ser>
          <c:idx val="6"/>
          <c:order val="4"/>
          <c:tx>
            <c:strRef>
              <c:f>K!$F$2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K!$F$3:$F$20</c:f>
              <c:numCache>
                <c:formatCode>0.00</c:formatCode>
                <c:ptCount val="18"/>
                <c:pt idx="0">
                  <c:v>5.5220000000000002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BE-4842-9CD4-2DD52C1B30AD}"/>
            </c:ext>
          </c:extLst>
        </c:ser>
        <c:ser>
          <c:idx val="7"/>
          <c:order val="5"/>
          <c:tx>
            <c:strRef>
              <c:f>K!$G$2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K!$G$3:$G$20</c:f>
              <c:numCache>
                <c:formatCode>0.00</c:formatCode>
                <c:ptCount val="18"/>
                <c:pt idx="0">
                  <c:v>5.5289999999999999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BE-4842-9CD4-2DD52C1B30AD}"/>
            </c:ext>
          </c:extLst>
        </c:ser>
        <c:ser>
          <c:idx val="8"/>
          <c:order val="6"/>
          <c:tx>
            <c:strRef>
              <c:f>K!$H$2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K!$H$3:$H$20</c:f>
              <c:numCache>
                <c:formatCode>0.00</c:formatCode>
                <c:ptCount val="18"/>
                <c:pt idx="0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BE-4842-9CD4-2DD52C1B30AD}"/>
            </c:ext>
          </c:extLst>
        </c:ser>
        <c:ser>
          <c:idx val="3"/>
          <c:order val="7"/>
          <c:tx>
            <c:strRef>
              <c:f>K!$I$2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BE-4842-9CD4-2DD52C1B30AD}"/>
            </c:ext>
          </c:extLst>
        </c:ser>
        <c:ser>
          <c:idx val="14"/>
          <c:order val="8"/>
          <c:tx>
            <c:strRef>
              <c:f>K!$J$2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5BE-4842-9CD4-2DD52C1B30AD}"/>
            </c:ext>
          </c:extLst>
        </c:ser>
        <c:ser>
          <c:idx val="9"/>
          <c:order val="9"/>
          <c:tx>
            <c:strRef>
              <c:f>K!$K$2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K!$K$3:$K$20</c:f>
              <c:numCache>
                <c:formatCode>0.0</c:formatCode>
                <c:ptCount val="18"/>
                <c:pt idx="0">
                  <c:v>5.5</c:v>
                </c:pt>
                <c:pt idx="1">
                  <c:v>5.5</c:v>
                </c:pt>
                <c:pt idx="2">
                  <c:v>5.5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5.5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BE-4842-9CD4-2DD52C1B30AD}"/>
            </c:ext>
          </c:extLst>
        </c:ser>
        <c:ser>
          <c:idx val="10"/>
          <c:order val="10"/>
          <c:tx>
            <c:strRef>
              <c:f>K!$L$2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K!$L$3:$L$20</c:f>
              <c:numCache>
                <c:formatCode>0.00</c:formatCode>
                <c:ptCount val="18"/>
                <c:pt idx="0">
                  <c:v>5.5027935435435422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BE-4842-9CD4-2DD52C1B30AD}"/>
            </c:ext>
          </c:extLst>
        </c:ser>
        <c:ser>
          <c:idx val="11"/>
          <c:order val="11"/>
          <c:tx>
            <c:strRef>
              <c:f>K!$M$2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K!$M$3:$M$20</c:f>
              <c:numCache>
                <c:formatCode>0.00</c:formatCode>
                <c:ptCount val="18"/>
                <c:pt idx="0">
                  <c:v>5.622222222222284E-2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5BE-4842-9CD4-2DD52C1B30AD}"/>
            </c:ext>
          </c:extLst>
        </c:ser>
        <c:ser>
          <c:idx val="12"/>
          <c:order val="12"/>
          <c:tx>
            <c:strRef>
              <c:f>K!$N$2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K!$N$3:$N$20</c:f>
              <c:numCache>
                <c:formatCode>General</c:formatCode>
                <c:ptCount val="18"/>
                <c:pt idx="0">
                  <c:v>5.3</c:v>
                </c:pt>
                <c:pt idx="1">
                  <c:v>5.3</c:v>
                </c:pt>
                <c:pt idx="2">
                  <c:v>5.3</c:v>
                </c:pt>
                <c:pt idx="3">
                  <c:v>5.3</c:v>
                </c:pt>
                <c:pt idx="4">
                  <c:v>5.3</c:v>
                </c:pt>
                <c:pt idx="5">
                  <c:v>5.3</c:v>
                </c:pt>
                <c:pt idx="6">
                  <c:v>5.3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5.3</c:v>
                </c:pt>
                <c:pt idx="13">
                  <c:v>5.3</c:v>
                </c:pt>
                <c:pt idx="14">
                  <c:v>5.3</c:v>
                </c:pt>
                <c:pt idx="15">
                  <c:v>5.3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5BE-4842-9CD4-2DD52C1B30AD}"/>
            </c:ext>
          </c:extLst>
        </c:ser>
        <c:ser>
          <c:idx val="13"/>
          <c:order val="13"/>
          <c:tx>
            <c:strRef>
              <c:f>K!$O$2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K!$O$3:$O$20</c:f>
              <c:numCache>
                <c:formatCode>General</c:formatCode>
                <c:ptCount val="18"/>
                <c:pt idx="0">
                  <c:v>5.7</c:v>
                </c:pt>
                <c:pt idx="1">
                  <c:v>5.7</c:v>
                </c:pt>
                <c:pt idx="2">
                  <c:v>5.7</c:v>
                </c:pt>
                <c:pt idx="3">
                  <c:v>5.7</c:v>
                </c:pt>
                <c:pt idx="4">
                  <c:v>5.7</c:v>
                </c:pt>
                <c:pt idx="5">
                  <c:v>5.7</c:v>
                </c:pt>
                <c:pt idx="6">
                  <c:v>5.7</c:v>
                </c:pt>
                <c:pt idx="7">
                  <c:v>5.7</c:v>
                </c:pt>
                <c:pt idx="8">
                  <c:v>5.7</c:v>
                </c:pt>
                <c:pt idx="9">
                  <c:v>5.7</c:v>
                </c:pt>
                <c:pt idx="10">
                  <c:v>5.7</c:v>
                </c:pt>
                <c:pt idx="11">
                  <c:v>5.7</c:v>
                </c:pt>
                <c:pt idx="12">
                  <c:v>5.7</c:v>
                </c:pt>
                <c:pt idx="13">
                  <c:v>5.7</c:v>
                </c:pt>
                <c:pt idx="14">
                  <c:v>5.7</c:v>
                </c:pt>
                <c:pt idx="15">
                  <c:v>5.7</c:v>
                </c:pt>
                <c:pt idx="16">
                  <c:v>5.7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5BE-4842-9CD4-2DD52C1B3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41216"/>
        <c:axId val="207243136"/>
      </c:lineChart>
      <c:catAx>
        <c:axId val="207241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3136"/>
        <c:crosses val="autoZero"/>
        <c:auto val="0"/>
        <c:lblAlgn val="ctr"/>
        <c:lblOffset val="100"/>
        <c:tickLblSkip val="1"/>
        <c:noMultiLvlLbl val="0"/>
      </c:catAx>
      <c:valAx>
        <c:axId val="207243136"/>
        <c:scaling>
          <c:orientation val="minMax"/>
          <c:max val="5.9"/>
          <c:min val="5.099999999999999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241216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758635726089801"/>
          <c:y val="0.119795656463812"/>
          <c:w val="0.16141760057771001"/>
          <c:h val="0.860405627852375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323181049069394E-2"/>
          <c:y val="7.9049708117565107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rGT!$B$3:$B$20</c:f>
              <c:numCache>
                <c:formatCode>0.00</c:formatCode>
                <c:ptCount val="18"/>
                <c:pt idx="0" formatCode="0.0">
                  <c:v>76.222222222222229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8-47CF-B47D-691057434980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rGT!$C$3:$C$20</c:f>
              <c:numCache>
                <c:formatCode>0.00</c:formatCode>
                <c:ptCount val="18"/>
                <c:pt idx="0" formatCode="0.0">
                  <c:v>76.134666666666689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8-47CF-B47D-691057434980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rGT!$D$3:$D$20</c:f>
              <c:numCache>
                <c:formatCode>0.00</c:formatCode>
                <c:ptCount val="18"/>
                <c:pt idx="0" formatCode="0.0">
                  <c:v>75.266666666666694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D8-47CF-B47D-691057434980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rGT!$E$3:$E$20</c:f>
              <c:numCache>
                <c:formatCode>0.00</c:formatCode>
                <c:ptCount val="18"/>
                <c:pt idx="0" formatCode="0.0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D8-47CF-B47D-691057434980}"/>
            </c:ext>
          </c:extLst>
        </c:ser>
        <c:ser>
          <c:idx val="6"/>
          <c:order val="4"/>
          <c:tx>
            <c:strRef>
              <c:f>rGT!$F$2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rGT!$F$3:$F$20</c:f>
              <c:numCache>
                <c:formatCode>0.00</c:formatCode>
                <c:ptCount val="18"/>
                <c:pt idx="0" formatCode="0.0">
                  <c:v>74.650000000000006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D8-47CF-B47D-691057434980}"/>
            </c:ext>
          </c:extLst>
        </c:ser>
        <c:ser>
          <c:idx val="7"/>
          <c:order val="5"/>
          <c:tx>
            <c:strRef>
              <c:f>rGT!$G$2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rGT!$G$3:$G$20</c:f>
              <c:numCache>
                <c:formatCode>0.00</c:formatCode>
                <c:ptCount val="18"/>
                <c:pt idx="0" formatCode="0.0">
                  <c:v>76.825999999999993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D8-47CF-B47D-691057434980}"/>
            </c:ext>
          </c:extLst>
        </c:ser>
        <c:ser>
          <c:idx val="8"/>
          <c:order val="6"/>
          <c:tx>
            <c:strRef>
              <c:f>rGT!$H$2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rGT!$H$3:$H$20</c:f>
              <c:numCache>
                <c:formatCode>0.00</c:formatCode>
                <c:ptCount val="18"/>
                <c:pt idx="0" formatCode="0.0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4D8-47CF-B47D-691057434980}"/>
            </c:ext>
          </c:extLst>
        </c:ser>
        <c:ser>
          <c:idx val="3"/>
          <c:order val="7"/>
          <c:tx>
            <c:strRef>
              <c:f>rGT!$I$2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4D8-47CF-B47D-691057434980}"/>
            </c:ext>
          </c:extLst>
        </c:ser>
        <c:ser>
          <c:idx val="14"/>
          <c:order val="8"/>
          <c:tx>
            <c:strRef>
              <c:f>rGT!$J$2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D8-47CF-B47D-691057434980}"/>
            </c:ext>
          </c:extLst>
        </c:ser>
        <c:ser>
          <c:idx val="9"/>
          <c:order val="9"/>
          <c:tx>
            <c:strRef>
              <c:f>rGT!$K$2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rGT!$K$3:$K$20</c:f>
              <c:numCache>
                <c:formatCode>0</c:formatCode>
                <c:ptCount val="18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75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4D8-47CF-B47D-691057434980}"/>
            </c:ext>
          </c:extLst>
        </c:ser>
        <c:ser>
          <c:idx val="10"/>
          <c:order val="10"/>
          <c:tx>
            <c:strRef>
              <c:f>rGT!$L$2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rGT!$L$3:$L$20</c:f>
              <c:numCache>
                <c:formatCode>0.0</c:formatCode>
                <c:ptCount val="18"/>
                <c:pt idx="0">
                  <c:v>75.685650793650808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4D8-47CF-B47D-691057434980}"/>
            </c:ext>
          </c:extLst>
        </c:ser>
        <c:ser>
          <c:idx val="11"/>
          <c:order val="11"/>
          <c:tx>
            <c:strRef>
              <c:f>rGT!$M$2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rGT!$M$3:$M$20</c:f>
              <c:numCache>
                <c:formatCode>0.0</c:formatCode>
                <c:ptCount val="18"/>
                <c:pt idx="0">
                  <c:v>2.1759999999999877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4D8-47CF-B47D-691057434980}"/>
            </c:ext>
          </c:extLst>
        </c:ser>
        <c:ser>
          <c:idx val="12"/>
          <c:order val="12"/>
          <c:tx>
            <c:strRef>
              <c:f>rGT!$N$2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rGT!$N$3:$N$20</c:f>
              <c:numCache>
                <c:formatCode>General</c:formatCode>
                <c:ptCount val="18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4D8-47CF-B47D-691057434980}"/>
            </c:ext>
          </c:extLst>
        </c:ser>
        <c:ser>
          <c:idx val="13"/>
          <c:order val="13"/>
          <c:tx>
            <c:strRef>
              <c:f>rGT!$O$2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rGT!$O$3:$O$20</c:f>
              <c:numCache>
                <c:formatCode>General</c:formatCode>
                <c:ptCount val="18"/>
                <c:pt idx="0">
                  <c:v>79</c:v>
                </c:pt>
                <c:pt idx="1">
                  <c:v>79</c:v>
                </c:pt>
                <c:pt idx="2">
                  <c:v>79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79</c:v>
                </c:pt>
                <c:pt idx="7">
                  <c:v>79</c:v>
                </c:pt>
                <c:pt idx="8">
                  <c:v>79</c:v>
                </c:pt>
                <c:pt idx="9">
                  <c:v>79</c:v>
                </c:pt>
                <c:pt idx="10">
                  <c:v>79</c:v>
                </c:pt>
                <c:pt idx="11">
                  <c:v>79</c:v>
                </c:pt>
                <c:pt idx="12">
                  <c:v>79</c:v>
                </c:pt>
                <c:pt idx="13">
                  <c:v>79</c:v>
                </c:pt>
                <c:pt idx="14">
                  <c:v>79</c:v>
                </c:pt>
                <c:pt idx="15">
                  <c:v>79</c:v>
                </c:pt>
                <c:pt idx="16">
                  <c:v>79</c:v>
                </c:pt>
                <c:pt idx="1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4D8-47CF-B47D-691057434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48640"/>
        <c:axId val="127254912"/>
      </c:lineChart>
      <c:catAx>
        <c:axId val="127248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54912"/>
        <c:crosses val="autoZero"/>
        <c:auto val="0"/>
        <c:lblAlgn val="ctr"/>
        <c:lblOffset val="100"/>
        <c:tickLblSkip val="1"/>
        <c:noMultiLvlLbl val="0"/>
      </c:catAx>
      <c:valAx>
        <c:axId val="127254912"/>
        <c:scaling>
          <c:orientation val="minMax"/>
          <c:max val="83"/>
          <c:min val="6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248640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734561544188"/>
          <c:y val="0.12712332923702499"/>
          <c:w val="0.16162942773179001"/>
          <c:h val="0.860911807989320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6982907583805E-2"/>
          <c:y val="8.6662686517210499E-2"/>
          <c:w val="0.73287505383343698"/>
          <c:h val="0.76485948952003202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ALP!$B$3:$B$20</c:f>
              <c:numCache>
                <c:formatCode>0.00</c:formatCode>
                <c:ptCount val="18"/>
                <c:pt idx="0" formatCode="0.0">
                  <c:v>91.333333333333329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3-4B95-936C-05DDC8BF7F2A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ALP!$C$3:$C$20</c:f>
              <c:numCache>
                <c:formatCode>0.00</c:formatCode>
                <c:ptCount val="18"/>
                <c:pt idx="0" formatCode="0.0">
                  <c:v>92.222972972972968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3-4B95-936C-05DDC8BF7F2A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ALP!$D$3:$D$20</c:f>
              <c:numCache>
                <c:formatCode>0.00</c:formatCode>
                <c:ptCount val="18"/>
                <c:pt idx="0" formatCode="0.0">
                  <c:v>91.076923076923094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63-4B95-936C-05DDC8BF7F2A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ALP!$E$3:$E$20</c:f>
              <c:numCache>
                <c:formatCode>0.00</c:formatCode>
                <c:ptCount val="18"/>
                <c:pt idx="0" formatCode="0.0">
                  <c:v>89.927999999999997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63-4B95-936C-05DDC8BF7F2A}"/>
            </c:ext>
          </c:extLst>
        </c:ser>
        <c:ser>
          <c:idx val="6"/>
          <c:order val="4"/>
          <c:tx>
            <c:strRef>
              <c:f>ALP!$F$2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ALP!$F$3:$F$20</c:f>
              <c:numCache>
                <c:formatCode>0.00</c:formatCode>
                <c:ptCount val="18"/>
                <c:pt idx="0" formatCode="0.0">
                  <c:v>91.75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63-4B95-936C-05DDC8BF7F2A}"/>
            </c:ext>
          </c:extLst>
        </c:ser>
        <c:ser>
          <c:idx val="7"/>
          <c:order val="5"/>
          <c:tx>
            <c:strRef>
              <c:f>ALP!$G$2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ALP!$G$3:$G$20</c:f>
              <c:numCache>
                <c:formatCode>0.00</c:formatCode>
                <c:ptCount val="18"/>
                <c:pt idx="0" formatCode="0.0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63-4B95-936C-05DDC8BF7F2A}"/>
            </c:ext>
          </c:extLst>
        </c:ser>
        <c:ser>
          <c:idx val="8"/>
          <c:order val="6"/>
          <c:tx>
            <c:strRef>
              <c:f>ALP!$H$2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ALP!$H$3:$H$20</c:f>
              <c:numCache>
                <c:formatCode>0.00</c:formatCode>
                <c:ptCount val="18"/>
                <c:pt idx="0" formatCode="0.0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B63-4B95-936C-05DDC8BF7F2A}"/>
            </c:ext>
          </c:extLst>
        </c:ser>
        <c:ser>
          <c:idx val="3"/>
          <c:order val="7"/>
          <c:tx>
            <c:strRef>
              <c:f>ALP!$I$2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B63-4B95-936C-05DDC8BF7F2A}"/>
            </c:ext>
          </c:extLst>
        </c:ser>
        <c:ser>
          <c:idx val="14"/>
          <c:order val="8"/>
          <c:tx>
            <c:strRef>
              <c:f>ALP!$J$2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B63-4B95-936C-05DDC8BF7F2A}"/>
            </c:ext>
          </c:extLst>
        </c:ser>
        <c:ser>
          <c:idx val="9"/>
          <c:order val="9"/>
          <c:tx>
            <c:strRef>
              <c:f>ALP!$K$2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ALP!$K$3:$K$20</c:f>
              <c:numCache>
                <c:formatCode>General</c:formatCode>
                <c:ptCount val="18"/>
                <c:pt idx="0">
                  <c:v>93</c:v>
                </c:pt>
                <c:pt idx="1">
                  <c:v>93</c:v>
                </c:pt>
                <c:pt idx="2">
                  <c:v>93</c:v>
                </c:pt>
                <c:pt idx="3">
                  <c:v>93</c:v>
                </c:pt>
                <c:pt idx="4">
                  <c:v>93</c:v>
                </c:pt>
                <c:pt idx="5">
                  <c:v>93</c:v>
                </c:pt>
                <c:pt idx="6">
                  <c:v>93</c:v>
                </c:pt>
                <c:pt idx="7">
                  <c:v>93</c:v>
                </c:pt>
                <c:pt idx="8">
                  <c:v>93</c:v>
                </c:pt>
                <c:pt idx="9">
                  <c:v>93</c:v>
                </c:pt>
                <c:pt idx="10">
                  <c:v>93</c:v>
                </c:pt>
                <c:pt idx="11">
                  <c:v>93</c:v>
                </c:pt>
                <c:pt idx="12">
                  <c:v>93</c:v>
                </c:pt>
                <c:pt idx="13">
                  <c:v>93</c:v>
                </c:pt>
                <c:pt idx="14">
                  <c:v>93</c:v>
                </c:pt>
                <c:pt idx="15">
                  <c:v>93</c:v>
                </c:pt>
                <c:pt idx="16">
                  <c:v>93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B63-4B95-936C-05DDC8BF7F2A}"/>
            </c:ext>
          </c:extLst>
        </c:ser>
        <c:ser>
          <c:idx val="10"/>
          <c:order val="10"/>
          <c:tx>
            <c:strRef>
              <c:f>ALP!$L$2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ALP!$L$3:$L$20</c:f>
              <c:numCache>
                <c:formatCode>0.0</c:formatCode>
                <c:ptCount val="18"/>
                <c:pt idx="0">
                  <c:v>91.930175626175625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B63-4B95-936C-05DDC8BF7F2A}"/>
            </c:ext>
          </c:extLst>
        </c:ser>
        <c:ser>
          <c:idx val="11"/>
          <c:order val="11"/>
          <c:tx>
            <c:strRef>
              <c:f>ALP!$M$2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ALP!$M$3:$M$20</c:f>
              <c:numCache>
                <c:formatCode>0.0</c:formatCode>
                <c:ptCount val="18"/>
                <c:pt idx="0">
                  <c:v>5.0720000000000027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B63-4B95-936C-05DDC8BF7F2A}"/>
            </c:ext>
          </c:extLst>
        </c:ser>
        <c:ser>
          <c:idx val="12"/>
          <c:order val="12"/>
          <c:tx>
            <c:strRef>
              <c:f>ALP!$N$2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ALP!$N$3:$N$20</c:f>
              <c:numCache>
                <c:formatCode>General</c:formatCode>
                <c:ptCount val="18"/>
                <c:pt idx="0">
                  <c:v>88</c:v>
                </c:pt>
                <c:pt idx="1">
                  <c:v>88</c:v>
                </c:pt>
                <c:pt idx="2">
                  <c:v>88</c:v>
                </c:pt>
                <c:pt idx="3">
                  <c:v>88</c:v>
                </c:pt>
                <c:pt idx="4">
                  <c:v>88</c:v>
                </c:pt>
                <c:pt idx="5">
                  <c:v>88</c:v>
                </c:pt>
                <c:pt idx="6">
                  <c:v>88</c:v>
                </c:pt>
                <c:pt idx="7">
                  <c:v>88</c:v>
                </c:pt>
                <c:pt idx="8">
                  <c:v>88</c:v>
                </c:pt>
                <c:pt idx="9">
                  <c:v>88</c:v>
                </c:pt>
                <c:pt idx="10">
                  <c:v>88</c:v>
                </c:pt>
                <c:pt idx="11">
                  <c:v>88</c:v>
                </c:pt>
                <c:pt idx="12">
                  <c:v>88</c:v>
                </c:pt>
                <c:pt idx="13">
                  <c:v>88</c:v>
                </c:pt>
                <c:pt idx="14">
                  <c:v>88</c:v>
                </c:pt>
                <c:pt idx="15">
                  <c:v>88</c:v>
                </c:pt>
                <c:pt idx="16">
                  <c:v>88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B63-4B95-936C-05DDC8BF7F2A}"/>
            </c:ext>
          </c:extLst>
        </c:ser>
        <c:ser>
          <c:idx val="13"/>
          <c:order val="13"/>
          <c:tx>
            <c:strRef>
              <c:f>ALP!$O$2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ALP!$O$3:$O$20</c:f>
              <c:numCache>
                <c:formatCode>General</c:formatCode>
                <c:ptCount val="18"/>
                <c:pt idx="0">
                  <c:v>98</c:v>
                </c:pt>
                <c:pt idx="1">
                  <c:v>98</c:v>
                </c:pt>
                <c:pt idx="2">
                  <c:v>98</c:v>
                </c:pt>
                <c:pt idx="3">
                  <c:v>98</c:v>
                </c:pt>
                <c:pt idx="4">
                  <c:v>98</c:v>
                </c:pt>
                <c:pt idx="5">
                  <c:v>98</c:v>
                </c:pt>
                <c:pt idx="6">
                  <c:v>98</c:v>
                </c:pt>
                <c:pt idx="7">
                  <c:v>98</c:v>
                </c:pt>
                <c:pt idx="8">
                  <c:v>98</c:v>
                </c:pt>
                <c:pt idx="9">
                  <c:v>98</c:v>
                </c:pt>
                <c:pt idx="10">
                  <c:v>98</c:v>
                </c:pt>
                <c:pt idx="11">
                  <c:v>98</c:v>
                </c:pt>
                <c:pt idx="12">
                  <c:v>98</c:v>
                </c:pt>
                <c:pt idx="13">
                  <c:v>98</c:v>
                </c:pt>
                <c:pt idx="14">
                  <c:v>98</c:v>
                </c:pt>
                <c:pt idx="15">
                  <c:v>98</c:v>
                </c:pt>
                <c:pt idx="16">
                  <c:v>98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B63-4B95-936C-05DDC8BF7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02720"/>
        <c:axId val="126704640"/>
      </c:lineChart>
      <c:catAx>
        <c:axId val="12670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4640"/>
        <c:crosses val="autoZero"/>
        <c:auto val="0"/>
        <c:lblAlgn val="ctr"/>
        <c:lblOffset val="100"/>
        <c:tickLblSkip val="1"/>
        <c:noMultiLvlLbl val="0"/>
      </c:catAx>
      <c:valAx>
        <c:axId val="126704640"/>
        <c:scaling>
          <c:orientation val="minMax"/>
          <c:max val="103"/>
          <c:min val="8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702720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2984293629964401"/>
          <c:y val="0.116480009368543"/>
          <c:w val="0.15837698065520001"/>
          <c:h val="0.883519990631457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44783445475807E-2"/>
          <c:y val="8.91938250428852E-2"/>
          <c:w val="0.73145225592390595"/>
          <c:h val="0.76843910806174998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LD!$B$3:$B$20</c:f>
              <c:numCache>
                <c:formatCode>0.00</c:formatCode>
                <c:ptCount val="18"/>
                <c:pt idx="0" formatCode="0.0">
                  <c:v>275.88888888888891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A-4C8B-BA6E-6F7E7C71DF87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LD!$C$3:$C$20</c:f>
              <c:numCache>
                <c:formatCode>0.00</c:formatCode>
                <c:ptCount val="18"/>
                <c:pt idx="0" formatCode="0.0">
                  <c:v>281.63255813953492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A-4C8B-BA6E-6F7E7C71DF87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LD!$D$3:$D$20</c:f>
              <c:numCache>
                <c:formatCode>0.00</c:formatCode>
                <c:ptCount val="18"/>
                <c:pt idx="0" formatCode="0.0">
                  <c:v>278.83333333333297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5A-4C8B-BA6E-6F7E7C71DF87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LD!$E$3:$E$20</c:f>
              <c:numCache>
                <c:formatCode>0.00</c:formatCode>
                <c:ptCount val="18"/>
                <c:pt idx="0" formatCode="0.0">
                  <c:v>275.31700000000001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5A-4C8B-BA6E-6F7E7C71DF87}"/>
            </c:ext>
          </c:extLst>
        </c:ser>
        <c:ser>
          <c:idx val="6"/>
          <c:order val="4"/>
          <c:tx>
            <c:strRef>
              <c:f>LD!$F$2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LD!$F$3:$F$20</c:f>
              <c:numCache>
                <c:formatCode>0.00</c:formatCode>
                <c:ptCount val="18"/>
                <c:pt idx="0" formatCode="0.0">
                  <c:v>277.41999999999996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5A-4C8B-BA6E-6F7E7C71DF87}"/>
            </c:ext>
          </c:extLst>
        </c:ser>
        <c:ser>
          <c:idx val="7"/>
          <c:order val="5"/>
          <c:tx>
            <c:strRef>
              <c:f>LD!$G$2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LD!$G$3:$G$20</c:f>
              <c:numCache>
                <c:formatCode>0.00</c:formatCode>
                <c:ptCount val="18"/>
                <c:pt idx="0" formatCode="0.0">
                  <c:v>279.2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5A-4C8B-BA6E-6F7E7C71DF87}"/>
            </c:ext>
          </c:extLst>
        </c:ser>
        <c:ser>
          <c:idx val="8"/>
          <c:order val="6"/>
          <c:tx>
            <c:strRef>
              <c:f>LD!$H$2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LD!$H$3:$H$20</c:f>
              <c:numCache>
                <c:formatCode>0.00</c:formatCode>
                <c:ptCount val="18"/>
                <c:pt idx="0" formatCode="0.0">
                  <c:v>279.8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5A-4C8B-BA6E-6F7E7C71DF87}"/>
            </c:ext>
          </c:extLst>
        </c:ser>
        <c:ser>
          <c:idx val="3"/>
          <c:order val="7"/>
          <c:tx>
            <c:strRef>
              <c:f>LD!$I$2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5A-4C8B-BA6E-6F7E7C71DF87}"/>
            </c:ext>
          </c:extLst>
        </c:ser>
        <c:ser>
          <c:idx val="14"/>
          <c:order val="8"/>
          <c:tx>
            <c:strRef>
              <c:f>LD!$J$2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5A-4C8B-BA6E-6F7E7C71DF87}"/>
            </c:ext>
          </c:extLst>
        </c:ser>
        <c:ser>
          <c:idx val="9"/>
          <c:order val="9"/>
          <c:tx>
            <c:strRef>
              <c:f>LD!$K$2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LD!$K$3:$K$20</c:f>
              <c:numCache>
                <c:formatCode>0</c:formatCode>
                <c:ptCount val="18"/>
                <c:pt idx="0">
                  <c:v>278</c:v>
                </c:pt>
                <c:pt idx="1">
                  <c:v>278</c:v>
                </c:pt>
                <c:pt idx="2">
                  <c:v>278</c:v>
                </c:pt>
                <c:pt idx="3">
                  <c:v>278</c:v>
                </c:pt>
                <c:pt idx="4">
                  <c:v>278</c:v>
                </c:pt>
                <c:pt idx="5">
                  <c:v>278</c:v>
                </c:pt>
                <c:pt idx="6">
                  <c:v>278</c:v>
                </c:pt>
                <c:pt idx="7">
                  <c:v>278</c:v>
                </c:pt>
                <c:pt idx="8">
                  <c:v>278</c:v>
                </c:pt>
                <c:pt idx="9">
                  <c:v>278</c:v>
                </c:pt>
                <c:pt idx="10">
                  <c:v>278</c:v>
                </c:pt>
                <c:pt idx="11">
                  <c:v>278</c:v>
                </c:pt>
                <c:pt idx="12">
                  <c:v>278</c:v>
                </c:pt>
                <c:pt idx="13">
                  <c:v>278</c:v>
                </c:pt>
                <c:pt idx="14">
                  <c:v>278</c:v>
                </c:pt>
                <c:pt idx="15">
                  <c:v>278</c:v>
                </c:pt>
                <c:pt idx="16">
                  <c:v>278</c:v>
                </c:pt>
                <c:pt idx="17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5A-4C8B-BA6E-6F7E7C71DF87}"/>
            </c:ext>
          </c:extLst>
        </c:ser>
        <c:ser>
          <c:idx val="10"/>
          <c:order val="10"/>
          <c:tx>
            <c:strRef>
              <c:f>LD!$L$2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LD!$L$3:$L$20</c:f>
              <c:numCache>
                <c:formatCode>0.0</c:formatCode>
                <c:ptCount val="18"/>
                <c:pt idx="0">
                  <c:v>278.29882576596526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B5A-4C8B-BA6E-6F7E7C71DF87}"/>
            </c:ext>
          </c:extLst>
        </c:ser>
        <c:ser>
          <c:idx val="11"/>
          <c:order val="11"/>
          <c:tx>
            <c:strRef>
              <c:f>LD!$M$2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LD!$M$3:$M$20</c:f>
              <c:numCache>
                <c:formatCode>0.0</c:formatCode>
                <c:ptCount val="18"/>
                <c:pt idx="0">
                  <c:v>6.3155581395349145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B5A-4C8B-BA6E-6F7E7C71DF87}"/>
            </c:ext>
          </c:extLst>
        </c:ser>
        <c:ser>
          <c:idx val="12"/>
          <c:order val="12"/>
          <c:tx>
            <c:strRef>
              <c:f>LD!$N$2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LD!$N$3:$N$20</c:f>
              <c:numCache>
                <c:formatCode>General</c:formatCode>
                <c:ptCount val="18"/>
                <c:pt idx="0">
                  <c:v>264</c:v>
                </c:pt>
                <c:pt idx="1">
                  <c:v>264</c:v>
                </c:pt>
                <c:pt idx="2">
                  <c:v>264</c:v>
                </c:pt>
                <c:pt idx="3">
                  <c:v>264</c:v>
                </c:pt>
                <c:pt idx="4">
                  <c:v>264</c:v>
                </c:pt>
                <c:pt idx="5">
                  <c:v>264</c:v>
                </c:pt>
                <c:pt idx="6">
                  <c:v>264</c:v>
                </c:pt>
                <c:pt idx="7">
                  <c:v>264</c:v>
                </c:pt>
                <c:pt idx="8">
                  <c:v>264</c:v>
                </c:pt>
                <c:pt idx="9">
                  <c:v>264</c:v>
                </c:pt>
                <c:pt idx="10">
                  <c:v>264</c:v>
                </c:pt>
                <c:pt idx="11">
                  <c:v>264</c:v>
                </c:pt>
                <c:pt idx="12">
                  <c:v>264</c:v>
                </c:pt>
                <c:pt idx="13">
                  <c:v>264</c:v>
                </c:pt>
                <c:pt idx="14">
                  <c:v>264</c:v>
                </c:pt>
                <c:pt idx="15">
                  <c:v>264</c:v>
                </c:pt>
                <c:pt idx="16">
                  <c:v>264</c:v>
                </c:pt>
                <c:pt idx="17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B5A-4C8B-BA6E-6F7E7C71DF87}"/>
            </c:ext>
          </c:extLst>
        </c:ser>
        <c:ser>
          <c:idx val="13"/>
          <c:order val="13"/>
          <c:tx>
            <c:strRef>
              <c:f>LD!$O$2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LD!$O$3:$O$20</c:f>
              <c:numCache>
                <c:formatCode>General</c:formatCode>
                <c:ptCount val="18"/>
                <c:pt idx="0">
                  <c:v>292</c:v>
                </c:pt>
                <c:pt idx="1">
                  <c:v>292</c:v>
                </c:pt>
                <c:pt idx="2">
                  <c:v>292</c:v>
                </c:pt>
                <c:pt idx="3">
                  <c:v>292</c:v>
                </c:pt>
                <c:pt idx="4">
                  <c:v>292</c:v>
                </c:pt>
                <c:pt idx="5">
                  <c:v>292</c:v>
                </c:pt>
                <c:pt idx="6">
                  <c:v>292</c:v>
                </c:pt>
                <c:pt idx="7">
                  <c:v>292</c:v>
                </c:pt>
                <c:pt idx="8">
                  <c:v>292</c:v>
                </c:pt>
                <c:pt idx="9">
                  <c:v>292</c:v>
                </c:pt>
                <c:pt idx="10">
                  <c:v>292</c:v>
                </c:pt>
                <c:pt idx="11">
                  <c:v>292</c:v>
                </c:pt>
                <c:pt idx="12">
                  <c:v>292</c:v>
                </c:pt>
                <c:pt idx="13">
                  <c:v>292</c:v>
                </c:pt>
                <c:pt idx="14">
                  <c:v>292</c:v>
                </c:pt>
                <c:pt idx="15">
                  <c:v>292</c:v>
                </c:pt>
                <c:pt idx="16">
                  <c:v>292</c:v>
                </c:pt>
                <c:pt idx="17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B5A-4C8B-BA6E-6F7E7C71D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7376"/>
        <c:axId val="127719296"/>
      </c:lineChart>
      <c:catAx>
        <c:axId val="127717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9296"/>
        <c:crosses val="autoZero"/>
        <c:auto val="0"/>
        <c:lblAlgn val="ctr"/>
        <c:lblOffset val="100"/>
        <c:tickLblSkip val="1"/>
        <c:noMultiLvlLbl val="0"/>
      </c:catAx>
      <c:valAx>
        <c:axId val="127719296"/>
        <c:scaling>
          <c:orientation val="minMax"/>
          <c:max val="306"/>
          <c:min val="25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717376"/>
        <c:crosses val="autoZero"/>
        <c:crossBetween val="between"/>
        <c:majorUnit val="1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2546032064463304"/>
          <c:y val="0.113333797877035"/>
          <c:w val="0.15879265091863501"/>
          <c:h val="0.8400027872622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18063931740007E-2"/>
          <c:y val="8.5245901639344202E-2"/>
          <c:w val="0.69712838171632496"/>
          <c:h val="0.72786885245904198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CPK!$B$3:$B$20</c:f>
              <c:numCache>
                <c:formatCode>0.00</c:formatCode>
                <c:ptCount val="18"/>
                <c:pt idx="0" formatCode="0.0">
                  <c:v>321.66666666666669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7-41DA-A462-CF53C3B97608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CPK!$C$3:$C$20</c:f>
              <c:numCache>
                <c:formatCode>0.00</c:formatCode>
                <c:ptCount val="18"/>
                <c:pt idx="0" formatCode="0.0">
                  <c:v>319.43243243243245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7-41DA-A462-CF53C3B97608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CPK!$D$3:$D$20</c:f>
              <c:numCache>
                <c:formatCode>0.00</c:formatCode>
                <c:ptCount val="18"/>
                <c:pt idx="0" formatCode="0.0">
                  <c:v>325.84615384615398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27-41DA-A462-CF53C3B97608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CPK!$E$3:$E$20</c:f>
              <c:numCache>
                <c:formatCode>0.00</c:formatCode>
                <c:ptCount val="18"/>
                <c:pt idx="0" formatCode="0.0">
                  <c:v>320.86700000000002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27-41DA-A462-CF53C3B97608}"/>
            </c:ext>
          </c:extLst>
        </c:ser>
        <c:ser>
          <c:idx val="6"/>
          <c:order val="4"/>
          <c:tx>
            <c:strRef>
              <c:f>CPK!$F$2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CPK!$F$3:$F$20</c:f>
              <c:numCache>
                <c:formatCode>0.00</c:formatCode>
                <c:ptCount val="18"/>
                <c:pt idx="0" formatCode="0.0">
                  <c:v>320.2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27-41DA-A462-CF53C3B97608}"/>
            </c:ext>
          </c:extLst>
        </c:ser>
        <c:ser>
          <c:idx val="7"/>
          <c:order val="5"/>
          <c:tx>
            <c:strRef>
              <c:f>CPK!$G$2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CPK!$G$3:$G$20</c:f>
              <c:numCache>
                <c:formatCode>0.00</c:formatCode>
                <c:ptCount val="18"/>
                <c:pt idx="0" formatCode="0.0">
                  <c:v>320.32499999999999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527-41DA-A462-CF53C3B97608}"/>
            </c:ext>
          </c:extLst>
        </c:ser>
        <c:ser>
          <c:idx val="8"/>
          <c:order val="6"/>
          <c:tx>
            <c:strRef>
              <c:f>CPK!$H$2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CPK!$H$3:$H$20</c:f>
              <c:numCache>
                <c:formatCode>0.00</c:formatCode>
                <c:ptCount val="18"/>
                <c:pt idx="0" formatCode="0.0">
                  <c:v>320.60000000000002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527-41DA-A462-CF53C3B97608}"/>
            </c:ext>
          </c:extLst>
        </c:ser>
        <c:ser>
          <c:idx val="3"/>
          <c:order val="7"/>
          <c:tx>
            <c:strRef>
              <c:f>CPK!$I$2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527-41DA-A462-CF53C3B97608}"/>
            </c:ext>
          </c:extLst>
        </c:ser>
        <c:ser>
          <c:idx val="14"/>
          <c:order val="8"/>
          <c:tx>
            <c:strRef>
              <c:f>CPK!$J$2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527-41DA-A462-CF53C3B97608}"/>
            </c:ext>
          </c:extLst>
        </c:ser>
        <c:ser>
          <c:idx val="9"/>
          <c:order val="9"/>
          <c:tx>
            <c:strRef>
              <c:f>CPK!$K$2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CPK!$K$3:$K$20</c:f>
              <c:numCache>
                <c:formatCode>0</c:formatCode>
                <c:ptCount val="18"/>
                <c:pt idx="0">
                  <c:v>322</c:v>
                </c:pt>
                <c:pt idx="1">
                  <c:v>322</c:v>
                </c:pt>
                <c:pt idx="2">
                  <c:v>322</c:v>
                </c:pt>
                <c:pt idx="3">
                  <c:v>322</c:v>
                </c:pt>
                <c:pt idx="4">
                  <c:v>322</c:v>
                </c:pt>
                <c:pt idx="5">
                  <c:v>322</c:v>
                </c:pt>
                <c:pt idx="6">
                  <c:v>322</c:v>
                </c:pt>
                <c:pt idx="7">
                  <c:v>322</c:v>
                </c:pt>
                <c:pt idx="8">
                  <c:v>322</c:v>
                </c:pt>
                <c:pt idx="9">
                  <c:v>322</c:v>
                </c:pt>
                <c:pt idx="10">
                  <c:v>322</c:v>
                </c:pt>
                <c:pt idx="11">
                  <c:v>322</c:v>
                </c:pt>
                <c:pt idx="12">
                  <c:v>322</c:v>
                </c:pt>
                <c:pt idx="13">
                  <c:v>322</c:v>
                </c:pt>
                <c:pt idx="14">
                  <c:v>322</c:v>
                </c:pt>
                <c:pt idx="15">
                  <c:v>322</c:v>
                </c:pt>
                <c:pt idx="16">
                  <c:v>322</c:v>
                </c:pt>
                <c:pt idx="17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527-41DA-A462-CF53C3B97608}"/>
            </c:ext>
          </c:extLst>
        </c:ser>
        <c:ser>
          <c:idx val="10"/>
          <c:order val="10"/>
          <c:tx>
            <c:strRef>
              <c:f>CPK!$L$2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CPK!$L$3:$L$20</c:f>
              <c:numCache>
                <c:formatCode>0.0</c:formatCode>
                <c:ptCount val="18"/>
                <c:pt idx="0">
                  <c:v>321.27675042075043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527-41DA-A462-CF53C3B97608}"/>
            </c:ext>
          </c:extLst>
        </c:ser>
        <c:ser>
          <c:idx val="11"/>
          <c:order val="11"/>
          <c:tx>
            <c:strRef>
              <c:f>CPK!$M$2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CPK!$M$3:$M$20</c:f>
              <c:numCache>
                <c:formatCode>0.0</c:formatCode>
                <c:ptCount val="18"/>
                <c:pt idx="0">
                  <c:v>6.4137214137215324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527-41DA-A462-CF53C3B97608}"/>
            </c:ext>
          </c:extLst>
        </c:ser>
        <c:ser>
          <c:idx val="12"/>
          <c:order val="12"/>
          <c:tx>
            <c:strRef>
              <c:f>CPK!$N$2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CPK!$N$3:$N$20</c:f>
              <c:numCache>
                <c:formatCode>General</c:formatCode>
                <c:ptCount val="18"/>
                <c:pt idx="0">
                  <c:v>305</c:v>
                </c:pt>
                <c:pt idx="1">
                  <c:v>305</c:v>
                </c:pt>
                <c:pt idx="2">
                  <c:v>305</c:v>
                </c:pt>
                <c:pt idx="3">
                  <c:v>305</c:v>
                </c:pt>
                <c:pt idx="4">
                  <c:v>305</c:v>
                </c:pt>
                <c:pt idx="5">
                  <c:v>305</c:v>
                </c:pt>
                <c:pt idx="6">
                  <c:v>305</c:v>
                </c:pt>
                <c:pt idx="7">
                  <c:v>305</c:v>
                </c:pt>
                <c:pt idx="8">
                  <c:v>305</c:v>
                </c:pt>
                <c:pt idx="9">
                  <c:v>305</c:v>
                </c:pt>
                <c:pt idx="10">
                  <c:v>305</c:v>
                </c:pt>
                <c:pt idx="11">
                  <c:v>305</c:v>
                </c:pt>
                <c:pt idx="12">
                  <c:v>305</c:v>
                </c:pt>
                <c:pt idx="13">
                  <c:v>305</c:v>
                </c:pt>
                <c:pt idx="14">
                  <c:v>305</c:v>
                </c:pt>
                <c:pt idx="15">
                  <c:v>305</c:v>
                </c:pt>
                <c:pt idx="16">
                  <c:v>305</c:v>
                </c:pt>
                <c:pt idx="17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527-41DA-A462-CF53C3B97608}"/>
            </c:ext>
          </c:extLst>
        </c:ser>
        <c:ser>
          <c:idx val="13"/>
          <c:order val="13"/>
          <c:tx>
            <c:strRef>
              <c:f>CPK!$O$2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CPK!$O$3:$O$20</c:f>
              <c:numCache>
                <c:formatCode>General</c:formatCode>
                <c:ptCount val="18"/>
                <c:pt idx="0">
                  <c:v>339</c:v>
                </c:pt>
                <c:pt idx="1">
                  <c:v>339</c:v>
                </c:pt>
                <c:pt idx="2">
                  <c:v>339</c:v>
                </c:pt>
                <c:pt idx="3">
                  <c:v>339</c:v>
                </c:pt>
                <c:pt idx="4">
                  <c:v>339</c:v>
                </c:pt>
                <c:pt idx="5">
                  <c:v>339</c:v>
                </c:pt>
                <c:pt idx="6">
                  <c:v>339</c:v>
                </c:pt>
                <c:pt idx="7">
                  <c:v>339</c:v>
                </c:pt>
                <c:pt idx="8">
                  <c:v>339</c:v>
                </c:pt>
                <c:pt idx="9">
                  <c:v>339</c:v>
                </c:pt>
                <c:pt idx="10">
                  <c:v>339</c:v>
                </c:pt>
                <c:pt idx="11">
                  <c:v>339</c:v>
                </c:pt>
                <c:pt idx="12">
                  <c:v>339</c:v>
                </c:pt>
                <c:pt idx="13">
                  <c:v>339</c:v>
                </c:pt>
                <c:pt idx="14">
                  <c:v>339</c:v>
                </c:pt>
                <c:pt idx="15">
                  <c:v>339</c:v>
                </c:pt>
                <c:pt idx="16">
                  <c:v>339</c:v>
                </c:pt>
                <c:pt idx="17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527-41DA-A462-CF53C3B97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63712"/>
        <c:axId val="127365888"/>
      </c:lineChart>
      <c:catAx>
        <c:axId val="1273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5888"/>
        <c:crosses val="autoZero"/>
        <c:auto val="0"/>
        <c:lblAlgn val="ctr"/>
        <c:lblOffset val="100"/>
        <c:tickLblSkip val="1"/>
        <c:noMultiLvlLbl val="0"/>
      </c:catAx>
      <c:valAx>
        <c:axId val="127365888"/>
        <c:scaling>
          <c:orientation val="minMax"/>
          <c:max val="356"/>
          <c:min val="28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ＭＳ Ｐゴシック" panose="020B0600070205080204" charset="-128"/>
              </a:defRPr>
            </a:pPr>
            <a:endParaRPr lang="ja-JP"/>
          </a:p>
        </c:txPr>
        <c:crossAx val="127363712"/>
        <c:crosses val="autoZero"/>
        <c:crossBetween val="between"/>
        <c:majorUnit val="17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853837890516901"/>
          <c:y val="0.13770490336435201"/>
          <c:w val="0.16057454843461"/>
          <c:h val="0.832786924361727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990892531876094E-2"/>
          <c:y val="8.46740050804448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AMY!$B$3:$B$20</c:f>
              <c:numCache>
                <c:formatCode>0.00</c:formatCode>
                <c:ptCount val="18"/>
                <c:pt idx="0" formatCode="0.0">
                  <c:v>222.55555555555554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2-4AEF-9A84-A3086D8B5837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AMY!$C$3:$C$20</c:f>
              <c:numCache>
                <c:formatCode>0.00</c:formatCode>
                <c:ptCount val="18"/>
                <c:pt idx="0" formatCode="0.0">
                  <c:v>221.80547945205478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2-4AEF-9A84-A3086D8B5837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AMY!$D$3:$D$20</c:f>
              <c:numCache>
                <c:formatCode>0.00</c:formatCode>
                <c:ptCount val="18"/>
                <c:pt idx="0" formatCode="0.0">
                  <c:v>220.944444444444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82-4AEF-9A84-A3086D8B5837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AMY!$E$3:$E$20</c:f>
              <c:numCache>
                <c:formatCode>0.00</c:formatCode>
                <c:ptCount val="18"/>
                <c:pt idx="0" formatCode="0.0">
                  <c:v>225.46700000000001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82-4AEF-9A84-A3086D8B5837}"/>
            </c:ext>
          </c:extLst>
        </c:ser>
        <c:ser>
          <c:idx val="6"/>
          <c:order val="4"/>
          <c:tx>
            <c:strRef>
              <c:f>AMY!$F$2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AMY!$F$3:$F$20</c:f>
              <c:numCache>
                <c:formatCode>0.00</c:formatCode>
                <c:ptCount val="18"/>
                <c:pt idx="0" formatCode="0.0">
                  <c:v>218.57499999999999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82-4AEF-9A84-A3086D8B5837}"/>
            </c:ext>
          </c:extLst>
        </c:ser>
        <c:ser>
          <c:idx val="7"/>
          <c:order val="5"/>
          <c:tx>
            <c:strRef>
              <c:f>AMY!$G$2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AMY!$G$3:$G$20</c:f>
              <c:numCache>
                <c:formatCode>0.00</c:formatCode>
                <c:ptCount val="18"/>
                <c:pt idx="0" formatCode="0.0">
                  <c:v>218.11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82-4AEF-9A84-A3086D8B5837}"/>
            </c:ext>
          </c:extLst>
        </c:ser>
        <c:ser>
          <c:idx val="8"/>
          <c:order val="6"/>
          <c:tx>
            <c:strRef>
              <c:f>AMY!$H$2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AMY!$H$3:$H$20</c:f>
              <c:numCache>
                <c:formatCode>0.00</c:formatCode>
                <c:ptCount val="18"/>
                <c:pt idx="0" formatCode="0.0">
                  <c:v>224.4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282-4AEF-9A84-A3086D8B5837}"/>
            </c:ext>
          </c:extLst>
        </c:ser>
        <c:ser>
          <c:idx val="3"/>
          <c:order val="7"/>
          <c:tx>
            <c:strRef>
              <c:f>AMY!$I$2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282-4AEF-9A84-A3086D8B5837}"/>
            </c:ext>
          </c:extLst>
        </c:ser>
        <c:ser>
          <c:idx val="14"/>
          <c:order val="8"/>
          <c:tx>
            <c:strRef>
              <c:f>AMY!$J$2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282-4AEF-9A84-A3086D8B5837}"/>
            </c:ext>
          </c:extLst>
        </c:ser>
        <c:ser>
          <c:idx val="9"/>
          <c:order val="9"/>
          <c:tx>
            <c:strRef>
              <c:f>AMY!$K$2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AMY!$K$3:$K$20</c:f>
              <c:numCache>
                <c:formatCode>General</c:formatCode>
                <c:ptCount val="18"/>
                <c:pt idx="0">
                  <c:v>223</c:v>
                </c:pt>
                <c:pt idx="1">
                  <c:v>223</c:v>
                </c:pt>
                <c:pt idx="2">
                  <c:v>223</c:v>
                </c:pt>
                <c:pt idx="3">
                  <c:v>223</c:v>
                </c:pt>
                <c:pt idx="4">
                  <c:v>223</c:v>
                </c:pt>
                <c:pt idx="5">
                  <c:v>223</c:v>
                </c:pt>
                <c:pt idx="6">
                  <c:v>223</c:v>
                </c:pt>
                <c:pt idx="7">
                  <c:v>223</c:v>
                </c:pt>
                <c:pt idx="8">
                  <c:v>223</c:v>
                </c:pt>
                <c:pt idx="9">
                  <c:v>223</c:v>
                </c:pt>
                <c:pt idx="10">
                  <c:v>223</c:v>
                </c:pt>
                <c:pt idx="11">
                  <c:v>223</c:v>
                </c:pt>
                <c:pt idx="12">
                  <c:v>223</c:v>
                </c:pt>
                <c:pt idx="13">
                  <c:v>223</c:v>
                </c:pt>
                <c:pt idx="14">
                  <c:v>223</c:v>
                </c:pt>
                <c:pt idx="15">
                  <c:v>223</c:v>
                </c:pt>
                <c:pt idx="16">
                  <c:v>223</c:v>
                </c:pt>
                <c:pt idx="17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282-4AEF-9A84-A3086D8B5837}"/>
            </c:ext>
          </c:extLst>
        </c:ser>
        <c:ser>
          <c:idx val="10"/>
          <c:order val="10"/>
          <c:tx>
            <c:strRef>
              <c:f>AMY!$L$2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AMY!$L$3:$L$20</c:f>
              <c:numCache>
                <c:formatCode>0.0</c:formatCode>
                <c:ptCount val="18"/>
                <c:pt idx="0">
                  <c:v>221.6939256360078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82-4AEF-9A84-A3086D8B5837}"/>
            </c:ext>
          </c:extLst>
        </c:ser>
        <c:ser>
          <c:idx val="11"/>
          <c:order val="11"/>
          <c:tx>
            <c:strRef>
              <c:f>AMY!$M$2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AMY!$M$3:$M$20</c:f>
              <c:numCache>
                <c:formatCode>0.0</c:formatCode>
                <c:ptCount val="18"/>
                <c:pt idx="0">
                  <c:v>7.3569999999999993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282-4AEF-9A84-A3086D8B5837}"/>
            </c:ext>
          </c:extLst>
        </c:ser>
        <c:ser>
          <c:idx val="12"/>
          <c:order val="12"/>
          <c:tx>
            <c:strRef>
              <c:f>AMY!$N$2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AMY!$N$3:$N$20</c:f>
              <c:numCache>
                <c:formatCode>General</c:formatCode>
                <c:ptCount val="18"/>
                <c:pt idx="0">
                  <c:v>211</c:v>
                </c:pt>
                <c:pt idx="1">
                  <c:v>211</c:v>
                </c:pt>
                <c:pt idx="2">
                  <c:v>211</c:v>
                </c:pt>
                <c:pt idx="3">
                  <c:v>211</c:v>
                </c:pt>
                <c:pt idx="4">
                  <c:v>211</c:v>
                </c:pt>
                <c:pt idx="5">
                  <c:v>211</c:v>
                </c:pt>
                <c:pt idx="6">
                  <c:v>211</c:v>
                </c:pt>
                <c:pt idx="7">
                  <c:v>211</c:v>
                </c:pt>
                <c:pt idx="8">
                  <c:v>211</c:v>
                </c:pt>
                <c:pt idx="9">
                  <c:v>211</c:v>
                </c:pt>
                <c:pt idx="10">
                  <c:v>211</c:v>
                </c:pt>
                <c:pt idx="11">
                  <c:v>211</c:v>
                </c:pt>
                <c:pt idx="12">
                  <c:v>211</c:v>
                </c:pt>
                <c:pt idx="13">
                  <c:v>211</c:v>
                </c:pt>
                <c:pt idx="14">
                  <c:v>211</c:v>
                </c:pt>
                <c:pt idx="15">
                  <c:v>211</c:v>
                </c:pt>
                <c:pt idx="16">
                  <c:v>211</c:v>
                </c:pt>
                <c:pt idx="17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282-4AEF-9A84-A3086D8B5837}"/>
            </c:ext>
          </c:extLst>
        </c:ser>
        <c:ser>
          <c:idx val="13"/>
          <c:order val="13"/>
          <c:tx>
            <c:strRef>
              <c:f>AMY!$O$2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AMY!$O$3:$O$20</c:f>
              <c:numCache>
                <c:formatCode>General</c:formatCode>
                <c:ptCount val="18"/>
                <c:pt idx="0">
                  <c:v>235</c:v>
                </c:pt>
                <c:pt idx="1">
                  <c:v>235</c:v>
                </c:pt>
                <c:pt idx="2">
                  <c:v>235</c:v>
                </c:pt>
                <c:pt idx="3">
                  <c:v>235</c:v>
                </c:pt>
                <c:pt idx="4">
                  <c:v>235</c:v>
                </c:pt>
                <c:pt idx="5">
                  <c:v>235</c:v>
                </c:pt>
                <c:pt idx="6">
                  <c:v>235</c:v>
                </c:pt>
                <c:pt idx="7">
                  <c:v>235</c:v>
                </c:pt>
                <c:pt idx="8">
                  <c:v>235</c:v>
                </c:pt>
                <c:pt idx="9">
                  <c:v>235</c:v>
                </c:pt>
                <c:pt idx="10">
                  <c:v>235</c:v>
                </c:pt>
                <c:pt idx="11">
                  <c:v>235</c:v>
                </c:pt>
                <c:pt idx="12">
                  <c:v>235</c:v>
                </c:pt>
                <c:pt idx="13">
                  <c:v>235</c:v>
                </c:pt>
                <c:pt idx="14">
                  <c:v>235</c:v>
                </c:pt>
                <c:pt idx="15">
                  <c:v>235</c:v>
                </c:pt>
                <c:pt idx="16">
                  <c:v>235</c:v>
                </c:pt>
                <c:pt idx="17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282-4AEF-9A84-A3086D8B5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04096"/>
        <c:axId val="126406016"/>
      </c:lineChart>
      <c:catAx>
        <c:axId val="12640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6016"/>
        <c:crosses val="autoZero"/>
        <c:auto val="0"/>
        <c:lblAlgn val="ctr"/>
        <c:lblOffset val="100"/>
        <c:tickLblSkip val="1"/>
        <c:noMultiLvlLbl val="0"/>
      </c:catAx>
      <c:valAx>
        <c:axId val="126406016"/>
        <c:scaling>
          <c:orientation val="minMax"/>
          <c:max val="247"/>
          <c:min val="19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404096"/>
        <c:crosses val="autoZero"/>
        <c:crossBetween val="between"/>
        <c:majorUnit val="1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734554978259599"/>
          <c:y val="0.115338765793811"/>
          <c:w val="0.16162939179528199"/>
          <c:h val="0.868865287187938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83196317001006E-2"/>
          <c:y val="8.4674005080444897E-2"/>
          <c:w val="0.70371588293324605"/>
          <c:h val="0.73497036409822203"/>
        </c:manualLayout>
      </c:layout>
      <c:lineChart>
        <c:grouping val="standard"/>
        <c:varyColors val="0"/>
        <c:ser>
          <c:idx val="0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CHE!$B$3:$B$20</c:f>
              <c:numCache>
                <c:formatCode>0.00</c:formatCode>
                <c:ptCount val="18"/>
                <c:pt idx="0" formatCode="0.0">
                  <c:v>319.11111111111109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0-4007-8A12-59EE77A61CE5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CHE!$C$3:$C$20</c:f>
              <c:numCache>
                <c:formatCode>0.00</c:formatCode>
                <c:ptCount val="18"/>
                <c:pt idx="0" formatCode="0.0">
                  <c:v>320.6129411764706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0-4007-8A12-59EE77A61CE5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CHE!$D$3:$D$20</c:f>
              <c:numCache>
                <c:formatCode>0.00</c:formatCode>
                <c:ptCount val="18"/>
                <c:pt idx="0" formatCode="0.0">
                  <c:v>325.17647058823502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50-4007-8A12-59EE77A61CE5}"/>
            </c:ext>
          </c:extLst>
        </c:ser>
        <c:ser>
          <c:idx val="4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CHE!$E$3:$E$20</c:f>
              <c:numCache>
                <c:formatCode>0.00</c:formatCode>
                <c:ptCount val="18"/>
                <c:pt idx="0" formatCode="0.0">
                  <c:v>315.89999999999998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50-4007-8A12-59EE77A61CE5}"/>
            </c:ext>
          </c:extLst>
        </c:ser>
        <c:ser>
          <c:idx val="6"/>
          <c:order val="4"/>
          <c:tx>
            <c:strRef>
              <c:f>CHE!$F$2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CHE!$F$3:$F$20</c:f>
              <c:numCache>
                <c:formatCode>0.00</c:formatCode>
                <c:ptCount val="18"/>
                <c:pt idx="0" formatCode="0.0">
                  <c:v>319.32499999999999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50-4007-8A12-59EE77A61CE5}"/>
            </c:ext>
          </c:extLst>
        </c:ser>
        <c:ser>
          <c:idx val="7"/>
          <c:order val="5"/>
          <c:tx>
            <c:strRef>
              <c:f>CHE!$G$2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CHE!$G$3:$G$20</c:f>
              <c:numCache>
                <c:formatCode>0.00</c:formatCode>
                <c:ptCount val="18"/>
                <c:pt idx="0" formatCode="0.0">
                  <c:v>319.94400000000002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50-4007-8A12-59EE77A61CE5}"/>
            </c:ext>
          </c:extLst>
        </c:ser>
        <c:ser>
          <c:idx val="8"/>
          <c:order val="6"/>
          <c:tx>
            <c:strRef>
              <c:f>CHE!$H$2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CHE!$H$3:$H$20</c:f>
              <c:numCache>
                <c:formatCode>0.00</c:formatCode>
                <c:ptCount val="18"/>
                <c:pt idx="0" formatCode="0.0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50-4007-8A12-59EE77A61CE5}"/>
            </c:ext>
          </c:extLst>
        </c:ser>
        <c:ser>
          <c:idx val="3"/>
          <c:order val="7"/>
          <c:tx>
            <c:strRef>
              <c:f>CHE!$I$2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50-4007-8A12-59EE77A61CE5}"/>
            </c:ext>
          </c:extLst>
        </c:ser>
        <c:ser>
          <c:idx val="14"/>
          <c:order val="8"/>
          <c:tx>
            <c:strRef>
              <c:f>CHE!$J$2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50-4007-8A12-59EE77A61CE5}"/>
            </c:ext>
          </c:extLst>
        </c:ser>
        <c:ser>
          <c:idx val="9"/>
          <c:order val="9"/>
          <c:tx>
            <c:strRef>
              <c:f>CHE!$K$2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CHE!$K$3:$K$20</c:f>
              <c:numCache>
                <c:formatCode>General</c:formatCode>
                <c:ptCount val="18"/>
                <c:pt idx="0">
                  <c:v>319</c:v>
                </c:pt>
                <c:pt idx="1">
                  <c:v>319</c:v>
                </c:pt>
                <c:pt idx="2">
                  <c:v>319</c:v>
                </c:pt>
                <c:pt idx="3">
                  <c:v>319</c:v>
                </c:pt>
                <c:pt idx="4">
                  <c:v>319</c:v>
                </c:pt>
                <c:pt idx="5">
                  <c:v>319</c:v>
                </c:pt>
                <c:pt idx="6">
                  <c:v>319</c:v>
                </c:pt>
                <c:pt idx="7">
                  <c:v>319</c:v>
                </c:pt>
                <c:pt idx="8">
                  <c:v>319</c:v>
                </c:pt>
                <c:pt idx="9">
                  <c:v>319</c:v>
                </c:pt>
                <c:pt idx="10">
                  <c:v>319</c:v>
                </c:pt>
                <c:pt idx="11">
                  <c:v>319</c:v>
                </c:pt>
                <c:pt idx="12">
                  <c:v>319</c:v>
                </c:pt>
                <c:pt idx="13">
                  <c:v>319</c:v>
                </c:pt>
                <c:pt idx="14">
                  <c:v>319</c:v>
                </c:pt>
                <c:pt idx="15">
                  <c:v>319</c:v>
                </c:pt>
                <c:pt idx="16">
                  <c:v>319</c:v>
                </c:pt>
                <c:pt idx="17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50-4007-8A12-59EE77A61CE5}"/>
            </c:ext>
          </c:extLst>
        </c:ser>
        <c:ser>
          <c:idx val="10"/>
          <c:order val="10"/>
          <c:tx>
            <c:strRef>
              <c:f>CHE!$L$2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CHE!$L$3:$L$20</c:f>
              <c:numCache>
                <c:formatCode>0.0</c:formatCode>
                <c:ptCount val="18"/>
                <c:pt idx="0">
                  <c:v>320.00993183940238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50-4007-8A12-59EE77A61CE5}"/>
            </c:ext>
          </c:extLst>
        </c:ser>
        <c:ser>
          <c:idx val="11"/>
          <c:order val="11"/>
          <c:tx>
            <c:strRef>
              <c:f>CHE!$M$2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CHE!$M$3:$M$20</c:f>
              <c:numCache>
                <c:formatCode>0.0</c:formatCode>
                <c:ptCount val="18"/>
                <c:pt idx="0">
                  <c:v>9.2764705882350427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D50-4007-8A12-59EE77A61CE5}"/>
            </c:ext>
          </c:extLst>
        </c:ser>
        <c:ser>
          <c:idx val="12"/>
          <c:order val="12"/>
          <c:tx>
            <c:strRef>
              <c:f>CHE!$N$2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CHE!$N$3:$N$20</c:f>
              <c:numCache>
                <c:formatCode>General</c:formatCode>
                <c:ptCount val="18"/>
                <c:pt idx="0">
                  <c:v>303</c:v>
                </c:pt>
                <c:pt idx="1">
                  <c:v>303</c:v>
                </c:pt>
                <c:pt idx="2">
                  <c:v>303</c:v>
                </c:pt>
                <c:pt idx="3">
                  <c:v>303</c:v>
                </c:pt>
                <c:pt idx="4">
                  <c:v>303</c:v>
                </c:pt>
                <c:pt idx="5">
                  <c:v>303</c:v>
                </c:pt>
                <c:pt idx="6">
                  <c:v>303</c:v>
                </c:pt>
                <c:pt idx="7">
                  <c:v>303</c:v>
                </c:pt>
                <c:pt idx="8">
                  <c:v>303</c:v>
                </c:pt>
                <c:pt idx="9">
                  <c:v>303</c:v>
                </c:pt>
                <c:pt idx="10">
                  <c:v>303</c:v>
                </c:pt>
                <c:pt idx="11">
                  <c:v>303</c:v>
                </c:pt>
                <c:pt idx="12">
                  <c:v>303</c:v>
                </c:pt>
                <c:pt idx="13">
                  <c:v>303</c:v>
                </c:pt>
                <c:pt idx="14">
                  <c:v>303</c:v>
                </c:pt>
                <c:pt idx="15">
                  <c:v>303</c:v>
                </c:pt>
                <c:pt idx="16">
                  <c:v>303</c:v>
                </c:pt>
                <c:pt idx="17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D50-4007-8A12-59EE77A61CE5}"/>
            </c:ext>
          </c:extLst>
        </c:ser>
        <c:ser>
          <c:idx val="13"/>
          <c:order val="13"/>
          <c:tx>
            <c:strRef>
              <c:f>CHE!$O$2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CHE!$O$3:$O$20</c:f>
              <c:numCache>
                <c:formatCode>General</c:formatCode>
                <c:ptCount val="18"/>
                <c:pt idx="0">
                  <c:v>335</c:v>
                </c:pt>
                <c:pt idx="1">
                  <c:v>335</c:v>
                </c:pt>
                <c:pt idx="2">
                  <c:v>335</c:v>
                </c:pt>
                <c:pt idx="3">
                  <c:v>335</c:v>
                </c:pt>
                <c:pt idx="4">
                  <c:v>335</c:v>
                </c:pt>
                <c:pt idx="5">
                  <c:v>335</c:v>
                </c:pt>
                <c:pt idx="6">
                  <c:v>335</c:v>
                </c:pt>
                <c:pt idx="7">
                  <c:v>335</c:v>
                </c:pt>
                <c:pt idx="8">
                  <c:v>335</c:v>
                </c:pt>
                <c:pt idx="9">
                  <c:v>335</c:v>
                </c:pt>
                <c:pt idx="10">
                  <c:v>335</c:v>
                </c:pt>
                <c:pt idx="11">
                  <c:v>335</c:v>
                </c:pt>
                <c:pt idx="12">
                  <c:v>335</c:v>
                </c:pt>
                <c:pt idx="13">
                  <c:v>335</c:v>
                </c:pt>
                <c:pt idx="14">
                  <c:v>335</c:v>
                </c:pt>
                <c:pt idx="15">
                  <c:v>335</c:v>
                </c:pt>
                <c:pt idx="16">
                  <c:v>335</c:v>
                </c:pt>
                <c:pt idx="17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D50-4007-8A12-59EE77A61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64224"/>
        <c:axId val="128166144"/>
      </c:lineChart>
      <c:catAx>
        <c:axId val="128164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6144"/>
        <c:crosses val="autoZero"/>
        <c:auto val="0"/>
        <c:lblAlgn val="ctr"/>
        <c:lblOffset val="100"/>
        <c:tickLblSkip val="1"/>
        <c:noMultiLvlLbl val="0"/>
      </c:catAx>
      <c:valAx>
        <c:axId val="128166144"/>
        <c:scaling>
          <c:orientation val="minMax"/>
          <c:max val="351"/>
          <c:min val="287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64224"/>
        <c:crosses val="autoZero"/>
        <c:crossBetween val="between"/>
        <c:majorUnit val="16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734553148909395"/>
          <c:y val="0.15409831398194401"/>
          <c:w val="0.16162958863368401"/>
          <c:h val="0.826229280661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44113938135107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Fe!$B$3:$B$20</c:f>
              <c:numCache>
                <c:formatCode>0.00</c:formatCode>
                <c:ptCount val="18"/>
                <c:pt idx="0" formatCode="0.0">
                  <c:v>147.05555555555554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6-453B-B58B-28109E437A59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Fe!$C$3:$C$20</c:f>
              <c:numCache>
                <c:formatCode>0.00</c:formatCode>
                <c:ptCount val="18"/>
                <c:pt idx="0" formatCode="0.0">
                  <c:v>148.70375000000001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6-453B-B58B-28109E437A59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Fe!$D$3:$D$20</c:f>
              <c:numCache>
                <c:formatCode>0.00</c:formatCode>
                <c:ptCount val="18"/>
                <c:pt idx="0" formatCode="0.0">
                  <c:v>147.58823529411799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D6-453B-B58B-28109E437A59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Fe!$E$3:$E$20</c:f>
              <c:numCache>
                <c:formatCode>0.00</c:formatCode>
                <c:ptCount val="18"/>
                <c:pt idx="0" formatCode="0.0">
                  <c:v>148.05000000000001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D6-453B-B58B-28109E437A59}"/>
            </c:ext>
          </c:extLst>
        </c:ser>
        <c:ser>
          <c:idx val="6"/>
          <c:order val="4"/>
          <c:tx>
            <c:strRef>
              <c:f>Fe!$F$2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Fe!$F$3:$F$20</c:f>
              <c:numCache>
                <c:formatCode>0.00</c:formatCode>
                <c:ptCount val="18"/>
                <c:pt idx="0" formatCode="0.0">
                  <c:v>149.75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D6-453B-B58B-28109E437A59}"/>
            </c:ext>
          </c:extLst>
        </c:ser>
        <c:ser>
          <c:idx val="7"/>
          <c:order val="5"/>
          <c:tx>
            <c:strRef>
              <c:f>Fe!$G$2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Fe!$G$3:$G$20</c:f>
              <c:numCache>
                <c:formatCode>0.00</c:formatCode>
                <c:ptCount val="18"/>
                <c:pt idx="0" formatCode="0.0">
                  <c:v>143.607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D6-453B-B58B-28109E437A59}"/>
            </c:ext>
          </c:extLst>
        </c:ser>
        <c:ser>
          <c:idx val="8"/>
          <c:order val="6"/>
          <c:tx>
            <c:strRef>
              <c:f>Fe!$H$2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Fe!$H$3:$H$20</c:f>
              <c:numCache>
                <c:formatCode>0.00</c:formatCode>
                <c:ptCount val="18"/>
                <c:pt idx="0" formatCode="0.0">
                  <c:v>147.5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D6-453B-B58B-28109E437A59}"/>
            </c:ext>
          </c:extLst>
        </c:ser>
        <c:ser>
          <c:idx val="3"/>
          <c:order val="7"/>
          <c:tx>
            <c:strRef>
              <c:f>Fe!$I$2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5D6-453B-B58B-28109E437A59}"/>
            </c:ext>
          </c:extLst>
        </c:ser>
        <c:ser>
          <c:idx val="9"/>
          <c:order val="8"/>
          <c:tx>
            <c:strRef>
              <c:f>Fe!$K$2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Fe!$K$3:$K$20</c:f>
              <c:numCache>
                <c:formatCode>0</c:formatCode>
                <c:ptCount val="18"/>
                <c:pt idx="0">
                  <c:v>147</c:v>
                </c:pt>
                <c:pt idx="1">
                  <c:v>147</c:v>
                </c:pt>
                <c:pt idx="2">
                  <c:v>147</c:v>
                </c:pt>
                <c:pt idx="3">
                  <c:v>147</c:v>
                </c:pt>
                <c:pt idx="4">
                  <c:v>147</c:v>
                </c:pt>
                <c:pt idx="5">
                  <c:v>147</c:v>
                </c:pt>
                <c:pt idx="6">
                  <c:v>147</c:v>
                </c:pt>
                <c:pt idx="7">
                  <c:v>147</c:v>
                </c:pt>
                <c:pt idx="8">
                  <c:v>147</c:v>
                </c:pt>
                <c:pt idx="9">
                  <c:v>147</c:v>
                </c:pt>
                <c:pt idx="10">
                  <c:v>147</c:v>
                </c:pt>
                <c:pt idx="11">
                  <c:v>147</c:v>
                </c:pt>
                <c:pt idx="12">
                  <c:v>147</c:v>
                </c:pt>
                <c:pt idx="13">
                  <c:v>147</c:v>
                </c:pt>
                <c:pt idx="14">
                  <c:v>147</c:v>
                </c:pt>
                <c:pt idx="15">
                  <c:v>147</c:v>
                </c:pt>
                <c:pt idx="16">
                  <c:v>147</c:v>
                </c:pt>
                <c:pt idx="17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5D6-453B-B58B-28109E437A59}"/>
            </c:ext>
          </c:extLst>
        </c:ser>
        <c:ser>
          <c:idx val="10"/>
          <c:order val="9"/>
          <c:tx>
            <c:strRef>
              <c:f>Fe!$L$2</c:f>
              <c:strCache>
                <c:ptCount val="1"/>
                <c:pt idx="0">
                  <c:v>8病院平均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Fe!$L$3:$L$20</c:f>
              <c:numCache>
                <c:formatCode>0.0</c:formatCode>
                <c:ptCount val="18"/>
                <c:pt idx="0">
                  <c:v>147.46493440709622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5D6-453B-B58B-28109E437A59}"/>
            </c:ext>
          </c:extLst>
        </c:ser>
        <c:ser>
          <c:idx val="11"/>
          <c:order val="10"/>
          <c:tx>
            <c:strRef>
              <c:f>Fe!$M$2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Fe!$M$3:$M$20</c:f>
              <c:numCache>
                <c:formatCode>0.0</c:formatCode>
                <c:ptCount val="18"/>
                <c:pt idx="0">
                  <c:v>6.1430000000000007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5D6-453B-B58B-28109E437A59}"/>
            </c:ext>
          </c:extLst>
        </c:ser>
        <c:ser>
          <c:idx val="12"/>
          <c:order val="11"/>
          <c:tx>
            <c:strRef>
              <c:f>Fe!$N$2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Fe!$N$3:$N$20</c:f>
              <c:numCache>
                <c:formatCode>0</c:formatCode>
                <c:ptCount val="18"/>
                <c:pt idx="0">
                  <c:v>139</c:v>
                </c:pt>
                <c:pt idx="1">
                  <c:v>139</c:v>
                </c:pt>
                <c:pt idx="2">
                  <c:v>139</c:v>
                </c:pt>
                <c:pt idx="3">
                  <c:v>139</c:v>
                </c:pt>
                <c:pt idx="4">
                  <c:v>139</c:v>
                </c:pt>
                <c:pt idx="5">
                  <c:v>139</c:v>
                </c:pt>
                <c:pt idx="6">
                  <c:v>139</c:v>
                </c:pt>
                <c:pt idx="7">
                  <c:v>139</c:v>
                </c:pt>
                <c:pt idx="8">
                  <c:v>139</c:v>
                </c:pt>
                <c:pt idx="9">
                  <c:v>139</c:v>
                </c:pt>
                <c:pt idx="10">
                  <c:v>139</c:v>
                </c:pt>
                <c:pt idx="11">
                  <c:v>139</c:v>
                </c:pt>
                <c:pt idx="12">
                  <c:v>139</c:v>
                </c:pt>
                <c:pt idx="13">
                  <c:v>139</c:v>
                </c:pt>
                <c:pt idx="14">
                  <c:v>139</c:v>
                </c:pt>
                <c:pt idx="15">
                  <c:v>139</c:v>
                </c:pt>
                <c:pt idx="16">
                  <c:v>139</c:v>
                </c:pt>
                <c:pt idx="17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5D6-453B-B58B-28109E437A59}"/>
            </c:ext>
          </c:extLst>
        </c:ser>
        <c:ser>
          <c:idx val="13"/>
          <c:order val="12"/>
          <c:tx>
            <c:strRef>
              <c:f>Fe!$O$2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Fe!$O$3:$O$20</c:f>
              <c:numCache>
                <c:formatCode>0</c:formatCode>
                <c:ptCount val="18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5D6-453B-B58B-28109E437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35840"/>
        <c:axId val="127927424"/>
      </c:lineChart>
      <c:catAx>
        <c:axId val="128035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927424"/>
        <c:crosses val="autoZero"/>
        <c:auto val="0"/>
        <c:lblAlgn val="ctr"/>
        <c:lblOffset val="100"/>
        <c:tickLblSkip val="1"/>
        <c:noMultiLvlLbl val="0"/>
      </c:catAx>
      <c:valAx>
        <c:axId val="127927424"/>
        <c:scaling>
          <c:orientation val="minMax"/>
          <c:max val="163"/>
          <c:min val="13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035840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0"/>
        <c:delete val="1"/>
      </c:legendEntry>
      <c:layout>
        <c:manualLayout>
          <c:xMode val="edge"/>
          <c:yMode val="edge"/>
          <c:x val="0.81758645856571199"/>
          <c:y val="0.14098328763218201"/>
          <c:w val="0.16141759824617999"/>
          <c:h val="0.85609349078256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Mg!$B$3:$B$20</c:f>
              <c:numCache>
                <c:formatCode>0.00</c:formatCode>
                <c:ptCount val="18"/>
                <c:pt idx="0">
                  <c:v>2.6944444444444446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0-4DC2-8F8C-41C59A828E94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Mg!$C$3:$C$20</c:f>
              <c:numCache>
                <c:formatCode>0.00</c:formatCode>
                <c:ptCount val="18"/>
                <c:pt idx="0">
                  <c:v>2.6854794520547958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0-4DC2-8F8C-41C59A828E94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Mg!$D$3:$D$20</c:f>
              <c:numCache>
                <c:formatCode>0.00</c:formatCode>
                <c:ptCount val="18"/>
                <c:pt idx="0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10-4DC2-8F8C-41C59A828E94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  <c:pt idx="0">
                  <c:v>2.8010000000000002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10-4DC2-8F8C-41C59A828E94}"/>
            </c:ext>
          </c:extLst>
        </c:ser>
        <c:ser>
          <c:idx val="6"/>
          <c:order val="4"/>
          <c:tx>
            <c:strRef>
              <c:f>Mg!$F$2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Mg!$F$3:$F$20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10-4DC2-8F8C-41C59A828E94}"/>
            </c:ext>
          </c:extLst>
        </c:ser>
        <c:ser>
          <c:idx val="15"/>
          <c:order val="5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Mg!$E$3:$E$20</c:f>
              <c:numCache>
                <c:formatCode>0.00</c:formatCode>
                <c:ptCount val="18"/>
                <c:pt idx="0">
                  <c:v>2.8010000000000002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10-4DC2-8F8C-41C59A828E94}"/>
            </c:ext>
          </c:extLst>
        </c:ser>
        <c:ser>
          <c:idx val="7"/>
          <c:order val="6"/>
          <c:tx>
            <c:strRef>
              <c:f>Mg!$G$2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12700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Mg!$G$3:$G$20</c:f>
              <c:numCache>
                <c:formatCode>0.00</c:formatCode>
                <c:ptCount val="18"/>
                <c:pt idx="0">
                  <c:v>2.6419999999999999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10-4DC2-8F8C-41C59A828E94}"/>
            </c:ext>
          </c:extLst>
        </c:ser>
        <c:ser>
          <c:idx val="8"/>
          <c:order val="7"/>
          <c:tx>
            <c:strRef>
              <c:f>Mg!$H$2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Mg!$H$3:$H$20</c:f>
              <c:numCache>
                <c:formatCode>0.00</c:formatCode>
                <c:ptCount val="18"/>
                <c:pt idx="0">
                  <c:v>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10-4DC2-8F8C-41C59A828E94}"/>
            </c:ext>
          </c:extLst>
        </c:ser>
        <c:ser>
          <c:idx val="3"/>
          <c:order val="8"/>
          <c:tx>
            <c:strRef>
              <c:f>Mg!$I$2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810-4DC2-8F8C-41C59A828E94}"/>
            </c:ext>
          </c:extLst>
        </c:ser>
        <c:ser>
          <c:idx val="9"/>
          <c:order val="9"/>
          <c:tx>
            <c:strRef>
              <c:f>Mg!$K$2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Mg!$K$3:$K$20</c:f>
              <c:numCache>
                <c:formatCode>0.0</c:formatCode>
                <c:ptCount val="18"/>
                <c:pt idx="0">
                  <c:v>2.7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810-4DC2-8F8C-41C59A828E94}"/>
            </c:ext>
          </c:extLst>
        </c:ser>
        <c:ser>
          <c:idx val="10"/>
          <c:order val="10"/>
          <c:tx>
            <c:strRef>
              <c:f>Mg!$L$2</c:f>
              <c:strCache>
                <c:ptCount val="1"/>
                <c:pt idx="0">
                  <c:v>7病院平均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Mg!$L$3:$L$20</c:f>
              <c:numCache>
                <c:formatCode>0.00</c:formatCode>
                <c:ptCount val="18"/>
                <c:pt idx="0">
                  <c:v>2.7088206494165399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810-4DC2-8F8C-41C59A828E94}"/>
            </c:ext>
          </c:extLst>
        </c:ser>
        <c:ser>
          <c:idx val="11"/>
          <c:order val="11"/>
          <c:tx>
            <c:strRef>
              <c:f>Mg!$M$2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Mg!$M$3:$M$20</c:f>
              <c:numCache>
                <c:formatCode>0.00</c:formatCode>
                <c:ptCount val="18"/>
                <c:pt idx="0">
                  <c:v>0.15900000000000025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810-4DC2-8F8C-41C59A828E94}"/>
            </c:ext>
          </c:extLst>
        </c:ser>
        <c:ser>
          <c:idx val="12"/>
          <c:order val="12"/>
          <c:tx>
            <c:strRef>
              <c:f>Mg!$N$2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Mg!$N$3:$N$20</c:f>
              <c:numCache>
                <c:formatCode>0.0</c:formatCode>
                <c:ptCount val="1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810-4DC2-8F8C-41C59A828E94}"/>
            </c:ext>
          </c:extLst>
        </c:ser>
        <c:ser>
          <c:idx val="13"/>
          <c:order val="13"/>
          <c:tx>
            <c:strRef>
              <c:f>Mg!$O$2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Mg!$O$3:$O$20</c:f>
              <c:numCache>
                <c:formatCode>0.0</c:formatCode>
                <c:ptCount val="18"/>
                <c:pt idx="0">
                  <c:v>2.9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2.9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810-4DC2-8F8C-41C59A828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0992"/>
        <c:axId val="128103168"/>
      </c:lineChart>
      <c:catAx>
        <c:axId val="12810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3168"/>
        <c:crosses val="autoZero"/>
        <c:auto val="0"/>
        <c:lblAlgn val="ctr"/>
        <c:lblOffset val="100"/>
        <c:tickLblSkip val="1"/>
        <c:noMultiLvlLbl val="0"/>
      </c:catAx>
      <c:valAx>
        <c:axId val="128103168"/>
        <c:scaling>
          <c:orientation val="minMax"/>
          <c:max val="3.1"/>
          <c:min val="2.299999999999999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100992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81758641163512102"/>
          <c:y val="0.105375047703609"/>
          <c:w val="0.14037692975028501"/>
          <c:h val="0.8801031552586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3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IP!$B$3:$B$20</c:f>
              <c:numCache>
                <c:formatCode>0.00</c:formatCode>
                <c:ptCount val="18"/>
                <c:pt idx="0">
                  <c:v>5.9777777777777779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5-4F9D-800A-77F69EBE0AA5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IP!$C$3:$C$20</c:f>
              <c:numCache>
                <c:formatCode>0.00</c:formatCode>
                <c:ptCount val="18"/>
                <c:pt idx="0">
                  <c:v>6.0080882352941183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5-4F9D-800A-77F69EBE0AA5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IP!$D$3:$D$20</c:f>
              <c:numCache>
                <c:formatCode>0.00</c:formatCode>
                <c:ptCount val="18"/>
                <c:pt idx="0">
                  <c:v>5.8882352941176501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35-4F9D-800A-77F69EBE0AA5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IP!$E$3:$E$20</c:f>
              <c:numCache>
                <c:formatCode>0.00</c:formatCode>
                <c:ptCount val="18"/>
                <c:pt idx="0">
                  <c:v>6.0650000000000004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35-4F9D-800A-77F69EBE0AA5}"/>
            </c:ext>
          </c:extLst>
        </c:ser>
        <c:ser>
          <c:idx val="6"/>
          <c:order val="4"/>
          <c:tx>
            <c:strRef>
              <c:f>IP!$F$2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IP!$F$3:$F$20</c:f>
              <c:numCache>
                <c:formatCode>0.00</c:formatCode>
                <c:ptCount val="18"/>
                <c:pt idx="0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35-4F9D-800A-77F69EBE0AA5}"/>
            </c:ext>
          </c:extLst>
        </c:ser>
        <c:ser>
          <c:idx val="7"/>
          <c:order val="5"/>
          <c:tx>
            <c:strRef>
              <c:f>IP!$G$2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IP!$G$3:$G$20</c:f>
              <c:numCache>
                <c:formatCode>0.00</c:formatCode>
                <c:ptCount val="18"/>
                <c:pt idx="0">
                  <c:v>5.9390000000000001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35-4F9D-800A-77F69EBE0AA5}"/>
            </c:ext>
          </c:extLst>
        </c:ser>
        <c:ser>
          <c:idx val="8"/>
          <c:order val="6"/>
          <c:tx>
            <c:strRef>
              <c:f>IP!$H$2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IP!$H$3:$H$20</c:f>
              <c:numCache>
                <c:formatCode>0.00</c:formatCode>
                <c:ptCount val="18"/>
                <c:pt idx="0">
                  <c:v>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35-4F9D-800A-77F69EBE0AA5}"/>
            </c:ext>
          </c:extLst>
        </c:ser>
        <c:ser>
          <c:idx val="3"/>
          <c:order val="7"/>
          <c:tx>
            <c:strRef>
              <c:f>IP!$I$2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635-4F9D-800A-77F69EBE0AA5}"/>
            </c:ext>
          </c:extLst>
        </c:ser>
        <c:ser>
          <c:idx val="14"/>
          <c:order val="8"/>
          <c:tx>
            <c:strRef>
              <c:f>IP!$J$2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35-4F9D-800A-77F69EBE0AA5}"/>
            </c:ext>
          </c:extLst>
        </c:ser>
        <c:ser>
          <c:idx val="9"/>
          <c:order val="9"/>
          <c:tx>
            <c:strRef>
              <c:f>IP!$K$2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IP!$K$3:$K$20</c:f>
              <c:numCache>
                <c:formatCode>0.0</c:formatCode>
                <c:ptCount val="1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635-4F9D-800A-77F69EBE0AA5}"/>
            </c:ext>
          </c:extLst>
        </c:ser>
        <c:ser>
          <c:idx val="10"/>
          <c:order val="10"/>
          <c:tx>
            <c:strRef>
              <c:f>IP!$L$2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IP!$L$3:$L$20</c:f>
              <c:numCache>
                <c:formatCode>0.00</c:formatCode>
                <c:ptCount val="18"/>
                <c:pt idx="0">
                  <c:v>5.9654430438842212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635-4F9D-800A-77F69EBE0AA5}"/>
            </c:ext>
          </c:extLst>
        </c:ser>
        <c:ser>
          <c:idx val="11"/>
          <c:order val="11"/>
          <c:tx>
            <c:strRef>
              <c:f>IP!$M$2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IP!$M$3:$M$20</c:f>
              <c:numCache>
                <c:formatCode>0.00</c:formatCode>
                <c:ptCount val="18"/>
                <c:pt idx="0">
                  <c:v>0.17676470588235027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635-4F9D-800A-77F69EBE0AA5}"/>
            </c:ext>
          </c:extLst>
        </c:ser>
        <c:ser>
          <c:idx val="12"/>
          <c:order val="12"/>
          <c:tx>
            <c:strRef>
              <c:f>IP!$N$2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IP!$N$3:$N$20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5.8</c:v>
                </c:pt>
                <c:pt idx="3">
                  <c:v>5.8</c:v>
                </c:pt>
                <c:pt idx="4">
                  <c:v>5.8</c:v>
                </c:pt>
                <c:pt idx="5">
                  <c:v>5.8</c:v>
                </c:pt>
                <c:pt idx="6">
                  <c:v>5.8</c:v>
                </c:pt>
                <c:pt idx="7">
                  <c:v>5.8</c:v>
                </c:pt>
                <c:pt idx="8">
                  <c:v>5.8</c:v>
                </c:pt>
                <c:pt idx="9">
                  <c:v>5.8</c:v>
                </c:pt>
                <c:pt idx="10">
                  <c:v>5.8</c:v>
                </c:pt>
                <c:pt idx="11">
                  <c:v>5.8</c:v>
                </c:pt>
                <c:pt idx="12">
                  <c:v>5.8</c:v>
                </c:pt>
                <c:pt idx="13">
                  <c:v>5.8</c:v>
                </c:pt>
                <c:pt idx="14">
                  <c:v>5.8</c:v>
                </c:pt>
                <c:pt idx="15">
                  <c:v>5.8</c:v>
                </c:pt>
                <c:pt idx="16">
                  <c:v>5.8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635-4F9D-800A-77F69EBE0AA5}"/>
            </c:ext>
          </c:extLst>
        </c:ser>
        <c:ser>
          <c:idx val="13"/>
          <c:order val="13"/>
          <c:tx>
            <c:strRef>
              <c:f>IP!$O$2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IP!$O$3:$O$20</c:f>
              <c:numCache>
                <c:formatCode>0.0</c:formatCode>
                <c:ptCount val="18"/>
                <c:pt idx="0">
                  <c:v>6.2</c:v>
                </c:pt>
                <c:pt idx="1">
                  <c:v>6.2</c:v>
                </c:pt>
                <c:pt idx="2">
                  <c:v>6.2</c:v>
                </c:pt>
                <c:pt idx="3">
                  <c:v>6.2</c:v>
                </c:pt>
                <c:pt idx="4">
                  <c:v>6.2</c:v>
                </c:pt>
                <c:pt idx="5">
                  <c:v>6.2</c:v>
                </c:pt>
                <c:pt idx="6">
                  <c:v>6.2</c:v>
                </c:pt>
                <c:pt idx="7">
                  <c:v>6.2</c:v>
                </c:pt>
                <c:pt idx="8">
                  <c:v>6.2</c:v>
                </c:pt>
                <c:pt idx="9">
                  <c:v>6.2</c:v>
                </c:pt>
                <c:pt idx="10">
                  <c:v>6.2</c:v>
                </c:pt>
                <c:pt idx="11">
                  <c:v>6.2</c:v>
                </c:pt>
                <c:pt idx="12">
                  <c:v>6.2</c:v>
                </c:pt>
                <c:pt idx="13">
                  <c:v>6.2</c:v>
                </c:pt>
                <c:pt idx="14">
                  <c:v>6.2</c:v>
                </c:pt>
                <c:pt idx="15">
                  <c:v>6.2</c:v>
                </c:pt>
                <c:pt idx="16">
                  <c:v>6.2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635-4F9D-800A-77F69EBE0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75808"/>
        <c:axId val="128255104"/>
      </c:lineChart>
      <c:catAx>
        <c:axId val="12837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255104"/>
        <c:crosses val="autoZero"/>
        <c:auto val="0"/>
        <c:lblAlgn val="ctr"/>
        <c:lblOffset val="100"/>
        <c:tickLblSkip val="1"/>
        <c:noMultiLvlLbl val="0"/>
      </c:catAx>
      <c:valAx>
        <c:axId val="128255104"/>
        <c:scaling>
          <c:orientation val="minMax"/>
          <c:max val="6.4"/>
          <c:min val="5.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375808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758636123948703"/>
          <c:y val="0.107091483468209"/>
          <c:w val="0.16141754385964899"/>
          <c:h val="0.87241023311452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6881993422096E-2"/>
          <c:y val="8.5245901639344202E-2"/>
          <c:w val="0.704725312609364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IgG!$B$3:$B$20</c:f>
              <c:numCache>
                <c:formatCode>0.00</c:formatCode>
                <c:ptCount val="18"/>
                <c:pt idx="0" formatCode="0.0">
                  <c:v>1002.3333333333334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A-4BCF-A05F-78DF7CB0BE98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IgG!$C$3:$C$20</c:f>
              <c:numCache>
                <c:formatCode>0.00</c:formatCode>
                <c:ptCount val="18"/>
                <c:pt idx="0" formatCode="0.0">
                  <c:v>991.85294117647106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A-4BCF-A05F-78DF7CB0BE98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IgG!$D$3:$D$20</c:f>
              <c:numCache>
                <c:formatCode>0.00</c:formatCode>
                <c:ptCount val="18"/>
                <c:pt idx="0" formatCode="0.0">
                  <c:v>1029.93571428571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0A-4BCF-A05F-78DF7CB0BE98}"/>
            </c:ext>
          </c:extLst>
        </c:ser>
        <c:ser>
          <c:idx val="4"/>
          <c:order val="3"/>
          <c:tx>
            <c:strRef>
              <c:f>IgG!$E$2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0A-4BCF-A05F-78DF7CB0BE98}"/>
            </c:ext>
          </c:extLst>
        </c:ser>
        <c:ser>
          <c:idx val="6"/>
          <c:order val="4"/>
          <c:tx>
            <c:strRef>
              <c:f>IgG!$F$2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F7-4C85-8D24-1D3C948E630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IgG!$F$3:$F$20</c:f>
              <c:numCache>
                <c:formatCode>0.00</c:formatCode>
                <c:ptCount val="18"/>
                <c:pt idx="0" formatCode="0.0">
                  <c:v>976.95849999999996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0A-4BCF-A05F-78DF7CB0BE98}"/>
            </c:ext>
          </c:extLst>
        </c:ser>
        <c:ser>
          <c:idx val="7"/>
          <c:order val="5"/>
          <c:tx>
            <c:strRef>
              <c:f>IgG!$G$2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0A-4BCF-A05F-78DF7CB0BE98}"/>
            </c:ext>
          </c:extLst>
        </c:ser>
        <c:ser>
          <c:idx val="8"/>
          <c:order val="6"/>
          <c:tx>
            <c:strRef>
              <c:f>IgG!$H$2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IgG!$H$3:$H$20</c:f>
              <c:numCache>
                <c:formatCode>0.00</c:formatCode>
                <c:ptCount val="18"/>
                <c:pt idx="0" formatCode="0.0">
                  <c:v>989.6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0A-4BCF-A05F-78DF7CB0BE98}"/>
            </c:ext>
          </c:extLst>
        </c:ser>
        <c:ser>
          <c:idx val="3"/>
          <c:order val="7"/>
          <c:tx>
            <c:strRef>
              <c:f>IgG!$I$2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0A-4BCF-A05F-78DF7CB0BE98}"/>
            </c:ext>
          </c:extLst>
        </c:ser>
        <c:ser>
          <c:idx val="14"/>
          <c:order val="8"/>
          <c:tx>
            <c:strRef>
              <c:f>IgG!$J$2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0A-4BCF-A05F-78DF7CB0BE98}"/>
            </c:ext>
          </c:extLst>
        </c:ser>
        <c:ser>
          <c:idx val="9"/>
          <c:order val="9"/>
          <c:tx>
            <c:strRef>
              <c:f>IgG!$K$2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IgG!$K$3:$K$20</c:f>
              <c:numCache>
                <c:formatCode>0</c:formatCode>
                <c:ptCount val="18"/>
                <c:pt idx="0">
                  <c:v>1001</c:v>
                </c:pt>
                <c:pt idx="1">
                  <c:v>1001</c:v>
                </c:pt>
                <c:pt idx="2">
                  <c:v>1001</c:v>
                </c:pt>
                <c:pt idx="3">
                  <c:v>1001</c:v>
                </c:pt>
                <c:pt idx="4">
                  <c:v>1001</c:v>
                </c:pt>
                <c:pt idx="5">
                  <c:v>1001</c:v>
                </c:pt>
                <c:pt idx="6">
                  <c:v>1001</c:v>
                </c:pt>
                <c:pt idx="7">
                  <c:v>1001</c:v>
                </c:pt>
                <c:pt idx="8">
                  <c:v>1001</c:v>
                </c:pt>
                <c:pt idx="9">
                  <c:v>1001</c:v>
                </c:pt>
                <c:pt idx="10">
                  <c:v>1001</c:v>
                </c:pt>
                <c:pt idx="11">
                  <c:v>1001</c:v>
                </c:pt>
                <c:pt idx="12">
                  <c:v>1001</c:v>
                </c:pt>
                <c:pt idx="13">
                  <c:v>1001</c:v>
                </c:pt>
                <c:pt idx="14">
                  <c:v>1001</c:v>
                </c:pt>
                <c:pt idx="15">
                  <c:v>1001</c:v>
                </c:pt>
                <c:pt idx="16">
                  <c:v>1001</c:v>
                </c:pt>
                <c:pt idx="17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0A-4BCF-A05F-78DF7CB0BE98}"/>
            </c:ext>
          </c:extLst>
        </c:ser>
        <c:ser>
          <c:idx val="10"/>
          <c:order val="10"/>
          <c:tx>
            <c:strRef>
              <c:f>IgG!$L$2</c:f>
              <c:strCache>
                <c:ptCount val="1"/>
                <c:pt idx="0">
                  <c:v>6病院平均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IgG!$L$3:$L$20</c:f>
              <c:numCache>
                <c:formatCode>0.0</c:formatCode>
                <c:ptCount val="18"/>
                <c:pt idx="0">
                  <c:v>998.136097759103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0A-4BCF-A05F-78DF7CB0BE98}"/>
            </c:ext>
          </c:extLst>
        </c:ser>
        <c:ser>
          <c:idx val="11"/>
          <c:order val="11"/>
          <c:tx>
            <c:strRef>
              <c:f>IgG!$M$2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IgG!$M$3:$M$20</c:f>
              <c:numCache>
                <c:formatCode>0.0</c:formatCode>
                <c:ptCount val="18"/>
                <c:pt idx="0">
                  <c:v>52.977214285710033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0A-4BCF-A05F-78DF7CB0BE98}"/>
            </c:ext>
          </c:extLst>
        </c:ser>
        <c:ser>
          <c:idx val="12"/>
          <c:order val="12"/>
          <c:tx>
            <c:strRef>
              <c:f>IgG!$N$2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IgG!$N$3:$N$20</c:f>
              <c:numCache>
                <c:formatCode>0</c:formatCode>
                <c:ptCount val="18"/>
                <c:pt idx="0">
                  <c:v>950</c:v>
                </c:pt>
                <c:pt idx="1">
                  <c:v>950</c:v>
                </c:pt>
                <c:pt idx="2">
                  <c:v>950</c:v>
                </c:pt>
                <c:pt idx="3">
                  <c:v>950</c:v>
                </c:pt>
                <c:pt idx="4">
                  <c:v>950</c:v>
                </c:pt>
                <c:pt idx="5">
                  <c:v>950</c:v>
                </c:pt>
                <c:pt idx="6">
                  <c:v>950</c:v>
                </c:pt>
                <c:pt idx="7">
                  <c:v>950</c:v>
                </c:pt>
                <c:pt idx="8">
                  <c:v>950</c:v>
                </c:pt>
                <c:pt idx="9">
                  <c:v>950</c:v>
                </c:pt>
                <c:pt idx="10">
                  <c:v>950</c:v>
                </c:pt>
                <c:pt idx="11">
                  <c:v>950</c:v>
                </c:pt>
                <c:pt idx="12">
                  <c:v>950</c:v>
                </c:pt>
                <c:pt idx="13">
                  <c:v>950</c:v>
                </c:pt>
                <c:pt idx="14">
                  <c:v>950</c:v>
                </c:pt>
                <c:pt idx="15">
                  <c:v>950</c:v>
                </c:pt>
                <c:pt idx="16">
                  <c:v>950</c:v>
                </c:pt>
                <c:pt idx="17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0A-4BCF-A05F-78DF7CB0BE98}"/>
            </c:ext>
          </c:extLst>
        </c:ser>
        <c:ser>
          <c:idx val="13"/>
          <c:order val="13"/>
          <c:tx>
            <c:strRef>
              <c:f>IgG!$O$2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IgG!$O$3:$O$20</c:f>
              <c:numCache>
                <c:formatCode>0</c:formatCode>
                <c:ptCount val="18"/>
                <c:pt idx="0">
                  <c:v>1052</c:v>
                </c:pt>
                <c:pt idx="1">
                  <c:v>1052</c:v>
                </c:pt>
                <c:pt idx="2">
                  <c:v>1052</c:v>
                </c:pt>
                <c:pt idx="3">
                  <c:v>1052</c:v>
                </c:pt>
                <c:pt idx="4">
                  <c:v>1052</c:v>
                </c:pt>
                <c:pt idx="5">
                  <c:v>1052</c:v>
                </c:pt>
                <c:pt idx="6">
                  <c:v>1052</c:v>
                </c:pt>
                <c:pt idx="7">
                  <c:v>1052</c:v>
                </c:pt>
                <c:pt idx="8">
                  <c:v>1052</c:v>
                </c:pt>
                <c:pt idx="9">
                  <c:v>1052</c:v>
                </c:pt>
                <c:pt idx="10">
                  <c:v>1052</c:v>
                </c:pt>
                <c:pt idx="11">
                  <c:v>1052</c:v>
                </c:pt>
                <c:pt idx="12">
                  <c:v>1052</c:v>
                </c:pt>
                <c:pt idx="13">
                  <c:v>1052</c:v>
                </c:pt>
                <c:pt idx="14">
                  <c:v>1052</c:v>
                </c:pt>
                <c:pt idx="15">
                  <c:v>1052</c:v>
                </c:pt>
                <c:pt idx="16">
                  <c:v>1052</c:v>
                </c:pt>
                <c:pt idx="17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70A-4BCF-A05F-78DF7CB0B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43328"/>
        <c:axId val="126288640"/>
      </c:lineChart>
      <c:catAx>
        <c:axId val="12784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6288640"/>
        <c:crosses val="autoZero"/>
        <c:auto val="0"/>
        <c:lblAlgn val="ctr"/>
        <c:lblOffset val="100"/>
        <c:tickLblSkip val="1"/>
        <c:noMultiLvlLbl val="0"/>
      </c:catAx>
      <c:valAx>
        <c:axId val="126288640"/>
        <c:scaling>
          <c:orientation val="minMax"/>
          <c:max val="1103"/>
          <c:min val="89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7843328"/>
        <c:crosses val="autoZero"/>
        <c:crossBetween val="between"/>
        <c:majorUnit val="5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817586384176199"/>
          <c:y val="0.14098328763218201"/>
          <c:w val="0.161417647536334"/>
          <c:h val="0.859016593441525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4194039591"/>
          <c:y val="7.6869252299080398E-2"/>
          <c:w val="0.601196432455949"/>
          <c:h val="0.78454618152738897"/>
        </c:manualLayout>
      </c:layout>
      <c:lineChart>
        <c:grouping val="standard"/>
        <c:varyColors val="0"/>
        <c:ser>
          <c:idx val="2"/>
          <c:order val="0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66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val>
            <c:numRef>
              <c:f>CL!$C$3:$C$20</c:f>
              <c:numCache>
                <c:formatCode>0.0</c:formatCode>
                <c:ptCount val="18"/>
                <c:pt idx="0">
                  <c:v>106.27402597402597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31F-A301-F9D22CC857EE}"/>
            </c:ext>
          </c:extLst>
        </c:ser>
        <c:ser>
          <c:idx val="8"/>
          <c:order val="1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CL!$E$3:$E$20</c:f>
              <c:numCache>
                <c:formatCode>0.0</c:formatCode>
                <c:ptCount val="18"/>
                <c:pt idx="0">
                  <c:v>106.91500000000001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31F-A301-F9D22CC857EE}"/>
            </c:ext>
          </c:extLst>
        </c:ser>
        <c:ser>
          <c:idx val="0"/>
          <c:order val="2"/>
          <c:tx>
            <c:strRef>
              <c:f>CL!$F$2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CL!$F$3:$F$20</c:f>
              <c:numCache>
                <c:formatCode>0.0</c:formatCode>
                <c:ptCount val="18"/>
                <c:pt idx="0">
                  <c:v>107.71399999999998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7E-431F-A301-F9D22CC857EE}"/>
            </c:ext>
          </c:extLst>
        </c:ser>
        <c:ser>
          <c:idx val="3"/>
          <c:order val="3"/>
          <c:tx>
            <c:strRef>
              <c:f>CL!$N$2</c:f>
              <c:strCache>
                <c:ptCount val="1"/>
                <c:pt idx="0">
                  <c:v>日立認証値</c:v>
                </c:pt>
              </c:strCache>
            </c:strRef>
          </c:tx>
          <c:spPr>
            <a:ln w="28575" cap="rnd" cmpd="sng" algn="ctr">
              <a:solidFill>
                <a:srgbClr val="FF0000"/>
              </a:solidFill>
              <a:prstDash val="solid"/>
              <a:round/>
            </a:ln>
          </c:spPr>
          <c:marker>
            <c:spPr>
              <a:solidFill>
                <a:srgbClr val="FF0000"/>
              </a:solidFill>
              <a:ln w="9525" cap="sq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CL!$N$3:$N$20</c:f>
              <c:numCache>
                <c:formatCode>0</c:formatCode>
                <c:ptCount val="18"/>
                <c:pt idx="0">
                  <c:v>107</c:v>
                </c:pt>
                <c:pt idx="1">
                  <c:v>107</c:v>
                </c:pt>
                <c:pt idx="2">
                  <c:v>107</c:v>
                </c:pt>
                <c:pt idx="3">
                  <c:v>107</c:v>
                </c:pt>
                <c:pt idx="4">
                  <c:v>107</c:v>
                </c:pt>
                <c:pt idx="5">
                  <c:v>107</c:v>
                </c:pt>
                <c:pt idx="6">
                  <c:v>107</c:v>
                </c:pt>
                <c:pt idx="7">
                  <c:v>107</c:v>
                </c:pt>
                <c:pt idx="8">
                  <c:v>107</c:v>
                </c:pt>
                <c:pt idx="9">
                  <c:v>107</c:v>
                </c:pt>
                <c:pt idx="10">
                  <c:v>107</c:v>
                </c:pt>
                <c:pt idx="11">
                  <c:v>107</c:v>
                </c:pt>
                <c:pt idx="12">
                  <c:v>107</c:v>
                </c:pt>
                <c:pt idx="13">
                  <c:v>107</c:v>
                </c:pt>
                <c:pt idx="14">
                  <c:v>107</c:v>
                </c:pt>
                <c:pt idx="15">
                  <c:v>107</c:v>
                </c:pt>
                <c:pt idx="16">
                  <c:v>107</c:v>
                </c:pt>
                <c:pt idx="17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7E-431F-A301-F9D22CC857EE}"/>
            </c:ext>
          </c:extLst>
        </c:ser>
        <c:ser>
          <c:idx val="4"/>
          <c:order val="4"/>
          <c:tx>
            <c:strRef>
              <c:f>CL!$O$2</c:f>
              <c:strCache>
                <c:ptCount val="1"/>
                <c:pt idx="0">
                  <c:v>日立平均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6"/>
            <c:spPr>
              <a:solidFill>
                <a:schemeClr val="tx1"/>
              </a:solidFill>
            </c:spPr>
          </c:marker>
          <c:val>
            <c:numRef>
              <c:f>CL!$O$3:$O$20</c:f>
              <c:numCache>
                <c:formatCode>0.0</c:formatCode>
                <c:ptCount val="18"/>
                <c:pt idx="0">
                  <c:v>106.96767532467533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7E-431F-A301-F9D22CC857EE}"/>
            </c:ext>
          </c:extLst>
        </c:ser>
        <c:ser>
          <c:idx val="5"/>
          <c:order val="5"/>
          <c:tx>
            <c:strRef>
              <c:f>CL!$S$2</c:f>
              <c:strCache>
                <c:ptCount val="1"/>
                <c:pt idx="0">
                  <c:v>日立下限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CL!$S$3:$S$20</c:f>
              <c:numCache>
                <c:formatCode>General</c:formatCode>
                <c:ptCount val="18"/>
                <c:pt idx="0">
                  <c:v>104</c:v>
                </c:pt>
                <c:pt idx="1">
                  <c:v>104</c:v>
                </c:pt>
                <c:pt idx="2">
                  <c:v>104</c:v>
                </c:pt>
                <c:pt idx="3">
                  <c:v>104</c:v>
                </c:pt>
                <c:pt idx="4">
                  <c:v>104</c:v>
                </c:pt>
                <c:pt idx="5">
                  <c:v>104</c:v>
                </c:pt>
                <c:pt idx="6">
                  <c:v>104</c:v>
                </c:pt>
                <c:pt idx="7">
                  <c:v>104</c:v>
                </c:pt>
                <c:pt idx="8">
                  <c:v>104</c:v>
                </c:pt>
                <c:pt idx="9">
                  <c:v>104</c:v>
                </c:pt>
                <c:pt idx="10">
                  <c:v>104</c:v>
                </c:pt>
                <c:pt idx="11">
                  <c:v>104</c:v>
                </c:pt>
                <c:pt idx="12">
                  <c:v>104</c:v>
                </c:pt>
                <c:pt idx="13">
                  <c:v>104</c:v>
                </c:pt>
                <c:pt idx="14">
                  <c:v>104</c:v>
                </c:pt>
                <c:pt idx="15">
                  <c:v>104</c:v>
                </c:pt>
                <c:pt idx="16">
                  <c:v>104</c:v>
                </c:pt>
                <c:pt idx="17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7E-431F-A301-F9D22CC857EE}"/>
            </c:ext>
          </c:extLst>
        </c:ser>
        <c:ser>
          <c:idx val="6"/>
          <c:order val="6"/>
          <c:tx>
            <c:strRef>
              <c:f>CL!$T$2</c:f>
              <c:strCache>
                <c:ptCount val="1"/>
                <c:pt idx="0">
                  <c:v>日立上限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val>
            <c:numRef>
              <c:f>CL!$T$3:$T$20</c:f>
              <c:numCache>
                <c:formatCode>General</c:formatCode>
                <c:ptCount val="18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7E-431F-A301-F9D22CC85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60512"/>
        <c:axId val="206966784"/>
      </c:lineChart>
      <c:catAx>
        <c:axId val="206960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6784"/>
        <c:crosses val="autoZero"/>
        <c:auto val="0"/>
        <c:lblAlgn val="ctr"/>
        <c:lblOffset val="100"/>
        <c:noMultiLvlLbl val="0"/>
      </c:catAx>
      <c:valAx>
        <c:axId val="206966784"/>
        <c:scaling>
          <c:orientation val="minMax"/>
          <c:max val="113"/>
          <c:min val="10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6960512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029749719781801"/>
          <c:y val="0.163308642626673"/>
          <c:w val="0.19592936600651201"/>
          <c:h val="0.692849136790827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95371553084407E-2"/>
          <c:y val="8.23679277329743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IgA!$B$3:$B$20</c:f>
              <c:numCache>
                <c:formatCode>0.00</c:formatCode>
                <c:ptCount val="18"/>
                <c:pt idx="0" formatCode="0.0">
                  <c:v>228.22222222222223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5-478C-A377-265F6934F301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IgA!$C$3:$C$20</c:f>
              <c:numCache>
                <c:formatCode>0.00</c:formatCode>
                <c:ptCount val="18"/>
                <c:pt idx="0" formatCode="0.0">
                  <c:v>227.91549295774647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5-478C-A377-265F6934F301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IgA!$D$3:$D$20</c:f>
              <c:numCache>
                <c:formatCode>0.00</c:formatCode>
                <c:ptCount val="18"/>
                <c:pt idx="0" formatCode="0.0">
                  <c:v>222.28125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85-478C-A377-265F6934F301}"/>
            </c:ext>
          </c:extLst>
        </c:ser>
        <c:ser>
          <c:idx val="4"/>
          <c:order val="3"/>
          <c:tx>
            <c:strRef>
              <c:f>IgA!$E$2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85-478C-A377-265F6934F301}"/>
            </c:ext>
          </c:extLst>
        </c:ser>
        <c:ser>
          <c:idx val="6"/>
          <c:order val="4"/>
          <c:tx>
            <c:strRef>
              <c:f>IgA!$F$2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IgA!$F$3:$F$20</c:f>
              <c:numCache>
                <c:formatCode>0.00</c:formatCode>
                <c:ptCount val="18"/>
                <c:pt idx="0" formatCode="0.0">
                  <c:v>227.375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85-478C-A377-265F6934F301}"/>
            </c:ext>
          </c:extLst>
        </c:ser>
        <c:ser>
          <c:idx val="7"/>
          <c:order val="5"/>
          <c:tx>
            <c:strRef>
              <c:f>IgA!$G$2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85-478C-A377-265F6934F301}"/>
            </c:ext>
          </c:extLst>
        </c:ser>
        <c:ser>
          <c:idx val="8"/>
          <c:order val="6"/>
          <c:tx>
            <c:strRef>
              <c:f>IgA!$H$2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IgA!$H$3:$H$20</c:f>
              <c:numCache>
                <c:formatCode>0.00</c:formatCode>
                <c:ptCount val="18"/>
                <c:pt idx="0" formatCode="0.0">
                  <c:v>231.2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85-478C-A377-265F6934F301}"/>
            </c:ext>
          </c:extLst>
        </c:ser>
        <c:ser>
          <c:idx val="3"/>
          <c:order val="7"/>
          <c:tx>
            <c:strRef>
              <c:f>IgA!$I$2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85-478C-A377-265F6934F301}"/>
            </c:ext>
          </c:extLst>
        </c:ser>
        <c:ser>
          <c:idx val="14"/>
          <c:order val="8"/>
          <c:tx>
            <c:strRef>
              <c:f>IgA!$J$2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85-478C-A377-265F6934F301}"/>
            </c:ext>
          </c:extLst>
        </c:ser>
        <c:ser>
          <c:idx val="9"/>
          <c:order val="9"/>
          <c:tx>
            <c:strRef>
              <c:f>IgA!$K$2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IgA!$K$3:$K$20</c:f>
              <c:numCache>
                <c:formatCode>0</c:formatCode>
                <c:ptCount val="18"/>
                <c:pt idx="0">
                  <c:v>227</c:v>
                </c:pt>
                <c:pt idx="1">
                  <c:v>227</c:v>
                </c:pt>
                <c:pt idx="2">
                  <c:v>227</c:v>
                </c:pt>
                <c:pt idx="3">
                  <c:v>227</c:v>
                </c:pt>
                <c:pt idx="4">
                  <c:v>227</c:v>
                </c:pt>
                <c:pt idx="5">
                  <c:v>227</c:v>
                </c:pt>
                <c:pt idx="6">
                  <c:v>227</c:v>
                </c:pt>
                <c:pt idx="7">
                  <c:v>227</c:v>
                </c:pt>
                <c:pt idx="8">
                  <c:v>227</c:v>
                </c:pt>
                <c:pt idx="9">
                  <c:v>227</c:v>
                </c:pt>
                <c:pt idx="10">
                  <c:v>227</c:v>
                </c:pt>
                <c:pt idx="11">
                  <c:v>227</c:v>
                </c:pt>
                <c:pt idx="12">
                  <c:v>227</c:v>
                </c:pt>
                <c:pt idx="13">
                  <c:v>227</c:v>
                </c:pt>
                <c:pt idx="14">
                  <c:v>227</c:v>
                </c:pt>
                <c:pt idx="15">
                  <c:v>227</c:v>
                </c:pt>
                <c:pt idx="16">
                  <c:v>227</c:v>
                </c:pt>
                <c:pt idx="17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85-478C-A377-265F6934F301}"/>
            </c:ext>
          </c:extLst>
        </c:ser>
        <c:ser>
          <c:idx val="10"/>
          <c:order val="10"/>
          <c:tx>
            <c:strRef>
              <c:f>IgA!$L$2</c:f>
              <c:strCache>
                <c:ptCount val="1"/>
                <c:pt idx="0">
                  <c:v>6病院平均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IgA!$L$3:$L$20</c:f>
              <c:numCache>
                <c:formatCode>0.0</c:formatCode>
                <c:ptCount val="18"/>
                <c:pt idx="0">
                  <c:v>227.39879303599372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85-478C-A377-265F6934F301}"/>
            </c:ext>
          </c:extLst>
        </c:ser>
        <c:ser>
          <c:idx val="11"/>
          <c:order val="11"/>
          <c:tx>
            <c:strRef>
              <c:f>IgA!$M$2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IgA!$M$3:$M$20</c:f>
              <c:numCache>
                <c:formatCode>0.0</c:formatCode>
                <c:ptCount val="18"/>
                <c:pt idx="0">
                  <c:v>8.9187499999999886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785-478C-A377-265F6934F301}"/>
            </c:ext>
          </c:extLst>
        </c:ser>
        <c:ser>
          <c:idx val="12"/>
          <c:order val="12"/>
          <c:tx>
            <c:strRef>
              <c:f>IgA!$N$2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IgA!$N$3:$N$20</c:f>
              <c:numCache>
                <c:formatCode>0</c:formatCode>
                <c:ptCount val="18"/>
                <c:pt idx="0">
                  <c:v>204</c:v>
                </c:pt>
                <c:pt idx="1">
                  <c:v>204</c:v>
                </c:pt>
                <c:pt idx="2">
                  <c:v>204</c:v>
                </c:pt>
                <c:pt idx="3">
                  <c:v>204</c:v>
                </c:pt>
                <c:pt idx="4">
                  <c:v>204</c:v>
                </c:pt>
                <c:pt idx="5">
                  <c:v>204</c:v>
                </c:pt>
                <c:pt idx="6">
                  <c:v>204</c:v>
                </c:pt>
                <c:pt idx="7">
                  <c:v>204</c:v>
                </c:pt>
                <c:pt idx="8">
                  <c:v>204</c:v>
                </c:pt>
                <c:pt idx="9">
                  <c:v>204</c:v>
                </c:pt>
                <c:pt idx="10">
                  <c:v>204</c:v>
                </c:pt>
                <c:pt idx="11">
                  <c:v>204</c:v>
                </c:pt>
                <c:pt idx="12">
                  <c:v>204</c:v>
                </c:pt>
                <c:pt idx="13">
                  <c:v>204</c:v>
                </c:pt>
                <c:pt idx="14">
                  <c:v>204</c:v>
                </c:pt>
                <c:pt idx="15">
                  <c:v>204</c:v>
                </c:pt>
                <c:pt idx="16">
                  <c:v>204</c:v>
                </c:pt>
                <c:pt idx="17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785-478C-A377-265F6934F301}"/>
            </c:ext>
          </c:extLst>
        </c:ser>
        <c:ser>
          <c:idx val="13"/>
          <c:order val="13"/>
          <c:tx>
            <c:strRef>
              <c:f>IgA!$O$2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IgA!$O$3:$O$20</c:f>
              <c:numCache>
                <c:formatCode>0</c:formatCode>
                <c:ptCount val="18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  <c:pt idx="16">
                  <c:v>250</c:v>
                </c:pt>
                <c:pt idx="17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785-478C-A377-265F6934F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84576"/>
        <c:axId val="128986496"/>
      </c:lineChart>
      <c:catAx>
        <c:axId val="12898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6496"/>
        <c:crosses val="autoZero"/>
        <c:auto val="0"/>
        <c:lblAlgn val="ctr"/>
        <c:lblOffset val="100"/>
        <c:tickLblSkip val="1"/>
        <c:noMultiLvlLbl val="0"/>
      </c:catAx>
      <c:valAx>
        <c:axId val="128986496"/>
        <c:scaling>
          <c:orientation val="minMax"/>
          <c:max val="273"/>
          <c:min val="181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984576"/>
        <c:crosses val="autoZero"/>
        <c:crossBetween val="between"/>
        <c:majorUnit val="2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81758645132861996"/>
          <c:y val="0.117315069344142"/>
          <c:w val="0.161417596523066"/>
          <c:h val="0.876179161036823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52780003204602E-2"/>
          <c:y val="8.2489055471360401E-2"/>
          <c:w val="0.704725312609365"/>
          <c:h val="0.72459016393442599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99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IgM!$B$3:$B$20</c:f>
              <c:numCache>
                <c:formatCode>0.00</c:formatCode>
                <c:ptCount val="18"/>
                <c:pt idx="0" formatCode="0.0">
                  <c:v>83.277777777777771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4-46A4-95ED-635668BDDA79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IgM!$C$3:$C$20</c:f>
              <c:numCache>
                <c:formatCode>0.00</c:formatCode>
                <c:ptCount val="18"/>
                <c:pt idx="0" formatCode="0.0">
                  <c:v>82.571014492753619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4-46A4-95ED-635668BDDA79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IgM!$D$3:$D$20</c:f>
              <c:numCache>
                <c:formatCode>0.00</c:formatCode>
                <c:ptCount val="18"/>
                <c:pt idx="0" formatCode="0.0">
                  <c:v>86.369230769230796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4-46A4-95ED-635668BDDA79}"/>
            </c:ext>
          </c:extLst>
        </c:ser>
        <c:ser>
          <c:idx val="4"/>
          <c:order val="3"/>
          <c:tx>
            <c:strRef>
              <c:f>IgM!$E$2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IgM!$E$3:$E$20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14-46A4-95ED-635668BDDA79}"/>
            </c:ext>
          </c:extLst>
        </c:ser>
        <c:ser>
          <c:idx val="6"/>
          <c:order val="4"/>
          <c:tx>
            <c:strRef>
              <c:f>IgM!$F$2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IgM!$F$3:$F$20</c:f>
              <c:numCache>
                <c:formatCode>0.00</c:formatCode>
                <c:ptCount val="18"/>
                <c:pt idx="0" formatCode="0.0">
                  <c:v>82.125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14-46A4-95ED-635668BDDA79}"/>
            </c:ext>
          </c:extLst>
        </c:ser>
        <c:ser>
          <c:idx val="7"/>
          <c:order val="5"/>
          <c:tx>
            <c:strRef>
              <c:f>IgM!$G$2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IgM!$G$3:$G$20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14-46A4-95ED-635668BDDA79}"/>
            </c:ext>
          </c:extLst>
        </c:ser>
        <c:ser>
          <c:idx val="8"/>
          <c:order val="6"/>
          <c:tx>
            <c:strRef>
              <c:f>IgM!$H$2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IgM!$H$3:$H$20</c:f>
              <c:numCache>
                <c:formatCode>0.00</c:formatCode>
                <c:ptCount val="18"/>
                <c:pt idx="0" formatCode="0.0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F14-46A4-95ED-635668BDDA79}"/>
            </c:ext>
          </c:extLst>
        </c:ser>
        <c:ser>
          <c:idx val="3"/>
          <c:order val="7"/>
          <c:tx>
            <c:strRef>
              <c:f>IgM!$I$2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F14-46A4-95ED-635668BDDA79}"/>
            </c:ext>
          </c:extLst>
        </c:ser>
        <c:ser>
          <c:idx val="14"/>
          <c:order val="8"/>
          <c:tx>
            <c:strRef>
              <c:f>IgM!$J$2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F14-46A4-95ED-635668BDDA79}"/>
            </c:ext>
          </c:extLst>
        </c:ser>
        <c:ser>
          <c:idx val="9"/>
          <c:order val="9"/>
          <c:tx>
            <c:strRef>
              <c:f>IgM!$K$2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IgM!$K$3:$K$20</c:f>
              <c:numCache>
                <c:formatCode>0</c:formatCode>
                <c:ptCount val="18"/>
                <c:pt idx="0">
                  <c:v>83</c:v>
                </c:pt>
                <c:pt idx="1">
                  <c:v>83</c:v>
                </c:pt>
                <c:pt idx="2">
                  <c:v>83</c:v>
                </c:pt>
                <c:pt idx="3">
                  <c:v>83</c:v>
                </c:pt>
                <c:pt idx="4">
                  <c:v>83</c:v>
                </c:pt>
                <c:pt idx="5">
                  <c:v>83</c:v>
                </c:pt>
                <c:pt idx="6">
                  <c:v>83</c:v>
                </c:pt>
                <c:pt idx="7">
                  <c:v>83</c:v>
                </c:pt>
                <c:pt idx="8">
                  <c:v>83</c:v>
                </c:pt>
                <c:pt idx="9">
                  <c:v>83</c:v>
                </c:pt>
                <c:pt idx="10">
                  <c:v>83</c:v>
                </c:pt>
                <c:pt idx="11">
                  <c:v>83</c:v>
                </c:pt>
                <c:pt idx="12">
                  <c:v>83</c:v>
                </c:pt>
                <c:pt idx="13">
                  <c:v>83</c:v>
                </c:pt>
                <c:pt idx="14">
                  <c:v>83</c:v>
                </c:pt>
                <c:pt idx="15">
                  <c:v>83</c:v>
                </c:pt>
                <c:pt idx="16">
                  <c:v>83</c:v>
                </c:pt>
                <c:pt idx="1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F14-46A4-95ED-635668BDDA79}"/>
            </c:ext>
          </c:extLst>
        </c:ser>
        <c:ser>
          <c:idx val="10"/>
          <c:order val="10"/>
          <c:tx>
            <c:strRef>
              <c:f>IgM!$L$2</c:f>
              <c:strCache>
                <c:ptCount val="1"/>
                <c:pt idx="0">
                  <c:v>6病院平均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IgM!$L$3:$L$20</c:f>
              <c:numCache>
                <c:formatCode>0.0</c:formatCode>
                <c:ptCount val="18"/>
                <c:pt idx="0">
                  <c:v>83.328604607952443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14-46A4-95ED-635668BDDA79}"/>
            </c:ext>
          </c:extLst>
        </c:ser>
        <c:ser>
          <c:idx val="11"/>
          <c:order val="11"/>
          <c:tx>
            <c:strRef>
              <c:f>IgM!$M$2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IgM!$M$3:$M$20</c:f>
              <c:numCache>
                <c:formatCode>0.0</c:formatCode>
                <c:ptCount val="18"/>
                <c:pt idx="0">
                  <c:v>4.2442307692307963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F14-46A4-95ED-635668BDDA79}"/>
            </c:ext>
          </c:extLst>
        </c:ser>
        <c:ser>
          <c:idx val="12"/>
          <c:order val="12"/>
          <c:tx>
            <c:strRef>
              <c:f>IgM!$N$2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IgM!$N$3:$N$20</c:f>
              <c:numCache>
                <c:formatCode>0</c:formatCode>
                <c:ptCount val="18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74</c:v>
                </c:pt>
                <c:pt idx="8">
                  <c:v>74</c:v>
                </c:pt>
                <c:pt idx="9">
                  <c:v>74</c:v>
                </c:pt>
                <c:pt idx="10">
                  <c:v>74</c:v>
                </c:pt>
                <c:pt idx="11">
                  <c:v>74</c:v>
                </c:pt>
                <c:pt idx="12">
                  <c:v>74</c:v>
                </c:pt>
                <c:pt idx="13">
                  <c:v>74</c:v>
                </c:pt>
                <c:pt idx="14">
                  <c:v>74</c:v>
                </c:pt>
                <c:pt idx="15">
                  <c:v>74</c:v>
                </c:pt>
                <c:pt idx="16">
                  <c:v>74</c:v>
                </c:pt>
                <c:pt idx="1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F14-46A4-95ED-635668BDDA79}"/>
            </c:ext>
          </c:extLst>
        </c:ser>
        <c:ser>
          <c:idx val="13"/>
          <c:order val="13"/>
          <c:tx>
            <c:strRef>
              <c:f>IgM!$O$2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IgM!$O$3:$O$20</c:f>
              <c:numCache>
                <c:formatCode>0</c:formatCode>
                <c:ptCount val="18"/>
                <c:pt idx="0">
                  <c:v>92</c:v>
                </c:pt>
                <c:pt idx="1">
                  <c:v>92</c:v>
                </c:pt>
                <c:pt idx="2">
                  <c:v>92</c:v>
                </c:pt>
                <c:pt idx="3">
                  <c:v>92</c:v>
                </c:pt>
                <c:pt idx="4">
                  <c:v>92</c:v>
                </c:pt>
                <c:pt idx="5">
                  <c:v>92</c:v>
                </c:pt>
                <c:pt idx="6">
                  <c:v>92</c:v>
                </c:pt>
                <c:pt idx="7">
                  <c:v>92</c:v>
                </c:pt>
                <c:pt idx="8">
                  <c:v>92</c:v>
                </c:pt>
                <c:pt idx="9">
                  <c:v>92</c:v>
                </c:pt>
                <c:pt idx="10">
                  <c:v>92</c:v>
                </c:pt>
                <c:pt idx="11">
                  <c:v>92</c:v>
                </c:pt>
                <c:pt idx="12">
                  <c:v>92</c:v>
                </c:pt>
                <c:pt idx="13">
                  <c:v>92</c:v>
                </c:pt>
                <c:pt idx="14">
                  <c:v>92</c:v>
                </c:pt>
                <c:pt idx="15">
                  <c:v>92</c:v>
                </c:pt>
                <c:pt idx="16">
                  <c:v>92</c:v>
                </c:pt>
                <c:pt idx="1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F14-46A4-95ED-635668BDD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33664"/>
        <c:axId val="129235584"/>
      </c:lineChart>
      <c:catAx>
        <c:axId val="129233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5584"/>
        <c:crosses val="autoZero"/>
        <c:auto val="0"/>
        <c:lblAlgn val="ctr"/>
        <c:lblOffset val="100"/>
        <c:tickLblSkip val="1"/>
        <c:noMultiLvlLbl val="0"/>
      </c:catAx>
      <c:valAx>
        <c:axId val="129235584"/>
        <c:scaling>
          <c:orientation val="minMax"/>
          <c:max val="101"/>
          <c:min val="65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233664"/>
        <c:crosses val="autoZero"/>
        <c:crossBetween val="between"/>
        <c:majorUnit val="9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81758639773368602"/>
          <c:y val="0.12558008096345999"/>
          <c:w val="0.16141765160357099"/>
          <c:h val="0.848190026109539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58568329718"/>
          <c:y val="7.5672537255660893E-2"/>
          <c:w val="0.5875521889426587"/>
          <c:h val="0.78455583510741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99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99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LDL!$B$3:$B$20</c:f>
              <c:numCache>
                <c:formatCode>0.0</c:formatCode>
                <c:ptCount val="18"/>
                <c:pt idx="0">
                  <c:v>81.277777777777771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5-4D19-BBC6-8F884125A3D2}"/>
            </c:ext>
          </c:extLst>
        </c:ser>
        <c:ser>
          <c:idx val="9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</a:ln>
          </c:spPr>
          <c:marker>
            <c:symbol val="circle"/>
            <c:size val="7"/>
            <c:spPr>
              <a:solidFill>
                <a:srgbClr val="FF00FF"/>
              </a:solidFill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LDL!$C$3:$C$20</c:f>
              <c:numCache>
                <c:formatCode>0.0</c:formatCode>
                <c:ptCount val="18"/>
                <c:pt idx="0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5-4D19-BBC6-8F884125A3D2}"/>
            </c:ext>
          </c:extLst>
        </c:ser>
        <c:ser>
          <c:idx val="1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FF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val>
            <c:numRef>
              <c:f>LDL!$D$3:$D$20</c:f>
              <c:numCache>
                <c:formatCode>0.0</c:formatCode>
                <c:ptCount val="18"/>
                <c:pt idx="0">
                  <c:v>81.105263157894697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A5-4D19-BBC6-8F884125A3D2}"/>
            </c:ext>
          </c:extLst>
        </c:ser>
        <c:ser>
          <c:idx val="8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Ref>
              <c:f>LDL!$E$3:$E$20</c:f>
              <c:numCache>
                <c:formatCode>0.0</c:formatCode>
                <c:ptCount val="18"/>
                <c:pt idx="0">
                  <c:v>83.438000000000002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A5-4D19-BBC6-8F884125A3D2}"/>
            </c:ext>
          </c:extLst>
        </c:ser>
        <c:ser>
          <c:idx val="7"/>
          <c:order val="4"/>
          <c:tx>
            <c:strRef>
              <c:f>LDL!$H$2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CC"/>
              </a:solidFill>
              <a:ln w="9525" cap="flat" cmpd="sng" algn="ctr">
                <a:solidFill>
                  <a:srgbClr val="0000CC"/>
                </a:solidFill>
                <a:prstDash val="solid"/>
                <a:round/>
              </a:ln>
            </c:spPr>
          </c:marker>
          <c:val>
            <c:numRef>
              <c:f>LDL!$H$3:$H$20</c:f>
              <c:numCache>
                <c:formatCode>0.0</c:formatCode>
                <c:ptCount val="18"/>
                <c:pt idx="0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A5-4D19-BBC6-8F884125A3D2}"/>
            </c:ext>
          </c:extLst>
        </c:ser>
        <c:ser>
          <c:idx val="2"/>
          <c:order val="5"/>
          <c:tx>
            <c:strRef>
              <c:f>LDL!$K$2</c:f>
              <c:strCache>
                <c:ptCount val="1"/>
                <c:pt idx="0">
                  <c:v>メタボリード認証値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LDL!$K$3:$K$20</c:f>
              <c:numCache>
                <c:formatCode>General</c:formatCode>
                <c:ptCount val="18"/>
                <c:pt idx="0" formatCode="0">
                  <c:v>82</c:v>
                </c:pt>
                <c:pt idx="1">
                  <c:v>82</c:v>
                </c:pt>
                <c:pt idx="2">
                  <c:v>82</c:v>
                </c:pt>
                <c:pt idx="3">
                  <c:v>82</c:v>
                </c:pt>
                <c:pt idx="4">
                  <c:v>82</c:v>
                </c:pt>
                <c:pt idx="5">
                  <c:v>82</c:v>
                </c:pt>
                <c:pt idx="6">
                  <c:v>82</c:v>
                </c:pt>
                <c:pt idx="7">
                  <c:v>82</c:v>
                </c:pt>
                <c:pt idx="8">
                  <c:v>82</c:v>
                </c:pt>
                <c:pt idx="9">
                  <c:v>82</c:v>
                </c:pt>
                <c:pt idx="10">
                  <c:v>82</c:v>
                </c:pt>
                <c:pt idx="11">
                  <c:v>82</c:v>
                </c:pt>
                <c:pt idx="12">
                  <c:v>82</c:v>
                </c:pt>
                <c:pt idx="13">
                  <c:v>82</c:v>
                </c:pt>
                <c:pt idx="14">
                  <c:v>82</c:v>
                </c:pt>
                <c:pt idx="15">
                  <c:v>82</c:v>
                </c:pt>
                <c:pt idx="16">
                  <c:v>82</c:v>
                </c:pt>
                <c:pt idx="1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A5-4D19-BBC6-8F884125A3D2}"/>
            </c:ext>
          </c:extLst>
        </c:ser>
        <c:ser>
          <c:idx val="4"/>
          <c:order val="6"/>
          <c:tx>
            <c:strRef>
              <c:f>LDL!$L$2</c:f>
              <c:strCache>
                <c:ptCount val="1"/>
                <c:pt idx="0">
                  <c:v>メタボリード平均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LDL!$L$3:$L$20</c:f>
              <c:numCache>
                <c:formatCode>0.0</c:formatCode>
                <c:ptCount val="18"/>
                <c:pt idx="0">
                  <c:v>82.24420818713449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AA5-4D19-BBC6-8F884125A3D2}"/>
            </c:ext>
          </c:extLst>
        </c:ser>
        <c:ser>
          <c:idx val="6"/>
          <c:order val="7"/>
          <c:tx>
            <c:strRef>
              <c:f>LDL!$Q$2</c:f>
              <c:strCache>
                <c:ptCount val="1"/>
                <c:pt idx="0">
                  <c:v>メタボリード下限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LDL!$Q$3:$Q$20</c:f>
              <c:numCache>
                <c:formatCode>General</c:formatCode>
                <c:ptCount val="18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AA5-4D19-BBC6-8F884125A3D2}"/>
            </c:ext>
          </c:extLst>
        </c:ser>
        <c:ser>
          <c:idx val="3"/>
          <c:order val="8"/>
          <c:tx>
            <c:strRef>
              <c:f>LDL!$R$2</c:f>
              <c:strCache>
                <c:ptCount val="1"/>
                <c:pt idx="0">
                  <c:v>メタボリード上限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LDL!$R$3:$R$20</c:f>
              <c:numCache>
                <c:formatCode>General</c:formatCode>
                <c:ptCount val="18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  <c:pt idx="10">
                  <c:v>87</c:v>
                </c:pt>
                <c:pt idx="11">
                  <c:v>87</c:v>
                </c:pt>
                <c:pt idx="12">
                  <c:v>87</c:v>
                </c:pt>
                <c:pt idx="13">
                  <c:v>87</c:v>
                </c:pt>
                <c:pt idx="14">
                  <c:v>87</c:v>
                </c:pt>
                <c:pt idx="15">
                  <c:v>87</c:v>
                </c:pt>
                <c:pt idx="16">
                  <c:v>87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AA5-4D19-BBC6-8F884125A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24896"/>
        <c:axId val="128627072"/>
      </c:lineChart>
      <c:catAx>
        <c:axId val="128624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7072"/>
        <c:crosses val="autoZero"/>
        <c:auto val="0"/>
        <c:lblAlgn val="ctr"/>
        <c:lblOffset val="100"/>
        <c:tickLblSkip val="1"/>
        <c:noMultiLvlLbl val="0"/>
      </c:catAx>
      <c:valAx>
        <c:axId val="128627072"/>
        <c:scaling>
          <c:orientation val="minMax"/>
          <c:max val="92"/>
          <c:min val="7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24896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843923596616355"/>
          <c:y val="0.18637521056136638"/>
          <c:w val="0.2695578017068983"/>
          <c:h val="0.714147474356492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9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68895508523201E-2"/>
          <c:y val="7.6923192492777195E-2"/>
          <c:w val="0.683442100181752"/>
          <c:h val="0.78461656342632702"/>
        </c:manualLayout>
      </c:layout>
      <c:lineChart>
        <c:grouping val="standard"/>
        <c:varyColors val="0"/>
        <c:ser>
          <c:idx val="2"/>
          <c:order val="0"/>
          <c:tx>
            <c:strRef>
              <c:f>LDL!$F$2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LDL!$F$3:$F$20</c:f>
              <c:numCache>
                <c:formatCode>0.0</c:formatCode>
                <c:ptCount val="18"/>
                <c:pt idx="0">
                  <c:v>73.105000000000004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F-48FC-8B1A-D669F16713D3}"/>
            </c:ext>
          </c:extLst>
        </c:ser>
        <c:ser>
          <c:idx val="9"/>
          <c:order val="1"/>
          <c:tx>
            <c:strRef>
              <c:f>LDL!$G$2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LDL!$G$3:$G$20</c:f>
              <c:numCache>
                <c:formatCode>0.0</c:formatCode>
                <c:ptCount val="18"/>
                <c:pt idx="0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4F-48FC-8B1A-D669F16713D3}"/>
            </c:ext>
          </c:extLst>
        </c:ser>
        <c:ser>
          <c:idx val="8"/>
          <c:order val="2"/>
          <c:tx>
            <c:strRef>
              <c:f>LDL!$I$2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4F-48FC-8B1A-D669F16713D3}"/>
            </c:ext>
          </c:extLst>
        </c:ser>
        <c:ser>
          <c:idx val="0"/>
          <c:order val="3"/>
          <c:tx>
            <c:strRef>
              <c:f>LDL!$J$2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val>
            <c:numRef>
              <c:f>LDL!$J$3:$J$20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4F-48FC-8B1A-D669F16713D3}"/>
            </c:ext>
          </c:extLst>
        </c:ser>
        <c:ser>
          <c:idx val="4"/>
          <c:order val="4"/>
          <c:tx>
            <c:strRef>
              <c:f>LDL!$N$2</c:f>
              <c:strCache>
                <c:ptCount val="1"/>
                <c:pt idx="0">
                  <c:v>積水認証値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LDL!$N$3:$N$20</c:f>
              <c:numCache>
                <c:formatCode>0</c:formatCode>
                <c:ptCount val="18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  <c:pt idx="6">
                  <c:v>72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72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4F-48FC-8B1A-D669F16713D3}"/>
            </c:ext>
          </c:extLst>
        </c:ser>
        <c:ser>
          <c:idx val="5"/>
          <c:order val="5"/>
          <c:tx>
            <c:strRef>
              <c:f>LDL!$O$2</c:f>
              <c:strCache>
                <c:ptCount val="1"/>
                <c:pt idx="0">
                  <c:v>積水平均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LDL!$O$3:$O$17</c:f>
              <c:numCache>
                <c:formatCode>0.0</c:formatCode>
                <c:ptCount val="15"/>
                <c:pt idx="0">
                  <c:v>72.202500000000001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84F-48FC-8B1A-D669F16713D3}"/>
            </c:ext>
          </c:extLst>
        </c:ser>
        <c:ser>
          <c:idx val="6"/>
          <c:order val="6"/>
          <c:tx>
            <c:strRef>
              <c:f>LDL!$S$2</c:f>
              <c:strCache>
                <c:ptCount val="1"/>
                <c:pt idx="0">
                  <c:v>積水下限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LDL!$S$3:$S$20</c:f>
              <c:numCache>
                <c:formatCode>General</c:formatCode>
                <c:ptCount val="18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84F-48FC-8B1A-D669F16713D3}"/>
            </c:ext>
          </c:extLst>
        </c:ser>
        <c:ser>
          <c:idx val="7"/>
          <c:order val="7"/>
          <c:tx>
            <c:strRef>
              <c:f>LDL!$T$2</c:f>
              <c:strCache>
                <c:ptCount val="1"/>
                <c:pt idx="0">
                  <c:v>積水上限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LDL!$T$3:$T$20</c:f>
              <c:numCache>
                <c:formatCode>General</c:formatCode>
                <c:ptCount val="18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4F-48FC-8B1A-D669F1671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47168"/>
        <c:axId val="129063552"/>
      </c:lineChart>
      <c:catAx>
        <c:axId val="1286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063552"/>
        <c:crosses val="autoZero"/>
        <c:auto val="0"/>
        <c:lblAlgn val="ctr"/>
        <c:lblOffset val="100"/>
        <c:tickLblSkip val="1"/>
        <c:noMultiLvlLbl val="0"/>
      </c:catAx>
      <c:valAx>
        <c:axId val="129063552"/>
        <c:scaling>
          <c:orientation val="minMax"/>
          <c:max val="82"/>
          <c:min val="6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86471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70198043426399"/>
          <c:y val="0.19692322243503299"/>
          <c:w val="0.19065484639979399"/>
          <c:h val="0.678974837780626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80015148993203E-2"/>
          <c:y val="5.4129223762859301E-2"/>
          <c:w val="0.82132630883199398"/>
          <c:h val="0.80569267677794498"/>
        </c:manualLayout>
      </c:layout>
      <c:lineChart>
        <c:grouping val="standard"/>
        <c:varyColors val="0"/>
        <c:ser>
          <c:idx val="18"/>
          <c:order val="0"/>
          <c:tx>
            <c:strRef>
              <c:f>'2026.5月を100％とした時の活性変化率'!$B$1</c:f>
              <c:strCache>
                <c:ptCount val="1"/>
                <c:pt idx="0">
                  <c:v>Na</c:v>
                </c:pt>
              </c:strCache>
            </c:strRef>
          </c:tx>
          <c:spPr>
            <a:ln w="12700" cap="rnd" cmpd="sng" algn="ctr">
              <a:solidFill>
                <a:srgbClr val="99CC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99CC00"/>
              </a:solidFill>
              <a:ln w="9525" cap="flat" cmpd="sng" algn="ctr">
                <a:solidFill>
                  <a:srgbClr val="99CC00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'2026.5月を100％とした時の活性変化率'!$B$2:$B$22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E-422E-A264-7F63BBCE2F51}"/>
            </c:ext>
          </c:extLst>
        </c:ser>
        <c:ser>
          <c:idx val="19"/>
          <c:order val="1"/>
          <c:tx>
            <c:strRef>
              <c:f>'2026.5月を100％とした時の活性変化率'!$C$1</c:f>
              <c:strCache>
                <c:ptCount val="1"/>
                <c:pt idx="0">
                  <c:v>K</c:v>
                </c:pt>
              </c:strCache>
            </c:strRef>
          </c:tx>
          <c:spPr>
            <a:ln w="12700" cap="rnd" cmpd="sng" algn="ctr">
              <a:solidFill>
                <a:srgbClr val="FFCC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CC00"/>
              </a:solidFill>
              <a:ln w="9525" cap="flat" cmpd="sng" algn="ctr">
                <a:solidFill>
                  <a:srgbClr val="FFCC00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'2026.5月を100％とした時の活性変化率'!$C$2:$C$22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E-422E-A264-7F63BBCE2F51}"/>
            </c:ext>
          </c:extLst>
        </c:ser>
        <c:ser>
          <c:idx val="20"/>
          <c:order val="2"/>
          <c:tx>
            <c:strRef>
              <c:f>'2026.5月を100％とした時の活性変化率'!$D$1</c:f>
              <c:strCache>
                <c:ptCount val="1"/>
                <c:pt idx="0">
                  <c:v>CL</c:v>
                </c:pt>
              </c:strCache>
            </c:strRef>
          </c:tx>
          <c:spPr>
            <a:ln w="12700" cap="rnd" cmpd="sng" algn="ctr">
              <a:solidFill>
                <a:srgbClr val="FF99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9900"/>
              </a:solidFill>
              <a:ln w="9525" cap="flat" cmpd="sng" algn="ctr">
                <a:solidFill>
                  <a:srgbClr val="FF9900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'2026.5月を100％とした時の活性変化率'!$D$2:$D$22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7E-422E-A264-7F63BBCE2F51}"/>
            </c:ext>
          </c:extLst>
        </c:ser>
        <c:ser>
          <c:idx val="21"/>
          <c:order val="3"/>
          <c:tx>
            <c:strRef>
              <c:f>'2026.5月を100％とした時の活性変化率'!$E$1</c:f>
              <c:strCache>
                <c:ptCount val="1"/>
                <c:pt idx="0">
                  <c:v>Ca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'2026.5月を100％とした時の活性変化率'!$E$2:$E$22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7E-422E-A264-7F63BBCE2F51}"/>
            </c:ext>
          </c:extLst>
        </c:ser>
        <c:ser>
          <c:idx val="17"/>
          <c:order val="4"/>
          <c:tx>
            <c:strRef>
              <c:f>'2026.5月を100％とした時の活性変化率'!$F$1</c:f>
              <c:strCache>
                <c:ptCount val="1"/>
                <c:pt idx="0">
                  <c:v>GLU</c:v>
                </c:pt>
              </c:strCache>
            </c:strRef>
          </c:tx>
          <c:spPr>
            <a:ln w="12700" cap="rnd" cmpd="sng" algn="ctr">
              <a:solidFill>
                <a:srgbClr val="33CCCC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33CCCC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'2026.5月を100％とした時の活性変化率'!$F$2:$F$22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7E-422E-A264-7F63BBCE2F51}"/>
            </c:ext>
          </c:extLst>
        </c:ser>
        <c:ser>
          <c:idx val="8"/>
          <c:order val="5"/>
          <c:tx>
            <c:strRef>
              <c:f>'2026.5月を100％とした時の活性変化率'!$G$1</c:f>
              <c:strCache>
                <c:ptCount val="1"/>
                <c:pt idx="0">
                  <c:v>TCH</c:v>
                </c:pt>
              </c:strCache>
            </c:strRef>
          </c:tx>
          <c:spPr>
            <a:ln w="12700" cap="rnd" cmpd="sng" algn="ctr">
              <a:solidFill>
                <a:srgbClr val="00CCFF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CCFF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'2026.5月を100％とした時の活性変化率'!$G$2:$G$22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7E-422E-A264-7F63BBCE2F51}"/>
            </c:ext>
          </c:extLst>
        </c:ser>
        <c:ser>
          <c:idx val="9"/>
          <c:order val="6"/>
          <c:tx>
            <c:strRef>
              <c:f>'2026.5月を100％とした時の活性変化率'!$H$1</c:f>
              <c:strCache>
                <c:ptCount val="1"/>
                <c:pt idx="0">
                  <c:v>TG</c:v>
                </c:pt>
              </c:strCache>
            </c:strRef>
          </c:tx>
          <c:spPr>
            <a:ln w="12700" cap="rnd" cmpd="sng" algn="ctr">
              <a:solidFill>
                <a:srgbClr val="CCFFFF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  <a:ln w="9525" cap="flat" cmpd="sng" algn="ctr">
                <a:solidFill>
                  <a:srgbClr val="CCFFFF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'2026.5月を100％とした時の活性変化率'!$H$2:$H$22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7E-422E-A264-7F63BBCE2F51}"/>
            </c:ext>
          </c:extLst>
        </c:ser>
        <c:ser>
          <c:idx val="10"/>
          <c:order val="7"/>
          <c:tx>
            <c:strRef>
              <c:f>'2026.5月を100％とした時の活性変化率'!$I$1</c:f>
              <c:strCache>
                <c:ptCount val="1"/>
                <c:pt idx="0">
                  <c:v>HDL</c:v>
                </c:pt>
              </c:strCache>
            </c:strRef>
          </c:tx>
          <c:spPr>
            <a:ln w="12700" cap="rnd" cmpd="sng" algn="ctr">
              <a:solidFill>
                <a:srgbClr val="CCFFC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  <a:ln w="9525" cap="flat" cmpd="sng" algn="ctr">
                <a:solidFill>
                  <a:srgbClr val="CCFFCC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'2026.5月を100％とした時の活性変化率'!$I$2:$I$22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7E-422E-A264-7F63BBCE2F51}"/>
            </c:ext>
          </c:extLst>
        </c:ser>
        <c:ser>
          <c:idx val="12"/>
          <c:order val="8"/>
          <c:tx>
            <c:strRef>
              <c:f>'2026.5月を100％とした時の活性変化率'!$J$1</c:f>
              <c:strCache>
                <c:ptCount val="1"/>
                <c:pt idx="0">
                  <c:v>TP</c:v>
                </c:pt>
              </c:strCache>
            </c:strRef>
          </c:tx>
          <c:spPr>
            <a:ln w="12700" cap="rnd" cmpd="sng" algn="ctr">
              <a:solidFill>
                <a:srgbClr val="99CC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99CCFF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'2026.5月を100％とした時の活性変化率'!$J$2:$J$22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7E-422E-A264-7F63BBCE2F51}"/>
            </c:ext>
          </c:extLst>
        </c:ser>
        <c:ser>
          <c:idx val="13"/>
          <c:order val="9"/>
          <c:tx>
            <c:strRef>
              <c:f>'2026.5月を100％とした時の活性変化率'!$K$1</c:f>
              <c:strCache>
                <c:ptCount val="1"/>
                <c:pt idx="0">
                  <c:v>ALB</c:v>
                </c:pt>
              </c:strCache>
            </c:strRef>
          </c:tx>
          <c:spPr>
            <a:ln w="12700" cap="rnd" cmpd="sng" algn="ctr">
              <a:solidFill>
                <a:srgbClr val="FF99CC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FF99CC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'2026.5月を100％とした時の活性変化率'!$K$2:$K$23</c:f>
              <c:numCache>
                <c:formatCode>0.0</c:formatCode>
                <c:ptCount val="22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7E-422E-A264-7F63BBCE2F51}"/>
            </c:ext>
          </c:extLst>
        </c:ser>
        <c:ser>
          <c:idx val="11"/>
          <c:order val="10"/>
          <c:tx>
            <c:strRef>
              <c:f>'2026.5月を100％とした時の活性変化率'!$L$1</c:f>
              <c:strCache>
                <c:ptCount val="1"/>
                <c:pt idx="0">
                  <c:v>TBIL</c:v>
                </c:pt>
              </c:strCache>
            </c:strRef>
          </c:tx>
          <c:spPr>
            <a:ln w="12700" cap="rnd" cmpd="sng" algn="ctr">
              <a:solidFill>
                <a:srgbClr val="FFFF99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  <a:ln w="9525" cap="flat" cmpd="sng" algn="ctr">
                <a:solidFill>
                  <a:srgbClr val="FFFF99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'2026.5月を100％とした時の活性変化率'!$L$2:$L$22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7E-422E-A264-7F63BBCE2F51}"/>
            </c:ext>
          </c:extLst>
        </c:ser>
        <c:ser>
          <c:idx val="24"/>
          <c:order val="11"/>
          <c:tx>
            <c:strRef>
              <c:f>'2026.5月を100％とした時の活性変化率'!$M$1</c:f>
              <c:strCache>
                <c:ptCount val="1"/>
                <c:pt idx="0">
                  <c:v>CRP</c:v>
                </c:pt>
              </c:strCache>
            </c:strRef>
          </c:tx>
          <c:spPr>
            <a:ln w="12700" cap="rnd" cmpd="sng" algn="ctr">
              <a:solidFill>
                <a:srgbClr val="003366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3366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'2026.5月を100％とした時の活性変化率'!$M$2:$M$22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A7E-422E-A264-7F63BBCE2F51}"/>
            </c:ext>
          </c:extLst>
        </c:ser>
        <c:ser>
          <c:idx val="16"/>
          <c:order val="12"/>
          <c:tx>
            <c:strRef>
              <c:f>'2026.5月を100％とした時の活性変化率'!$N$1</c:f>
              <c:strCache>
                <c:ptCount val="1"/>
                <c:pt idx="0">
                  <c:v>UA</c:v>
                </c:pt>
              </c:strCache>
            </c:strRef>
          </c:tx>
          <c:spPr>
            <a:ln w="12700" cap="rnd" cmpd="sng" algn="ctr">
              <a:solidFill>
                <a:srgbClr val="3366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66FF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'2026.5月を100％とした時の活性変化率'!$N$2:$N$22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A7E-422E-A264-7F63BBCE2F51}"/>
            </c:ext>
          </c:extLst>
        </c:ser>
        <c:ser>
          <c:idx val="14"/>
          <c:order val="13"/>
          <c:tx>
            <c:strRef>
              <c:f>'2026.5月を100％とした時の活性変化率'!$O$1</c:f>
              <c:strCache>
                <c:ptCount val="1"/>
                <c:pt idx="0">
                  <c:v>BUN</c:v>
                </c:pt>
              </c:strCache>
            </c:strRef>
          </c:tx>
          <c:spPr>
            <a:ln w="12700" cap="rnd" cmpd="sng" algn="ctr">
              <a:solidFill>
                <a:srgbClr val="CC99FF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  <a:ln w="9525" cap="flat" cmpd="sng" algn="ctr">
                <a:solidFill>
                  <a:srgbClr val="CC99FF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'2026.5月を100％とした時の活性変化率'!$O$2:$O$22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A7E-422E-A264-7F63BBCE2F51}"/>
            </c:ext>
          </c:extLst>
        </c:ser>
        <c:ser>
          <c:idx val="15"/>
          <c:order val="14"/>
          <c:tx>
            <c:strRef>
              <c:f>'2026.5月を100％とした時の活性変化率'!$P$1</c:f>
              <c:strCache>
                <c:ptCount val="1"/>
                <c:pt idx="0">
                  <c:v>CRE</c:v>
                </c:pt>
              </c:strCache>
            </c:strRef>
          </c:tx>
          <c:spPr>
            <a:ln w="12700" cap="rnd" cmpd="sng" algn="ctr">
              <a:solidFill>
                <a:srgbClr val="E3E3E3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E3E3E3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'2026.5月を100％とした時の活性変化率'!$P$2:$P$22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A7E-422E-A264-7F63BBCE2F51}"/>
            </c:ext>
          </c:extLst>
        </c:ser>
        <c:ser>
          <c:idx val="0"/>
          <c:order val="15"/>
          <c:tx>
            <c:strRef>
              <c:f>'2026.5月を100％とした時の活性変化率'!$Q$1</c:f>
              <c:strCache>
                <c:ptCount val="1"/>
                <c:pt idx="0">
                  <c:v>AST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'2026.5月を100％とした時の活性変化率'!$Q$2:$Q$22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A7E-422E-A264-7F63BBCE2F51}"/>
            </c:ext>
          </c:extLst>
        </c:ser>
        <c:ser>
          <c:idx val="1"/>
          <c:order val="16"/>
          <c:tx>
            <c:strRef>
              <c:f>'2026.5月を100％とした時の活性変化率'!$R$1</c:f>
              <c:strCache>
                <c:ptCount val="1"/>
                <c:pt idx="0">
                  <c:v>ALT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'2026.5月を100％とした時の活性変化率'!$R$2:$R$22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A7E-422E-A264-7F63BBCE2F51}"/>
            </c:ext>
          </c:extLst>
        </c:ser>
        <c:ser>
          <c:idx val="2"/>
          <c:order val="17"/>
          <c:tx>
            <c:strRef>
              <c:f>'2026.5月を100％とした時の活性変化率'!$S$1</c:f>
              <c:strCache>
                <c:ptCount val="1"/>
                <c:pt idx="0">
                  <c:v>ALP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'2026.5月を100％とした時の活性変化率'!$S$2:$S$22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A7E-422E-A264-7F63BBCE2F51}"/>
            </c:ext>
          </c:extLst>
        </c:ser>
        <c:ser>
          <c:idx val="3"/>
          <c:order val="18"/>
          <c:tx>
            <c:strRef>
              <c:f>'2026.5月を100％とした時の活性変化率'!$T$1</c:f>
              <c:strCache>
                <c:ptCount val="1"/>
                <c:pt idx="0">
                  <c:v>LD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'2026.5月を100％とした時の活性変化率'!$T$2:$T$22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A7E-422E-A264-7F63BBCE2F51}"/>
            </c:ext>
          </c:extLst>
        </c:ser>
        <c:ser>
          <c:idx val="4"/>
          <c:order val="19"/>
          <c:tx>
            <c:strRef>
              <c:f>'2026.5月を100％とした時の活性変化率'!$U$1</c:f>
              <c:strCache>
                <c:ptCount val="1"/>
                <c:pt idx="0">
                  <c:v>CPK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'2026.5月を100％とした時の活性変化率'!$U$2:$U$22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A7E-422E-A264-7F63BBCE2F51}"/>
            </c:ext>
          </c:extLst>
        </c:ser>
        <c:ser>
          <c:idx val="5"/>
          <c:order val="20"/>
          <c:tx>
            <c:strRef>
              <c:f>'2026.5月を100％とした時の活性変化率'!$V$1</c:f>
              <c:strCache>
                <c:ptCount val="1"/>
                <c:pt idx="0">
                  <c:v>rGT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'2026.5月を100％とした時の活性変化率'!$V$2:$V$22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A7E-422E-A264-7F63BBCE2F51}"/>
            </c:ext>
          </c:extLst>
        </c:ser>
        <c:ser>
          <c:idx val="6"/>
          <c:order val="21"/>
          <c:tx>
            <c:strRef>
              <c:f>'2026.5月を100％とした時の活性変化率'!$W$1</c:f>
              <c:strCache>
                <c:ptCount val="1"/>
                <c:pt idx="0">
                  <c:v>AMY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plus"/>
            <c:size val="5"/>
            <c:spPr>
              <a:noFill/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'2026.5月を100％とした時の活性変化率'!$W$2:$W$22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A7E-422E-A264-7F63BBCE2F51}"/>
            </c:ext>
          </c:extLst>
        </c:ser>
        <c:ser>
          <c:idx val="7"/>
          <c:order val="22"/>
          <c:tx>
            <c:strRef>
              <c:f>'2026.5月を100％とした時の活性変化率'!$X$1</c:f>
              <c:strCache>
                <c:ptCount val="1"/>
                <c:pt idx="0">
                  <c:v>CHE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'2026.5月を100％とした時の活性変化率'!$X$2:$X$22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A7E-422E-A264-7F63BBCE2F51}"/>
            </c:ext>
          </c:extLst>
        </c:ser>
        <c:ser>
          <c:idx val="23"/>
          <c:order val="23"/>
          <c:tx>
            <c:strRef>
              <c:f>'2026.5月を100％とした時の活性変化率'!$Y$1</c:f>
              <c:strCache>
                <c:ptCount val="1"/>
                <c:pt idx="0">
                  <c:v>Fe</c:v>
                </c:pt>
              </c:strCache>
            </c:strRef>
          </c:tx>
          <c:spPr>
            <a:ln w="12700" cap="rnd" cmpd="sng" algn="ctr">
              <a:solidFill>
                <a:srgbClr val="969696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69696"/>
              </a:solidFill>
              <a:ln w="9525" cap="flat" cmpd="sng" algn="ctr">
                <a:solidFill>
                  <a:srgbClr val="969696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'2026.5月を100％とした時の活性変化率'!$Y$2:$Y$22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A7E-422E-A264-7F63BBCE2F51}"/>
            </c:ext>
          </c:extLst>
        </c:ser>
        <c:ser>
          <c:idx val="29"/>
          <c:order val="24"/>
          <c:tx>
            <c:strRef>
              <c:f>'2026.5月を100％とした時の活性変化率'!$Z$1</c:f>
              <c:strCache>
                <c:ptCount val="1"/>
                <c:pt idx="0">
                  <c:v>Mg</c:v>
                </c:pt>
              </c:strCache>
            </c:strRef>
          </c:tx>
          <c:spPr>
            <a:ln w="12700" cap="rnd" cmpd="sng" algn="ctr">
              <a:solidFill>
                <a:srgbClr val="993366"/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993366"/>
              </a:solidFill>
              <a:ln w="9525" cap="flat" cmpd="sng" algn="ctr">
                <a:solidFill>
                  <a:srgbClr val="993366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'2026.5月を100％とした時の活性変化率'!$Z$2:$Z$22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A7E-422E-A264-7F63BBCE2F51}"/>
            </c:ext>
          </c:extLst>
        </c:ser>
        <c:ser>
          <c:idx val="22"/>
          <c:order val="25"/>
          <c:tx>
            <c:strRef>
              <c:f>'2026.5月を100％とした時の活性変化率'!$AA$1</c:f>
              <c:strCache>
                <c:ptCount val="1"/>
                <c:pt idx="0">
                  <c:v>IP</c:v>
                </c:pt>
              </c:strCache>
            </c:strRef>
          </c:tx>
          <c:spPr>
            <a:ln w="12700" cap="rnd" cmpd="sng" algn="ctr">
              <a:solidFill>
                <a:srgbClr val="666699"/>
              </a:solidFill>
              <a:prstDash val="solid"/>
              <a:round/>
            </a:ln>
          </c:spPr>
          <c:marker>
            <c:symbol val="star"/>
            <c:size val="5"/>
            <c:spPr>
              <a:noFill/>
              <a:ln w="9525" cap="flat" cmpd="sng" algn="ctr">
                <a:solidFill>
                  <a:srgbClr val="666699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'2026.5月を100％とした時の活性変化率'!$AA$2:$AA$22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A7E-422E-A264-7F63BBCE2F51}"/>
            </c:ext>
          </c:extLst>
        </c:ser>
        <c:ser>
          <c:idx val="25"/>
          <c:order val="26"/>
          <c:tx>
            <c:strRef>
              <c:f>'2026.5月を100％とした時の活性変化率'!$AB$1</c:f>
              <c:strCache>
                <c:ptCount val="1"/>
                <c:pt idx="0">
                  <c:v>IgG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dot"/>
            <c:size val="5"/>
            <c:spPr>
              <a:noFill/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'2026.5月を100％とした時の活性変化率'!$AB$2:$AB$22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A7E-422E-A264-7F63BBCE2F51}"/>
            </c:ext>
          </c:extLst>
        </c:ser>
        <c:ser>
          <c:idx val="26"/>
          <c:order val="27"/>
          <c:tx>
            <c:strRef>
              <c:f>'2026.5月を100％とした時の活性変化率'!$AC$1</c:f>
              <c:strCache>
                <c:ptCount val="1"/>
                <c:pt idx="0">
                  <c:v>IgA</c:v>
                </c:pt>
              </c:strCache>
            </c:strRef>
          </c:tx>
          <c:spPr>
            <a:ln w="12700" cap="rnd" cmpd="sng" algn="ctr">
              <a:solidFill>
                <a:srgbClr val="003300"/>
              </a:solidFill>
              <a:prstDash val="solid"/>
              <a:round/>
            </a:ln>
          </c:spPr>
          <c:marker>
            <c:symbol val="dash"/>
            <c:size val="5"/>
            <c:spPr>
              <a:noFill/>
              <a:ln w="9525" cap="flat" cmpd="sng" algn="ctr">
                <a:solidFill>
                  <a:srgbClr val="003300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'2026.5月を100％とした時の活性変化率'!$AC$2:$AC$22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A7E-422E-A264-7F63BBCE2F51}"/>
            </c:ext>
          </c:extLst>
        </c:ser>
        <c:ser>
          <c:idx val="27"/>
          <c:order val="28"/>
          <c:tx>
            <c:strRef>
              <c:f>'2026.5月を100％とした時の活性変化率'!$AD$1</c:f>
              <c:strCache>
                <c:ptCount val="1"/>
                <c:pt idx="0">
                  <c:v>IgM</c:v>
                </c:pt>
              </c:strCache>
            </c:strRef>
          </c:tx>
          <c:spPr>
            <a:ln w="12700" cap="rnd" cmpd="sng" algn="ctr">
              <a:solidFill>
                <a:srgbClr val="3333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333300"/>
              </a:solidFill>
              <a:ln w="9525" cap="flat" cmpd="sng" algn="ctr">
                <a:solidFill>
                  <a:srgbClr val="333300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'2026.5月を100％とした時の活性変化率'!$AD$2:$AD$22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A7E-422E-A264-7F63BBCE2F51}"/>
            </c:ext>
          </c:extLst>
        </c:ser>
        <c:ser>
          <c:idx val="28"/>
          <c:order val="29"/>
          <c:tx>
            <c:strRef>
              <c:f>'2026.5月を100％とした時の活性変化率'!$AE$1</c:f>
              <c:strCache>
                <c:ptCount val="1"/>
                <c:pt idx="0">
                  <c:v>LDL</c:v>
                </c:pt>
              </c:strCache>
            </c:strRef>
          </c:tx>
          <c:spPr>
            <a:ln w="12700" cap="rnd" cmpd="sng" algn="ctr">
              <a:solidFill>
                <a:srgbClr val="993300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93300"/>
              </a:solidFill>
              <a:ln w="9525" cap="flat" cmpd="sng" algn="ctr">
                <a:solidFill>
                  <a:srgbClr val="993300"/>
                </a:solidFill>
                <a:prstDash val="solid"/>
                <a:round/>
              </a:ln>
            </c:spPr>
          </c:marker>
          <c:cat>
            <c:strRef>
              <c:f>'2026.5月を100％とした時の活性変化率'!$A$2:$A$22</c:f>
              <c:strCache>
                <c:ptCount val="21"/>
                <c:pt idx="0">
                  <c:v>26.05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27.01</c:v>
                </c:pt>
                <c:pt idx="9">
                  <c:v>02</c:v>
                </c:pt>
                <c:pt idx="10">
                  <c:v>03</c:v>
                </c:pt>
                <c:pt idx="11">
                  <c:v>04</c:v>
                </c:pt>
                <c:pt idx="12">
                  <c:v>05</c:v>
                </c:pt>
                <c:pt idx="13">
                  <c:v>06</c:v>
                </c:pt>
                <c:pt idx="14">
                  <c:v>07</c:v>
                </c:pt>
                <c:pt idx="15">
                  <c:v>08</c:v>
                </c:pt>
                <c:pt idx="16">
                  <c:v>09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28.01</c:v>
                </c:pt>
              </c:strCache>
            </c:strRef>
          </c:cat>
          <c:val>
            <c:numRef>
              <c:f>'2026.5月を100％とした時の活性変化率'!$AE$2:$AE$22</c:f>
              <c:numCache>
                <c:formatCode>0.0</c:formatCode>
                <c:ptCount val="2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A7E-422E-A264-7F63BBCE2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46496"/>
        <c:axId val="129552768"/>
      </c:lineChart>
      <c:catAx>
        <c:axId val="12954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52768"/>
        <c:crosses val="autoZero"/>
        <c:auto val="1"/>
        <c:lblAlgn val="ctr"/>
        <c:lblOffset val="100"/>
        <c:tickLblSkip val="1"/>
        <c:noMultiLvlLbl val="0"/>
      </c:catAx>
      <c:valAx>
        <c:axId val="129552768"/>
        <c:scaling>
          <c:orientation val="minMax"/>
          <c:max val="108"/>
          <c:min val="9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29546496"/>
        <c:crosses val="autoZero"/>
        <c:crossBetween val="between"/>
        <c:majorUnit val="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89409448820902"/>
          <c:y val="6.4784143361390203E-3"/>
          <c:w val="7.3842257217847096E-2"/>
          <c:h val="0.99352158566386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2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07530015153301"/>
          <c:y val="7.6853887667399604E-2"/>
          <c:w val="0.59906749038349405"/>
          <c:h val="0.78458924645212902"/>
        </c:manualLayout>
      </c:layout>
      <c:lineChart>
        <c:grouping val="standard"/>
        <c:varyColors val="0"/>
        <c:ser>
          <c:idx val="1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CL!$B$3:$B$17</c:f>
              <c:numCache>
                <c:formatCode>0.0</c:formatCode>
                <c:ptCount val="15"/>
                <c:pt idx="0">
                  <c:v>108.83888888888892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5-4B30-8D74-BDB9A9C449B7}"/>
            </c:ext>
          </c:extLst>
        </c:ser>
        <c:ser>
          <c:idx val="1"/>
          <c:order val="1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CL!$D$3:$D$20</c:f>
              <c:numCache>
                <c:formatCode>0.0</c:formatCode>
                <c:ptCount val="18"/>
                <c:pt idx="0">
                  <c:v>107.39411764705901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5-4B30-8D74-BDB9A9C449B7}"/>
            </c:ext>
          </c:extLst>
        </c:ser>
        <c:ser>
          <c:idx val="2"/>
          <c:order val="2"/>
          <c:tx>
            <c:strRef>
              <c:f>CL!$G$2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7B5-4B30-8D74-BDB9A9C449B7}"/>
            </c:ext>
          </c:extLst>
        </c:ser>
        <c:ser>
          <c:idx val="9"/>
          <c:order val="3"/>
          <c:tx>
            <c:strRef>
              <c:f>CL!$H$2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B5-4B30-8D74-BDB9A9C449B7}"/>
            </c:ext>
          </c:extLst>
        </c:ser>
        <c:ser>
          <c:idx val="4"/>
          <c:order val="4"/>
          <c:tx>
            <c:strRef>
              <c:f>CL!$I$2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B5-4B30-8D74-BDB9A9C449B7}"/>
            </c:ext>
          </c:extLst>
        </c:ser>
        <c:ser>
          <c:idx val="5"/>
          <c:order val="5"/>
          <c:tx>
            <c:strRef>
              <c:f>CL!$J$2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</c:spPr>
          </c:marker>
          <c:val>
            <c:numRef>
              <c:f>CL!$J$3:$J$20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B5-4B30-8D74-BDB9A9C449B7}"/>
            </c:ext>
          </c:extLst>
        </c:ser>
        <c:ser>
          <c:idx val="6"/>
          <c:order val="6"/>
          <c:tx>
            <c:strRef>
              <c:f>CL!$K$2</c:f>
              <c:strCache>
                <c:ptCount val="1"/>
                <c:pt idx="0">
                  <c:v>日立以外認証値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CL!$K$3:$K$20</c:f>
              <c:numCache>
                <c:formatCode>0</c:formatCode>
                <c:ptCount val="18"/>
                <c:pt idx="0">
                  <c:v>109</c:v>
                </c:pt>
                <c:pt idx="1">
                  <c:v>109</c:v>
                </c:pt>
                <c:pt idx="2">
                  <c:v>109</c:v>
                </c:pt>
                <c:pt idx="3">
                  <c:v>109</c:v>
                </c:pt>
                <c:pt idx="4">
                  <c:v>109</c:v>
                </c:pt>
                <c:pt idx="5">
                  <c:v>109</c:v>
                </c:pt>
                <c:pt idx="6">
                  <c:v>109</c:v>
                </c:pt>
                <c:pt idx="7">
                  <c:v>109</c:v>
                </c:pt>
                <c:pt idx="8">
                  <c:v>109</c:v>
                </c:pt>
                <c:pt idx="9">
                  <c:v>109</c:v>
                </c:pt>
                <c:pt idx="10">
                  <c:v>109</c:v>
                </c:pt>
                <c:pt idx="11">
                  <c:v>109</c:v>
                </c:pt>
                <c:pt idx="12">
                  <c:v>109</c:v>
                </c:pt>
                <c:pt idx="13">
                  <c:v>109</c:v>
                </c:pt>
                <c:pt idx="14">
                  <c:v>109</c:v>
                </c:pt>
                <c:pt idx="15">
                  <c:v>109</c:v>
                </c:pt>
                <c:pt idx="16">
                  <c:v>109</c:v>
                </c:pt>
                <c:pt idx="1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B5-4B30-8D74-BDB9A9C449B7}"/>
            </c:ext>
          </c:extLst>
        </c:ser>
        <c:ser>
          <c:idx val="0"/>
          <c:order val="7"/>
          <c:tx>
            <c:strRef>
              <c:f>CL!$L$2</c:f>
              <c:strCache>
                <c:ptCount val="1"/>
                <c:pt idx="0">
                  <c:v>日立以外平均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val>
            <c:numRef>
              <c:f>CL!$L$3:$L$20</c:f>
              <c:numCache>
                <c:formatCode>0.0</c:formatCode>
                <c:ptCount val="18"/>
                <c:pt idx="0">
                  <c:v>108.13275163398698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B5-4B30-8D74-BDB9A9C449B7}"/>
            </c:ext>
          </c:extLst>
        </c:ser>
        <c:ser>
          <c:idx val="11"/>
          <c:order val="8"/>
          <c:tx>
            <c:strRef>
              <c:f>CL!$Q$2</c:f>
              <c:strCache>
                <c:ptCount val="1"/>
                <c:pt idx="0">
                  <c:v>日立以外下限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CL!$Q$3:$Q$20</c:f>
              <c:numCache>
                <c:formatCode>General</c:formatCode>
                <c:ptCount val="18"/>
                <c:pt idx="0">
                  <c:v>106</c:v>
                </c:pt>
                <c:pt idx="1">
                  <c:v>106</c:v>
                </c:pt>
                <c:pt idx="2">
                  <c:v>106</c:v>
                </c:pt>
                <c:pt idx="3">
                  <c:v>106</c:v>
                </c:pt>
                <c:pt idx="4">
                  <c:v>106</c:v>
                </c:pt>
                <c:pt idx="5">
                  <c:v>106</c:v>
                </c:pt>
                <c:pt idx="6">
                  <c:v>106</c:v>
                </c:pt>
                <c:pt idx="7">
                  <c:v>106</c:v>
                </c:pt>
                <c:pt idx="8">
                  <c:v>106</c:v>
                </c:pt>
                <c:pt idx="9">
                  <c:v>106</c:v>
                </c:pt>
                <c:pt idx="10">
                  <c:v>106</c:v>
                </c:pt>
                <c:pt idx="11">
                  <c:v>106</c:v>
                </c:pt>
                <c:pt idx="12">
                  <c:v>106</c:v>
                </c:pt>
                <c:pt idx="13">
                  <c:v>106</c:v>
                </c:pt>
                <c:pt idx="14">
                  <c:v>106</c:v>
                </c:pt>
                <c:pt idx="15">
                  <c:v>106</c:v>
                </c:pt>
                <c:pt idx="16">
                  <c:v>106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7B5-4B30-8D74-BDB9A9C449B7}"/>
            </c:ext>
          </c:extLst>
        </c:ser>
        <c:ser>
          <c:idx val="7"/>
          <c:order val="9"/>
          <c:tx>
            <c:strRef>
              <c:f>CL!$R$2</c:f>
              <c:strCache>
                <c:ptCount val="1"/>
                <c:pt idx="0">
                  <c:v>日立以外上限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CL!$R$3:$R$20</c:f>
              <c:numCache>
                <c:formatCode>General</c:formatCode>
                <c:ptCount val="18"/>
                <c:pt idx="0">
                  <c:v>112</c:v>
                </c:pt>
                <c:pt idx="1">
                  <c:v>112</c:v>
                </c:pt>
                <c:pt idx="2">
                  <c:v>112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  <c:pt idx="9">
                  <c:v>112</c:v>
                </c:pt>
                <c:pt idx="10">
                  <c:v>112</c:v>
                </c:pt>
                <c:pt idx="11">
                  <c:v>112</c:v>
                </c:pt>
                <c:pt idx="12">
                  <c:v>112</c:v>
                </c:pt>
                <c:pt idx="13">
                  <c:v>112</c:v>
                </c:pt>
                <c:pt idx="14">
                  <c:v>112</c:v>
                </c:pt>
                <c:pt idx="15">
                  <c:v>112</c:v>
                </c:pt>
                <c:pt idx="16">
                  <c:v>112</c:v>
                </c:pt>
                <c:pt idx="17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7B5-4B30-8D74-BDB9A9C44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41280"/>
        <c:axId val="207042816"/>
      </c:lineChart>
      <c:catAx>
        <c:axId val="20704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05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2816"/>
        <c:crosses val="autoZero"/>
        <c:auto val="0"/>
        <c:lblAlgn val="ctr"/>
        <c:lblOffset val="100"/>
        <c:tickLblSkip val="1"/>
        <c:noMultiLvlLbl val="0"/>
      </c:catAx>
      <c:valAx>
        <c:axId val="207042816"/>
        <c:scaling>
          <c:orientation val="minMax"/>
          <c:max val="115"/>
          <c:min val="103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0412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05841391240801"/>
          <c:y val="0.110960172407851"/>
          <c:w val="0.25044467502569701"/>
          <c:h val="0.86482052871814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5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78067434943306E-2"/>
          <c:y val="6.6537633500045795E-2"/>
          <c:w val="0.69440876341583802"/>
          <c:h val="0.726974851869044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Ca!$B$3:$B$20</c:f>
              <c:numCache>
                <c:formatCode>0.00</c:formatCode>
                <c:ptCount val="18"/>
                <c:pt idx="0">
                  <c:v>11.172222222222221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18B-BB94-FF7DB09D049F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CC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Ca!$C$3:$C$20</c:f>
              <c:numCache>
                <c:formatCode>0.00</c:formatCode>
                <c:ptCount val="18"/>
                <c:pt idx="0">
                  <c:v>11.251999999999997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18B-BB94-FF7DB09D049F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Ca!$D$3:$D$20</c:f>
              <c:numCache>
                <c:formatCode>0.00</c:formatCode>
                <c:ptCount val="18"/>
                <c:pt idx="0">
                  <c:v>11.1235294117647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53-418B-BB94-FF7DB09D049F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Ca!$E$3:$E$20</c:f>
              <c:numCache>
                <c:formatCode>0.00</c:formatCode>
                <c:ptCount val="18"/>
                <c:pt idx="0">
                  <c:v>10.957000000000001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53-418B-BB94-FF7DB09D049F}"/>
            </c:ext>
          </c:extLst>
        </c:ser>
        <c:ser>
          <c:idx val="6"/>
          <c:order val="4"/>
          <c:tx>
            <c:strRef>
              <c:f>Ca!$F$2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Ca!$F$3:$F$20</c:f>
              <c:numCache>
                <c:formatCode>0.00</c:formatCode>
                <c:ptCount val="18"/>
                <c:pt idx="0">
                  <c:v>11.207999999999998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53-418B-BB94-FF7DB09D049F}"/>
            </c:ext>
          </c:extLst>
        </c:ser>
        <c:ser>
          <c:idx val="7"/>
          <c:order val="5"/>
          <c:tx>
            <c:strRef>
              <c:f>Ca!$G$2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Ca!$G$3:$G$20</c:f>
              <c:numCache>
                <c:formatCode>0.00</c:formatCode>
                <c:ptCount val="18"/>
                <c:pt idx="0">
                  <c:v>11.007999999999999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53-418B-BB94-FF7DB09D049F}"/>
            </c:ext>
          </c:extLst>
        </c:ser>
        <c:ser>
          <c:idx val="8"/>
          <c:order val="6"/>
          <c:tx>
            <c:strRef>
              <c:f>Ca!$H$2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Ca!$H$3:$H$20</c:f>
              <c:numCache>
                <c:formatCode>0.00</c:formatCode>
                <c:ptCount val="18"/>
                <c:pt idx="0">
                  <c:v>11.11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D53-418B-BB94-FF7DB09D049F}"/>
            </c:ext>
          </c:extLst>
        </c:ser>
        <c:ser>
          <c:idx val="3"/>
          <c:order val="7"/>
          <c:tx>
            <c:strRef>
              <c:f>Ca!$I$2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Ca!$I$3:$I$20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D53-418B-BB94-FF7DB09D049F}"/>
            </c:ext>
          </c:extLst>
        </c:ser>
        <c:ser>
          <c:idx val="14"/>
          <c:order val="8"/>
          <c:tx>
            <c:strRef>
              <c:f>Ca!$J$2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Ca!$J$3:$J$20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D53-418B-BB94-FF7DB09D049F}"/>
            </c:ext>
          </c:extLst>
        </c:ser>
        <c:ser>
          <c:idx val="9"/>
          <c:order val="9"/>
          <c:tx>
            <c:strRef>
              <c:f>Ca!$K$2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Ca!$K$3:$K$20</c:f>
              <c:numCache>
                <c:formatCode>0.0</c:formatCode>
                <c:ptCount val="18"/>
                <c:pt idx="0">
                  <c:v>11.2</c:v>
                </c:pt>
                <c:pt idx="1">
                  <c:v>11.2</c:v>
                </c:pt>
                <c:pt idx="2">
                  <c:v>11.2</c:v>
                </c:pt>
                <c:pt idx="3">
                  <c:v>11.2</c:v>
                </c:pt>
                <c:pt idx="4">
                  <c:v>11.2</c:v>
                </c:pt>
                <c:pt idx="5">
                  <c:v>11.2</c:v>
                </c:pt>
                <c:pt idx="6">
                  <c:v>11.2</c:v>
                </c:pt>
                <c:pt idx="7">
                  <c:v>11.2</c:v>
                </c:pt>
                <c:pt idx="8">
                  <c:v>11.2</c:v>
                </c:pt>
                <c:pt idx="9">
                  <c:v>11.2</c:v>
                </c:pt>
                <c:pt idx="10">
                  <c:v>11.2</c:v>
                </c:pt>
                <c:pt idx="11">
                  <c:v>11.2</c:v>
                </c:pt>
                <c:pt idx="12">
                  <c:v>11.2</c:v>
                </c:pt>
                <c:pt idx="13">
                  <c:v>11.2</c:v>
                </c:pt>
                <c:pt idx="14">
                  <c:v>11.2</c:v>
                </c:pt>
                <c:pt idx="15">
                  <c:v>11.2</c:v>
                </c:pt>
                <c:pt idx="16">
                  <c:v>11.2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D53-418B-BB94-FF7DB09D049F}"/>
            </c:ext>
          </c:extLst>
        </c:ser>
        <c:ser>
          <c:idx val="10"/>
          <c:order val="10"/>
          <c:tx>
            <c:strRef>
              <c:f>Ca!$L$2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Ca!$L$3:$L$20</c:f>
              <c:numCache>
                <c:formatCode>0.00</c:formatCode>
                <c:ptCount val="18"/>
                <c:pt idx="0">
                  <c:v>11.118678804855275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53-418B-BB94-FF7DB09D049F}"/>
            </c:ext>
          </c:extLst>
        </c:ser>
        <c:ser>
          <c:idx val="11"/>
          <c:order val="11"/>
          <c:tx>
            <c:strRef>
              <c:f>Ca!$M$2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Ca!$M$3:$M$20</c:f>
              <c:numCache>
                <c:formatCode>0.00</c:formatCode>
                <c:ptCount val="18"/>
                <c:pt idx="0">
                  <c:v>0.29499999999999638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D53-418B-BB94-FF7DB09D049F}"/>
            </c:ext>
          </c:extLst>
        </c:ser>
        <c:ser>
          <c:idx val="12"/>
          <c:order val="12"/>
          <c:tx>
            <c:strRef>
              <c:f>Ca!$N$2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Ca!$N$3:$N$20</c:f>
              <c:numCache>
                <c:formatCode>0.0</c:formatCode>
                <c:ptCount val="18"/>
                <c:pt idx="0">
                  <c:v>10.7</c:v>
                </c:pt>
                <c:pt idx="1">
                  <c:v>10.7</c:v>
                </c:pt>
                <c:pt idx="2">
                  <c:v>10.7</c:v>
                </c:pt>
                <c:pt idx="3">
                  <c:v>10.7</c:v>
                </c:pt>
                <c:pt idx="4">
                  <c:v>10.7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10.7</c:v>
                </c:pt>
                <c:pt idx="10">
                  <c:v>10.7</c:v>
                </c:pt>
                <c:pt idx="11">
                  <c:v>10.7</c:v>
                </c:pt>
                <c:pt idx="12">
                  <c:v>10.7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10.7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D53-418B-BB94-FF7DB09D049F}"/>
            </c:ext>
          </c:extLst>
        </c:ser>
        <c:ser>
          <c:idx val="13"/>
          <c:order val="13"/>
          <c:tx>
            <c:strRef>
              <c:f>Ca!$O$2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Ca!$O$3:$O$20</c:f>
              <c:numCache>
                <c:formatCode>0.0</c:formatCode>
                <c:ptCount val="18"/>
                <c:pt idx="0">
                  <c:v>11.7</c:v>
                </c:pt>
                <c:pt idx="1">
                  <c:v>11.7</c:v>
                </c:pt>
                <c:pt idx="2">
                  <c:v>11.7</c:v>
                </c:pt>
                <c:pt idx="3">
                  <c:v>11.7</c:v>
                </c:pt>
                <c:pt idx="4">
                  <c:v>11.7</c:v>
                </c:pt>
                <c:pt idx="5">
                  <c:v>11.7</c:v>
                </c:pt>
                <c:pt idx="6">
                  <c:v>11.7</c:v>
                </c:pt>
                <c:pt idx="7">
                  <c:v>11.7</c:v>
                </c:pt>
                <c:pt idx="8">
                  <c:v>11.7</c:v>
                </c:pt>
                <c:pt idx="9">
                  <c:v>11.7</c:v>
                </c:pt>
                <c:pt idx="10">
                  <c:v>11.7</c:v>
                </c:pt>
                <c:pt idx="11">
                  <c:v>11.7</c:v>
                </c:pt>
                <c:pt idx="12">
                  <c:v>11.7</c:v>
                </c:pt>
                <c:pt idx="13">
                  <c:v>11.7</c:v>
                </c:pt>
                <c:pt idx="14">
                  <c:v>11.7</c:v>
                </c:pt>
                <c:pt idx="15">
                  <c:v>11.7</c:v>
                </c:pt>
                <c:pt idx="16">
                  <c:v>11.7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D53-418B-BB94-FF7DB09D0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58208"/>
        <c:axId val="207364096"/>
      </c:lineChart>
      <c:catAx>
        <c:axId val="207358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64096"/>
        <c:crosses val="autoZero"/>
        <c:auto val="0"/>
        <c:lblAlgn val="ctr"/>
        <c:lblOffset val="100"/>
        <c:tickLblSkip val="1"/>
        <c:noMultiLvlLbl val="0"/>
      </c:catAx>
      <c:valAx>
        <c:axId val="207364096"/>
        <c:scaling>
          <c:orientation val="minMax"/>
          <c:max val="12.2"/>
          <c:min val="10.19999999999999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358208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1664554260205002"/>
          <c:y val="0.12828993819862"/>
          <c:w val="0.15994800230244899"/>
          <c:h val="0.869384068692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14575943246697E-2"/>
          <c:y val="8.5763293310463201E-2"/>
          <c:w val="0.69912931312482096"/>
          <c:h val="0.73413379073756402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GLU!$B$3:$B$20</c:f>
              <c:numCache>
                <c:formatCode>0.0</c:formatCode>
                <c:ptCount val="18"/>
                <c:pt idx="0">
                  <c:v>176.66666666666666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0-437D-B493-BDE1507ADDB2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GLU!$C$3:$C$20</c:f>
              <c:numCache>
                <c:formatCode>0.0</c:formatCode>
                <c:ptCount val="18"/>
                <c:pt idx="0">
                  <c:v>177.59863013698626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0-437D-B493-BDE1507ADDB2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GLU!$D$3:$D$20</c:f>
              <c:numCache>
                <c:formatCode>0.0</c:formatCode>
                <c:ptCount val="18"/>
                <c:pt idx="0">
                  <c:v>181.333333333333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40-437D-B493-BDE1507ADDB2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GLU!$E$3:$E$20</c:f>
              <c:numCache>
                <c:formatCode>0.0</c:formatCode>
                <c:ptCount val="18"/>
                <c:pt idx="0">
                  <c:v>178.417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40-437D-B493-BDE1507ADDB2}"/>
            </c:ext>
          </c:extLst>
        </c:ser>
        <c:ser>
          <c:idx val="6"/>
          <c:order val="4"/>
          <c:tx>
            <c:strRef>
              <c:f>GLU!$F$2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GLU!$F$3:$F$20</c:f>
              <c:numCache>
                <c:formatCode>0.0</c:formatCode>
                <c:ptCount val="18"/>
                <c:pt idx="0">
                  <c:v>175.8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40-437D-B493-BDE1507ADDB2}"/>
            </c:ext>
          </c:extLst>
        </c:ser>
        <c:ser>
          <c:idx val="7"/>
          <c:order val="5"/>
          <c:tx>
            <c:strRef>
              <c:f>GLU!$G$2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GLU!$G$3:$G$20</c:f>
              <c:numCache>
                <c:formatCode>0.0</c:formatCode>
                <c:ptCount val="18"/>
                <c:pt idx="0">
                  <c:v>175.048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40-437D-B493-BDE1507ADDB2}"/>
            </c:ext>
          </c:extLst>
        </c:ser>
        <c:ser>
          <c:idx val="8"/>
          <c:order val="6"/>
          <c:tx>
            <c:strRef>
              <c:f>GLU!$H$2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GLU!$H$3:$H$20</c:f>
              <c:numCache>
                <c:formatCode>0.0</c:formatCode>
                <c:ptCount val="18"/>
                <c:pt idx="0">
                  <c:v>176.6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40-437D-B493-BDE1507ADDB2}"/>
            </c:ext>
          </c:extLst>
        </c:ser>
        <c:ser>
          <c:idx val="3"/>
          <c:order val="7"/>
          <c:tx>
            <c:strRef>
              <c:f>GLU!$I$2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40-437D-B493-BDE1507ADDB2}"/>
            </c:ext>
          </c:extLst>
        </c:ser>
        <c:ser>
          <c:idx val="14"/>
          <c:order val="8"/>
          <c:tx>
            <c:strRef>
              <c:f>GLU!$J$2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GLU!$J$3:$J$20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40-437D-B493-BDE1507ADDB2}"/>
            </c:ext>
          </c:extLst>
        </c:ser>
        <c:ser>
          <c:idx val="9"/>
          <c:order val="9"/>
          <c:tx>
            <c:strRef>
              <c:f>GLU!$K$2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GLU!$K$3:$K$20</c:f>
              <c:numCache>
                <c:formatCode>0</c:formatCode>
                <c:ptCount val="18"/>
                <c:pt idx="0">
                  <c:v>178</c:v>
                </c:pt>
                <c:pt idx="1">
                  <c:v>178</c:v>
                </c:pt>
                <c:pt idx="2">
                  <c:v>178</c:v>
                </c:pt>
                <c:pt idx="3">
                  <c:v>178</c:v>
                </c:pt>
                <c:pt idx="4">
                  <c:v>178</c:v>
                </c:pt>
                <c:pt idx="5">
                  <c:v>178</c:v>
                </c:pt>
                <c:pt idx="6">
                  <c:v>178</c:v>
                </c:pt>
                <c:pt idx="7">
                  <c:v>178</c:v>
                </c:pt>
                <c:pt idx="8">
                  <c:v>178</c:v>
                </c:pt>
                <c:pt idx="9">
                  <c:v>178</c:v>
                </c:pt>
                <c:pt idx="10">
                  <c:v>178</c:v>
                </c:pt>
                <c:pt idx="11">
                  <c:v>178</c:v>
                </c:pt>
                <c:pt idx="12">
                  <c:v>178</c:v>
                </c:pt>
                <c:pt idx="13">
                  <c:v>178</c:v>
                </c:pt>
                <c:pt idx="14">
                  <c:v>178</c:v>
                </c:pt>
                <c:pt idx="15">
                  <c:v>178</c:v>
                </c:pt>
                <c:pt idx="16">
                  <c:v>178</c:v>
                </c:pt>
                <c:pt idx="17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40-437D-B493-BDE1507ADDB2}"/>
            </c:ext>
          </c:extLst>
        </c:ser>
        <c:ser>
          <c:idx val="10"/>
          <c:order val="10"/>
          <c:tx>
            <c:strRef>
              <c:f>GLU!$L$2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GLU!$L$3:$L$20</c:f>
              <c:numCache>
                <c:formatCode>0.0</c:formatCode>
                <c:ptCount val="18"/>
                <c:pt idx="0">
                  <c:v>177.35194716242654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40-437D-B493-BDE1507ADDB2}"/>
            </c:ext>
          </c:extLst>
        </c:ser>
        <c:ser>
          <c:idx val="11"/>
          <c:order val="11"/>
          <c:tx>
            <c:strRef>
              <c:f>GLU!$M$2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GLU!$M$3:$M$20</c:f>
              <c:numCache>
                <c:formatCode>0.0</c:formatCode>
                <c:ptCount val="18"/>
                <c:pt idx="0">
                  <c:v>6.2853333333329999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540-437D-B493-BDE1507ADDB2}"/>
            </c:ext>
          </c:extLst>
        </c:ser>
        <c:ser>
          <c:idx val="12"/>
          <c:order val="12"/>
          <c:tx>
            <c:strRef>
              <c:f>GLU!$N$2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GLU!$N$3:$N$20</c:f>
              <c:numCache>
                <c:formatCode>General</c:formatCode>
                <c:ptCount val="18"/>
                <c:pt idx="0">
                  <c:v>173</c:v>
                </c:pt>
                <c:pt idx="1">
                  <c:v>173</c:v>
                </c:pt>
                <c:pt idx="2">
                  <c:v>173</c:v>
                </c:pt>
                <c:pt idx="3">
                  <c:v>173</c:v>
                </c:pt>
                <c:pt idx="4">
                  <c:v>173</c:v>
                </c:pt>
                <c:pt idx="5">
                  <c:v>173</c:v>
                </c:pt>
                <c:pt idx="6">
                  <c:v>173</c:v>
                </c:pt>
                <c:pt idx="7">
                  <c:v>173</c:v>
                </c:pt>
                <c:pt idx="8">
                  <c:v>173</c:v>
                </c:pt>
                <c:pt idx="9">
                  <c:v>173</c:v>
                </c:pt>
                <c:pt idx="10">
                  <c:v>173</c:v>
                </c:pt>
                <c:pt idx="11">
                  <c:v>173</c:v>
                </c:pt>
                <c:pt idx="12">
                  <c:v>173</c:v>
                </c:pt>
                <c:pt idx="13">
                  <c:v>173</c:v>
                </c:pt>
                <c:pt idx="14">
                  <c:v>173</c:v>
                </c:pt>
                <c:pt idx="15">
                  <c:v>173</c:v>
                </c:pt>
                <c:pt idx="16">
                  <c:v>173</c:v>
                </c:pt>
                <c:pt idx="17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40-437D-B493-BDE1507ADDB2}"/>
            </c:ext>
          </c:extLst>
        </c:ser>
        <c:ser>
          <c:idx val="13"/>
          <c:order val="13"/>
          <c:tx>
            <c:strRef>
              <c:f>GLU!$O$2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GLU!$O$3:$O$20</c:f>
              <c:numCache>
                <c:formatCode>General</c:formatCode>
                <c:ptCount val="18"/>
                <c:pt idx="0">
                  <c:v>183</c:v>
                </c:pt>
                <c:pt idx="1">
                  <c:v>183</c:v>
                </c:pt>
                <c:pt idx="2">
                  <c:v>183</c:v>
                </c:pt>
                <c:pt idx="3">
                  <c:v>183</c:v>
                </c:pt>
                <c:pt idx="4">
                  <c:v>183</c:v>
                </c:pt>
                <c:pt idx="5">
                  <c:v>183</c:v>
                </c:pt>
                <c:pt idx="6">
                  <c:v>183</c:v>
                </c:pt>
                <c:pt idx="7">
                  <c:v>183</c:v>
                </c:pt>
                <c:pt idx="8">
                  <c:v>183</c:v>
                </c:pt>
                <c:pt idx="9">
                  <c:v>183</c:v>
                </c:pt>
                <c:pt idx="10">
                  <c:v>183</c:v>
                </c:pt>
                <c:pt idx="11">
                  <c:v>183</c:v>
                </c:pt>
                <c:pt idx="12">
                  <c:v>183</c:v>
                </c:pt>
                <c:pt idx="13">
                  <c:v>183</c:v>
                </c:pt>
                <c:pt idx="14">
                  <c:v>183</c:v>
                </c:pt>
                <c:pt idx="15">
                  <c:v>183</c:v>
                </c:pt>
                <c:pt idx="16">
                  <c:v>183</c:v>
                </c:pt>
                <c:pt idx="1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540-437D-B493-BDE1507AD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55968"/>
        <c:axId val="207574528"/>
      </c:lineChart>
      <c:catAx>
        <c:axId val="207555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74528"/>
        <c:crosses val="autoZero"/>
        <c:auto val="0"/>
        <c:lblAlgn val="ctr"/>
        <c:lblOffset val="100"/>
        <c:tickLblSkip val="1"/>
        <c:noMultiLvlLbl val="0"/>
      </c:catAx>
      <c:valAx>
        <c:axId val="207574528"/>
        <c:scaling>
          <c:orientation val="minMax"/>
          <c:max val="188"/>
          <c:min val="16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555968"/>
        <c:crosses val="autoZero"/>
        <c:crossBetween val="between"/>
        <c:majorUnit val="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2064568038933605"/>
          <c:y val="0.106557150091404"/>
          <c:w val="0.158709859999003"/>
          <c:h val="0.870112841288135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06027638929694E-2"/>
          <c:y val="8.7148636256855497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TCH!$B$3:$B$20</c:f>
              <c:numCache>
                <c:formatCode>0.0</c:formatCode>
                <c:ptCount val="18"/>
                <c:pt idx="0">
                  <c:v>143.61111111111111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A-4900-B849-AAC4566CAC70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TCH!$C$3:$C$20</c:f>
              <c:numCache>
                <c:formatCode>0.0</c:formatCode>
                <c:ptCount val="18"/>
                <c:pt idx="0">
                  <c:v>144.21594202898552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A-4900-B849-AAC4566CAC70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TCH!$D$3:$D$20</c:f>
              <c:numCache>
                <c:formatCode>0.0</c:formatCode>
                <c:ptCount val="18"/>
                <c:pt idx="0">
                  <c:v>147.3125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A-4900-B849-AAC4566CAC70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TCH!$E$3:$E$20</c:f>
              <c:numCache>
                <c:formatCode>0.0</c:formatCode>
                <c:ptCount val="18"/>
                <c:pt idx="0">
                  <c:v>143.72200000000001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BA-4900-B849-AAC4566CAC70}"/>
            </c:ext>
          </c:extLst>
        </c:ser>
        <c:ser>
          <c:idx val="6"/>
          <c:order val="4"/>
          <c:tx>
            <c:strRef>
              <c:f>TCH!$F$2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TCH!$F$3:$F$20</c:f>
              <c:numCache>
                <c:formatCode>0.0</c:formatCode>
                <c:ptCount val="18"/>
                <c:pt idx="0">
                  <c:v>142.14285714285714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BA-4900-B849-AAC4566CAC70}"/>
            </c:ext>
          </c:extLst>
        </c:ser>
        <c:ser>
          <c:idx val="7"/>
          <c:order val="5"/>
          <c:tx>
            <c:strRef>
              <c:f>TCH!$G$2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TCH!$G$3:$G$20</c:f>
              <c:numCache>
                <c:formatCode>0.0</c:formatCode>
                <c:ptCount val="18"/>
                <c:pt idx="0">
                  <c:v>141.72499999999999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BA-4900-B849-AAC4566CAC70}"/>
            </c:ext>
          </c:extLst>
        </c:ser>
        <c:ser>
          <c:idx val="8"/>
          <c:order val="6"/>
          <c:tx>
            <c:strRef>
              <c:f>TCH!$H$2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TCH!$H$3:$H$20</c:f>
              <c:numCache>
                <c:formatCode>0.0</c:formatCode>
                <c:ptCount val="18"/>
                <c:pt idx="0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BA-4900-B849-AAC4566CAC70}"/>
            </c:ext>
          </c:extLst>
        </c:ser>
        <c:ser>
          <c:idx val="3"/>
          <c:order val="7"/>
          <c:tx>
            <c:strRef>
              <c:f>TCH!$I$2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CBA-4900-B849-AAC4566CAC70}"/>
            </c:ext>
          </c:extLst>
        </c:ser>
        <c:ser>
          <c:idx val="14"/>
          <c:order val="8"/>
          <c:tx>
            <c:strRef>
              <c:f>TCH!$J$2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TCH!$J$3:$J$20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CBA-4900-B849-AAC4566CAC70}"/>
            </c:ext>
          </c:extLst>
        </c:ser>
        <c:ser>
          <c:idx val="9"/>
          <c:order val="9"/>
          <c:tx>
            <c:strRef>
              <c:f>TCH!$K$2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TCH!$K$3:$K$20</c:f>
              <c:numCache>
                <c:formatCode>General</c:formatCode>
                <c:ptCount val="18"/>
                <c:pt idx="0">
                  <c:v>144</c:v>
                </c:pt>
                <c:pt idx="1">
                  <c:v>144</c:v>
                </c:pt>
                <c:pt idx="2">
                  <c:v>144</c:v>
                </c:pt>
                <c:pt idx="3">
                  <c:v>144</c:v>
                </c:pt>
                <c:pt idx="4">
                  <c:v>144</c:v>
                </c:pt>
                <c:pt idx="5">
                  <c:v>144</c:v>
                </c:pt>
                <c:pt idx="6">
                  <c:v>144</c:v>
                </c:pt>
                <c:pt idx="7">
                  <c:v>144</c:v>
                </c:pt>
                <c:pt idx="8">
                  <c:v>144</c:v>
                </c:pt>
                <c:pt idx="9">
                  <c:v>144</c:v>
                </c:pt>
                <c:pt idx="10">
                  <c:v>144</c:v>
                </c:pt>
                <c:pt idx="11">
                  <c:v>144</c:v>
                </c:pt>
                <c:pt idx="12">
                  <c:v>144</c:v>
                </c:pt>
                <c:pt idx="13">
                  <c:v>144</c:v>
                </c:pt>
                <c:pt idx="14">
                  <c:v>144</c:v>
                </c:pt>
                <c:pt idx="15">
                  <c:v>144</c:v>
                </c:pt>
                <c:pt idx="16">
                  <c:v>144</c:v>
                </c:pt>
                <c:pt idx="17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CBA-4900-B849-AAC4566CAC70}"/>
            </c:ext>
          </c:extLst>
        </c:ser>
        <c:ser>
          <c:idx val="10"/>
          <c:order val="10"/>
          <c:tx>
            <c:strRef>
              <c:f>TCH!$L$2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TCH!$L$3:$L$20</c:f>
              <c:numCache>
                <c:formatCode>0.0</c:formatCode>
                <c:ptCount val="18"/>
                <c:pt idx="0">
                  <c:v>143.67563004042196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BA-4900-B849-AAC4566CAC70}"/>
            </c:ext>
          </c:extLst>
        </c:ser>
        <c:ser>
          <c:idx val="11"/>
          <c:order val="11"/>
          <c:tx>
            <c:strRef>
              <c:f>TCH!$M$2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TCH!$M$3:$M$20</c:f>
              <c:numCache>
                <c:formatCode>0.0</c:formatCode>
                <c:ptCount val="18"/>
                <c:pt idx="0">
                  <c:v>5.5875000000000057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CBA-4900-B849-AAC4566CAC70}"/>
            </c:ext>
          </c:extLst>
        </c:ser>
        <c:ser>
          <c:idx val="12"/>
          <c:order val="12"/>
          <c:tx>
            <c:strRef>
              <c:f>TCH!$N$2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TCH!$N$3:$N$20</c:f>
              <c:numCache>
                <c:formatCode>General</c:formatCode>
                <c:ptCount val="18"/>
                <c:pt idx="0">
                  <c:v>136</c:v>
                </c:pt>
                <c:pt idx="1">
                  <c:v>136</c:v>
                </c:pt>
                <c:pt idx="2">
                  <c:v>136</c:v>
                </c:pt>
                <c:pt idx="3">
                  <c:v>136</c:v>
                </c:pt>
                <c:pt idx="4">
                  <c:v>136</c:v>
                </c:pt>
                <c:pt idx="5">
                  <c:v>136</c:v>
                </c:pt>
                <c:pt idx="6">
                  <c:v>136</c:v>
                </c:pt>
                <c:pt idx="7">
                  <c:v>136</c:v>
                </c:pt>
                <c:pt idx="8">
                  <c:v>136</c:v>
                </c:pt>
                <c:pt idx="9">
                  <c:v>136</c:v>
                </c:pt>
                <c:pt idx="10">
                  <c:v>136</c:v>
                </c:pt>
                <c:pt idx="11">
                  <c:v>136</c:v>
                </c:pt>
                <c:pt idx="12">
                  <c:v>136</c:v>
                </c:pt>
                <c:pt idx="13">
                  <c:v>136</c:v>
                </c:pt>
                <c:pt idx="14">
                  <c:v>136</c:v>
                </c:pt>
                <c:pt idx="15">
                  <c:v>136</c:v>
                </c:pt>
                <c:pt idx="16">
                  <c:v>136</c:v>
                </c:pt>
                <c:pt idx="17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CBA-4900-B849-AAC4566CAC70}"/>
            </c:ext>
          </c:extLst>
        </c:ser>
        <c:ser>
          <c:idx val="13"/>
          <c:order val="13"/>
          <c:tx>
            <c:strRef>
              <c:f>TCH!$O$2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TCH!$O$3:$O$20</c:f>
              <c:numCache>
                <c:formatCode>General</c:formatCode>
                <c:ptCount val="18"/>
                <c:pt idx="0">
                  <c:v>152</c:v>
                </c:pt>
                <c:pt idx="1">
                  <c:v>152</c:v>
                </c:pt>
                <c:pt idx="2">
                  <c:v>152</c:v>
                </c:pt>
                <c:pt idx="3">
                  <c:v>152</c:v>
                </c:pt>
                <c:pt idx="4">
                  <c:v>152</c:v>
                </c:pt>
                <c:pt idx="5">
                  <c:v>152</c:v>
                </c:pt>
                <c:pt idx="6">
                  <c:v>152</c:v>
                </c:pt>
                <c:pt idx="7">
                  <c:v>152</c:v>
                </c:pt>
                <c:pt idx="8">
                  <c:v>152</c:v>
                </c:pt>
                <c:pt idx="9">
                  <c:v>152</c:v>
                </c:pt>
                <c:pt idx="10">
                  <c:v>152</c:v>
                </c:pt>
                <c:pt idx="11">
                  <c:v>152</c:v>
                </c:pt>
                <c:pt idx="12">
                  <c:v>152</c:v>
                </c:pt>
                <c:pt idx="13">
                  <c:v>152</c:v>
                </c:pt>
                <c:pt idx="14">
                  <c:v>152</c:v>
                </c:pt>
                <c:pt idx="15">
                  <c:v>152</c:v>
                </c:pt>
                <c:pt idx="16">
                  <c:v>152</c:v>
                </c:pt>
                <c:pt idx="17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CBA-4900-B849-AAC4566CA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23776"/>
        <c:axId val="208138240"/>
      </c:lineChart>
      <c:catAx>
        <c:axId val="208123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38240"/>
        <c:crosses val="autoZero"/>
        <c:auto val="0"/>
        <c:lblAlgn val="ctr"/>
        <c:lblOffset val="100"/>
        <c:tickLblSkip val="1"/>
        <c:noMultiLvlLbl val="0"/>
      </c:catAx>
      <c:valAx>
        <c:axId val="208138240"/>
        <c:scaling>
          <c:orientation val="minMax"/>
          <c:max val="160"/>
          <c:min val="12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123776"/>
        <c:crosses val="autoZero"/>
        <c:crossBetween val="between"/>
        <c:majorUnit val="8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2548028509288596"/>
          <c:y val="9.6880266335655496E-2"/>
          <c:w val="0.15932659370968499"/>
          <c:h val="0.87874806377960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4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78224238496905E-2"/>
          <c:y val="8.4317379178712806E-2"/>
          <c:w val="0.69863901490602798"/>
          <c:h val="0.73524754643839496"/>
        </c:manualLayout>
      </c:layout>
      <c:lineChart>
        <c:grouping val="standard"/>
        <c:varyColors val="0"/>
        <c:ser>
          <c:idx val="0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TG!$B$3:$B$20</c:f>
              <c:numCache>
                <c:formatCode>0.0</c:formatCode>
                <c:ptCount val="18"/>
                <c:pt idx="0">
                  <c:v>52.722222222222221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B-4150-8740-E5FED8468BF3}"/>
            </c:ext>
          </c:extLst>
        </c:ser>
        <c:ser>
          <c:idx val="1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TG!$C$3:$C$20</c:f>
              <c:numCache>
                <c:formatCode>0.0</c:formatCode>
                <c:ptCount val="18"/>
                <c:pt idx="0">
                  <c:v>54.359090909090916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B-4150-8740-E5FED8468BF3}"/>
            </c:ext>
          </c:extLst>
        </c:ser>
        <c:ser>
          <c:idx val="2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TG!$D$3:$D$20</c:f>
              <c:numCache>
                <c:formatCode>0.0</c:formatCode>
                <c:ptCount val="18"/>
                <c:pt idx="0">
                  <c:v>54.705882352941202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DB-4150-8740-E5FED8468BF3}"/>
            </c:ext>
          </c:extLst>
        </c:ser>
        <c:ser>
          <c:idx val="4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TG!$E$3:$E$20</c:f>
              <c:numCache>
                <c:formatCode>0.0</c:formatCode>
                <c:ptCount val="18"/>
                <c:pt idx="0">
                  <c:v>54.265000000000001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DB-4150-8740-E5FED8468BF3}"/>
            </c:ext>
          </c:extLst>
        </c:ser>
        <c:ser>
          <c:idx val="6"/>
          <c:order val="4"/>
          <c:tx>
            <c:strRef>
              <c:f>TG!$F$2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TG!$F$3:$F$20</c:f>
              <c:numCache>
                <c:formatCode>0.0</c:formatCode>
                <c:ptCount val="18"/>
                <c:pt idx="0">
                  <c:v>54.05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DB-4150-8740-E5FED8468BF3}"/>
            </c:ext>
          </c:extLst>
        </c:ser>
        <c:ser>
          <c:idx val="7"/>
          <c:order val="5"/>
          <c:tx>
            <c:strRef>
              <c:f>TG!$G$2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TG!$G$3:$G$20</c:f>
              <c:numCache>
                <c:formatCode>0.0</c:formatCode>
                <c:ptCount val="18"/>
                <c:pt idx="0">
                  <c:v>51.845999999999997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DB-4150-8740-E5FED8468BF3}"/>
            </c:ext>
          </c:extLst>
        </c:ser>
        <c:ser>
          <c:idx val="8"/>
          <c:order val="6"/>
          <c:tx>
            <c:strRef>
              <c:f>TG!$H$2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TG!$H$3:$H$20</c:f>
              <c:numCache>
                <c:formatCode>0.0</c:formatCode>
                <c:ptCount val="18"/>
                <c:pt idx="0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DB-4150-8740-E5FED8468BF3}"/>
            </c:ext>
          </c:extLst>
        </c:ser>
        <c:ser>
          <c:idx val="3"/>
          <c:order val="7"/>
          <c:tx>
            <c:strRef>
              <c:f>TG!$I$2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TG!$I$3:$I$20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FDB-4150-8740-E5FED8468BF3}"/>
            </c:ext>
          </c:extLst>
        </c:ser>
        <c:ser>
          <c:idx val="14"/>
          <c:order val="8"/>
          <c:tx>
            <c:strRef>
              <c:f>TG!$J$2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TG!$J$3:$J$20</c:f>
              <c:numCache>
                <c:formatCode>0.0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FDB-4150-8740-E5FED8468BF3}"/>
            </c:ext>
          </c:extLst>
        </c:ser>
        <c:ser>
          <c:idx val="9"/>
          <c:order val="9"/>
          <c:tx>
            <c:strRef>
              <c:f>TG!$K$2</c:f>
              <c:strCache>
                <c:ptCount val="1"/>
                <c:pt idx="0">
                  <c:v>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TG!$K$3:$K$20</c:f>
              <c:numCache>
                <c:formatCode>0</c:formatCode>
                <c:ptCount val="18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  <c:pt idx="16">
                  <c:v>54</c:v>
                </c:pt>
                <c:pt idx="1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FDB-4150-8740-E5FED8468BF3}"/>
            </c:ext>
          </c:extLst>
        </c:ser>
        <c:ser>
          <c:idx val="10"/>
          <c:order val="10"/>
          <c:tx>
            <c:strRef>
              <c:f>TG!$L$2</c:f>
              <c:strCache>
                <c:ptCount val="1"/>
                <c:pt idx="0">
                  <c:v>9病院平均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TG!$L$3:$L$20</c:f>
              <c:numCache>
                <c:formatCode>0.0</c:formatCode>
                <c:ptCount val="18"/>
                <c:pt idx="0">
                  <c:v>53.806885069179195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DB-4150-8740-E5FED8468BF3}"/>
            </c:ext>
          </c:extLst>
        </c:ser>
        <c:ser>
          <c:idx val="11"/>
          <c:order val="11"/>
          <c:tx>
            <c:strRef>
              <c:f>TG!$M$2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TG!$M$3:$M$20</c:f>
              <c:numCache>
                <c:formatCode>0.0</c:formatCode>
                <c:ptCount val="18"/>
                <c:pt idx="0">
                  <c:v>2.8598823529412059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FDB-4150-8740-E5FED8468BF3}"/>
            </c:ext>
          </c:extLst>
        </c:ser>
        <c:ser>
          <c:idx val="12"/>
          <c:order val="12"/>
          <c:tx>
            <c:strRef>
              <c:f>TG!$N$2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TG!$N$3:$N$20</c:f>
              <c:numCache>
                <c:formatCode>0</c:formatCode>
                <c:ptCount val="18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51</c:v>
                </c:pt>
                <c:pt idx="15">
                  <c:v>51</c:v>
                </c:pt>
                <c:pt idx="16">
                  <c:v>51</c:v>
                </c:pt>
                <c:pt idx="1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FDB-4150-8740-E5FED8468BF3}"/>
            </c:ext>
          </c:extLst>
        </c:ser>
        <c:ser>
          <c:idx val="13"/>
          <c:order val="13"/>
          <c:tx>
            <c:strRef>
              <c:f>TG!$O$2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TG!$O$3:$O$20</c:f>
              <c:numCache>
                <c:formatCode>0</c:formatCode>
                <c:ptCount val="18"/>
                <c:pt idx="0">
                  <c:v>57</c:v>
                </c:pt>
                <c:pt idx="1">
                  <c:v>57</c:v>
                </c:pt>
                <c:pt idx="2">
                  <c:v>57</c:v>
                </c:pt>
                <c:pt idx="3">
                  <c:v>57</c:v>
                </c:pt>
                <c:pt idx="4">
                  <c:v>57</c:v>
                </c:pt>
                <c:pt idx="5">
                  <c:v>57</c:v>
                </c:pt>
                <c:pt idx="6">
                  <c:v>57</c:v>
                </c:pt>
                <c:pt idx="7">
                  <c:v>57</c:v>
                </c:pt>
                <c:pt idx="8">
                  <c:v>57</c:v>
                </c:pt>
                <c:pt idx="9">
                  <c:v>57</c:v>
                </c:pt>
                <c:pt idx="10">
                  <c:v>57</c:v>
                </c:pt>
                <c:pt idx="11">
                  <c:v>57</c:v>
                </c:pt>
                <c:pt idx="12">
                  <c:v>57</c:v>
                </c:pt>
                <c:pt idx="13">
                  <c:v>57</c:v>
                </c:pt>
                <c:pt idx="14">
                  <c:v>57</c:v>
                </c:pt>
                <c:pt idx="15">
                  <c:v>57</c:v>
                </c:pt>
                <c:pt idx="16">
                  <c:v>57</c:v>
                </c:pt>
                <c:pt idx="17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FDB-4150-8740-E5FED8468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93248"/>
        <c:axId val="207895168"/>
      </c:lineChart>
      <c:catAx>
        <c:axId val="20789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5168"/>
        <c:crosses val="autoZero"/>
        <c:auto val="0"/>
        <c:lblAlgn val="ctr"/>
        <c:lblOffset val="100"/>
        <c:tickLblSkip val="1"/>
        <c:noMultiLvlLbl val="0"/>
      </c:catAx>
      <c:valAx>
        <c:axId val="207895168"/>
        <c:scaling>
          <c:orientation val="minMax"/>
          <c:max val="60"/>
          <c:min val="48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789324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11"/>
        <c:delete val="1"/>
      </c:legendEntry>
      <c:layout>
        <c:manualLayout>
          <c:xMode val="edge"/>
          <c:yMode val="edge"/>
          <c:x val="0.82124406988254905"/>
          <c:y val="0.109651681652933"/>
          <c:w val="0.159326555699525"/>
          <c:h val="0.879329474577222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41108194003001"/>
          <c:y val="6.3337273443656403E-2"/>
          <c:w val="0.58924968909769204"/>
          <c:h val="0.78094956658786496"/>
        </c:manualLayout>
      </c:layout>
      <c:lineChart>
        <c:grouping val="standard"/>
        <c:varyColors val="0"/>
        <c:ser>
          <c:idx val="0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HDL!$B$3:$B$20</c:f>
              <c:numCache>
                <c:formatCode>0.0</c:formatCode>
                <c:ptCount val="18"/>
                <c:pt idx="0">
                  <c:v>44.594444444444441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E-4976-80AF-41E4356FD79D}"/>
            </c:ext>
          </c:extLst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HDL!$C$3:$C$20</c:f>
              <c:numCache>
                <c:formatCode>0.0</c:formatCode>
                <c:ptCount val="18"/>
                <c:pt idx="0">
                  <c:v>45.588405797101444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E-4976-80AF-41E4356FD79D}"/>
            </c:ext>
          </c:extLst>
        </c:ser>
        <c:ser>
          <c:idx val="1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val>
            <c:numRef>
              <c:f>HDL!$D$3:$D$20</c:f>
              <c:numCache>
                <c:formatCode>0.0</c:formatCode>
                <c:ptCount val="18"/>
                <c:pt idx="0">
                  <c:v>45.206666666666699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FE-4976-80AF-41E4356FD79D}"/>
            </c:ext>
          </c:extLst>
        </c:ser>
        <c:ser>
          <c:idx val="8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12700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FE-4976-80AF-41E4356FD79D}"/>
            </c:ext>
          </c:extLst>
        </c:ser>
        <c:ser>
          <c:idx val="7"/>
          <c:order val="4"/>
          <c:tx>
            <c:strRef>
              <c:f>HDL!$H$2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CC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val>
            <c:numRef>
              <c:f>HDL!$H$3:$H$20</c:f>
              <c:numCache>
                <c:formatCode>0.0</c:formatCode>
                <c:ptCount val="18"/>
                <c:pt idx="0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FE-4976-80AF-41E4356FD79D}"/>
            </c:ext>
          </c:extLst>
        </c:ser>
        <c:ser>
          <c:idx val="3"/>
          <c:order val="5"/>
          <c:tx>
            <c:strRef>
              <c:f>HDL!$K$2</c:f>
              <c:strCache>
                <c:ptCount val="1"/>
                <c:pt idx="0">
                  <c:v>メタボリード認証値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HDL!$K$3:$K$20</c:f>
              <c:numCache>
                <c:formatCode>0</c:formatCode>
                <c:ptCount val="18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FE-4976-80AF-41E4356FD79D}"/>
            </c:ext>
          </c:extLst>
        </c:ser>
        <c:ser>
          <c:idx val="4"/>
          <c:order val="6"/>
          <c:tx>
            <c:strRef>
              <c:f>HDL!$L$2</c:f>
              <c:strCache>
                <c:ptCount val="1"/>
                <c:pt idx="0">
                  <c:v>メタボリード平均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HDL!$L$3:$L$20</c:f>
              <c:numCache>
                <c:formatCode>0.0</c:formatCode>
                <c:ptCount val="18"/>
                <c:pt idx="0">
                  <c:v>44.523503381642513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FE-4976-80AF-41E4356FD79D}"/>
            </c:ext>
          </c:extLst>
        </c:ser>
        <c:ser>
          <c:idx val="5"/>
          <c:order val="7"/>
          <c:tx>
            <c:strRef>
              <c:f>HDL!$Q$2</c:f>
              <c:strCache>
                <c:ptCount val="1"/>
                <c:pt idx="0">
                  <c:v>メタボリード下限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HDL!$Q$3:$Q$20</c:f>
              <c:numCache>
                <c:formatCode>General</c:formatCode>
                <c:ptCount val="18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3FE-4976-80AF-41E4356FD79D}"/>
            </c:ext>
          </c:extLst>
        </c:ser>
        <c:ser>
          <c:idx val="6"/>
          <c:order val="8"/>
          <c:tx>
            <c:strRef>
              <c:f>HDL!$R$2</c:f>
              <c:strCache>
                <c:ptCount val="1"/>
                <c:pt idx="0">
                  <c:v>メタボリード上限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HDL!$R$3:$R$20</c:f>
              <c:numCache>
                <c:formatCode>General</c:formatCode>
                <c:ptCount val="18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  <c:pt idx="10">
                  <c:v>48</c:v>
                </c:pt>
                <c:pt idx="11">
                  <c:v>48</c:v>
                </c:pt>
                <c:pt idx="12">
                  <c:v>48</c:v>
                </c:pt>
                <c:pt idx="13">
                  <c:v>48</c:v>
                </c:pt>
                <c:pt idx="14">
                  <c:v>48</c:v>
                </c:pt>
                <c:pt idx="15">
                  <c:v>48</c:v>
                </c:pt>
                <c:pt idx="16">
                  <c:v>48</c:v>
                </c:pt>
                <c:pt idx="1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FE-4976-80AF-41E4356FD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26880"/>
        <c:axId val="208441344"/>
      </c:lineChart>
      <c:catAx>
        <c:axId val="208426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100" b="0" i="0" u="none" strike="noStrike" kern="1200" cap="none" spc="0" normalizeH="0" baseline="0">
                <a:solidFill>
                  <a:srgbClr val="000000"/>
                </a:solidFill>
                <a:uFill>
                  <a:solidFill>
                    <a:srgbClr val="000000"/>
                  </a:solidFill>
                </a:u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41344"/>
        <c:crosses val="autoZero"/>
        <c:auto val="0"/>
        <c:lblAlgn val="ctr"/>
        <c:lblOffset val="100"/>
        <c:tickLblSkip val="1"/>
        <c:noMultiLvlLbl val="0"/>
      </c:catAx>
      <c:valAx>
        <c:axId val="208441344"/>
        <c:scaling>
          <c:orientation val="minMax"/>
          <c:max val="51"/>
          <c:min val="39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08426880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466077103772296"/>
          <c:y val="0.18518518518518501"/>
          <c:w val="0.268066878540832"/>
          <c:h val="0.658589440504333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14</xdr:col>
      <xdr:colOff>119063</xdr:colOff>
      <xdr:row>39</xdr:row>
      <xdr:rowOff>130968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8416AA4-3FD5-4934-8FA4-A21C5D183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</xdr:colOff>
      <xdr:row>20</xdr:row>
      <xdr:rowOff>3810</xdr:rowOff>
    </xdr:from>
    <xdr:to>
      <xdr:col>14</xdr:col>
      <xdr:colOff>143510</xdr:colOff>
      <xdr:row>39</xdr:row>
      <xdr:rowOff>87153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A2DFECF-0EBC-4060-A7EF-BBDDFCD48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0.8745</cdr:x>
      <cdr:y>0.01073</cdr:y>
    </cdr:from>
    <cdr:to>
      <cdr:x>0.92984</cdr:x>
      <cdr:y>0.13485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81873" y="34869"/>
          <a:ext cx="49879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</cdr:x>
      <cdr:y>0.14147</cdr:y>
    </cdr:from>
    <cdr:to>
      <cdr:x>0.09079</cdr:x>
      <cdr:y>0.20207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9839"/>
          <a:ext cx="818293" cy="196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76200</xdr:rowOff>
    </xdr:from>
    <xdr:to>
      <xdr:col>14</xdr:col>
      <xdr:colOff>180975</xdr:colOff>
      <xdr:row>40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0B63063-39D7-4262-84A1-A5D769B37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0.87325</cdr:x>
      <cdr:y>0.01085</cdr:y>
    </cdr:from>
    <cdr:to>
      <cdr:x>0.94728</cdr:x>
      <cdr:y>0.12814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53979" y="31582"/>
          <a:ext cx="665825" cy="341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0.00382</cdr:x>
      <cdr:y>0.12486</cdr:y>
    </cdr:from>
    <cdr:to>
      <cdr:x>0.09339</cdr:x>
      <cdr:y>0.21173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34379" y="390384"/>
          <a:ext cx="805591" cy="2716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20</xdr:row>
      <xdr:rowOff>116680</xdr:rowOff>
    </xdr:from>
    <xdr:to>
      <xdr:col>15</xdr:col>
      <xdr:colOff>0</xdr:colOff>
      <xdr:row>39</xdr:row>
      <xdr:rowOff>142874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165517E-E8B4-4E4D-8431-0EE9556B4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0.87458</cdr:x>
      <cdr:y>0.00858</cdr:y>
    </cdr:from>
    <cdr:to>
      <cdr:x>0.94861</cdr:x>
      <cdr:y>0.12587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63865" y="27388"/>
          <a:ext cx="665648" cy="374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0.00647</cdr:x>
      <cdr:y>0.1439</cdr:y>
    </cdr:from>
    <cdr:to>
      <cdr:x>0.09604</cdr:x>
      <cdr:y>0.2042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03444"/>
          <a:ext cx="659532" cy="1722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42863</xdr:colOff>
      <xdr:row>20</xdr:row>
      <xdr:rowOff>57149</xdr:rowOff>
    </xdr:from>
    <xdr:to>
      <xdr:col>8</xdr:col>
      <xdr:colOff>76200</xdr:colOff>
      <xdr:row>39</xdr:row>
      <xdr:rowOff>107155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6B43DC15-3314-45B3-A3B1-B5D8259A0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20</xdr:row>
      <xdr:rowOff>47625</xdr:rowOff>
    </xdr:from>
    <xdr:to>
      <xdr:col>17</xdr:col>
      <xdr:colOff>142875</xdr:colOff>
      <xdr:row>39</xdr:row>
      <xdr:rowOff>76200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D810A355-6840-4FDA-9B5A-065AAD72E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0.80031</cdr:x>
      <cdr:y>0.02533</cdr:y>
    </cdr:from>
    <cdr:to>
      <cdr:x>0.93637</cdr:x>
      <cdr:y>0.179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187033" y="81654"/>
          <a:ext cx="711835" cy="495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メタボリード</a:t>
          </a:r>
        </a:p>
      </cdr:txBody>
    </cdr:sp>
  </cdr:relSizeAnchor>
  <cdr:relSizeAnchor xmlns:cdr="http://schemas.openxmlformats.org/drawingml/2006/chartDrawing">
    <cdr:from>
      <cdr:x>0.00857</cdr:x>
      <cdr:y>0.11715</cdr:y>
    </cdr:from>
    <cdr:to>
      <cdr:x>0.10755</cdr:x>
      <cdr:y>0.18015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9474" y="365839"/>
          <a:ext cx="534521" cy="195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mg/dl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)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0.83318</cdr:x>
      <cdr:y>0</cdr:y>
    </cdr:from>
    <cdr:to>
      <cdr:x>0.94771</cdr:x>
      <cdr:y>0.20877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553304" y="0"/>
          <a:ext cx="625914" cy="6363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4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0.0087</cdr:x>
      <cdr:y>0.11015</cdr:y>
    </cdr:from>
    <cdr:to>
      <cdr:x>0.11547</cdr:x>
      <cdr:y>0.18256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45" y="352000"/>
          <a:ext cx="583486" cy="231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85725</xdr:rowOff>
    </xdr:from>
    <xdr:to>
      <xdr:col>15</xdr:col>
      <xdr:colOff>0</xdr:colOff>
      <xdr:row>39</xdr:row>
      <xdr:rowOff>130968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15BCD32-CC57-4919-A087-AE47FCCC3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0.8872</cdr:x>
      <cdr:y>0.00967</cdr:y>
    </cdr:from>
    <cdr:to>
      <cdr:x>0.92601</cdr:x>
      <cdr:y>0.13415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17447" y="3132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</cdr:x>
      <cdr:y>0.14926</cdr:y>
    </cdr:from>
    <cdr:to>
      <cdr:x>0.08632</cdr:x>
      <cdr:y>0.2094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7219"/>
          <a:ext cx="782116" cy="172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0.85073</cdr:x>
      <cdr:y>0.00498</cdr:y>
    </cdr:from>
    <cdr:to>
      <cdr:x>0.94586</cdr:x>
      <cdr:y>0.12227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0345" y="16002"/>
          <a:ext cx="863299" cy="376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</cdr:x>
      <cdr:y>0.14019</cdr:y>
    </cdr:from>
    <cdr:to>
      <cdr:x>0.08957</cdr:x>
      <cdr:y>0.20049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50344"/>
          <a:ext cx="812843" cy="193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20</xdr:row>
      <xdr:rowOff>19050</xdr:rowOff>
    </xdr:from>
    <xdr:to>
      <xdr:col>14</xdr:col>
      <xdr:colOff>166689</xdr:colOff>
      <xdr:row>40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1212A3C1-3798-4157-BCC8-8F318F8AE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20</xdr:row>
      <xdr:rowOff>19050</xdr:rowOff>
    </xdr:from>
    <xdr:to>
      <xdr:col>14</xdr:col>
      <xdr:colOff>166689</xdr:colOff>
      <xdr:row>40</xdr:row>
      <xdr:rowOff>23813</xdr:rowOff>
    </xdr:to>
    <xdr:graphicFrame macro="">
      <xdr:nvGraphicFramePr>
        <xdr:cNvPr id="2" name="Chart 1027">
          <a:extLst>
            <a:ext uri="{FF2B5EF4-FFF2-40B4-BE49-F238E27FC236}">
              <a16:creationId xmlns:a16="http://schemas.microsoft.com/office/drawing/2014/main" id="{05877E37-90BE-4F5A-ABA3-1AFD81612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0.87308</cdr:x>
      <cdr:y>0.02838</cdr:y>
    </cdr:from>
    <cdr:to>
      <cdr:x>0.93679</cdr:x>
      <cdr:y>0.13122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6380518" y="79060"/>
          <a:ext cx="465576" cy="285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0.0065</cdr:x>
      <cdr:y>0.13415</cdr:y>
    </cdr:from>
    <cdr:to>
      <cdr:x>0.06054</cdr:x>
      <cdr:y>0.19384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77686"/>
          <a:ext cx="395814" cy="169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(g/dl)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7144</xdr:colOff>
      <xdr:row>20</xdr:row>
      <xdr:rowOff>11906</xdr:rowOff>
    </xdr:from>
    <xdr:to>
      <xdr:col>14</xdr:col>
      <xdr:colOff>107157</xdr:colOff>
      <xdr:row>40</xdr:row>
      <xdr:rowOff>11907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E38FF705-D23F-4C03-8BB5-80D6B003B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0.87238</cdr:x>
      <cdr:y>0.02085</cdr:y>
    </cdr:from>
    <cdr:to>
      <cdr:x>0.926</cdr:x>
      <cdr:y>0.14187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570" y="69512"/>
          <a:ext cx="4912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0.00641</cdr:x>
      <cdr:y>0.13414</cdr:y>
    </cdr:from>
    <cdr:to>
      <cdr:x>0.09254</cdr:x>
      <cdr:y>0.19475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0146"/>
          <a:ext cx="621578" cy="169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</xdr:colOff>
      <xdr:row>20</xdr:row>
      <xdr:rowOff>71438</xdr:rowOff>
    </xdr:from>
    <xdr:to>
      <xdr:col>14</xdr:col>
      <xdr:colOff>190500</xdr:colOff>
      <xdr:row>39</xdr:row>
      <xdr:rowOff>130969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A090D68-446F-4753-A1E9-0CCFBFC04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0.87739</cdr:x>
      <cdr:y>0.02029</cdr:y>
    </cdr:from>
    <cdr:to>
      <cdr:x>0.91808</cdr:x>
      <cdr:y>0.14533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5144" y="65472"/>
          <a:ext cx="36792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0.00121</cdr:x>
      <cdr:y>0.14746</cdr:y>
    </cdr:from>
    <cdr:to>
      <cdr:x>0.06806</cdr:x>
      <cdr:y>0.20808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10980" y="475794"/>
          <a:ext cx="604591" cy="19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56515</xdr:rowOff>
    </xdr:from>
    <xdr:to>
      <xdr:col>14</xdr:col>
      <xdr:colOff>161925</xdr:colOff>
      <xdr:row>40</xdr:row>
      <xdr:rowOff>1746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C0C89A5-635D-4080-9492-357F9F9BC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20</xdr:row>
      <xdr:rowOff>38100</xdr:rowOff>
    </xdr:from>
    <xdr:to>
      <xdr:col>14</xdr:col>
      <xdr:colOff>154781</xdr:colOff>
      <xdr:row>39</xdr:row>
      <xdr:rowOff>107156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354A11A-CC3C-441D-A20D-62711553C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0.86348</cdr:x>
      <cdr:y>0.02142</cdr:y>
    </cdr:from>
    <cdr:to>
      <cdr:x>0.92295</cdr:x>
      <cdr:y>0.14445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27016" y="70221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</cdr:x>
      <cdr:y>0.12952</cdr:y>
    </cdr:from>
    <cdr:to>
      <cdr:x>0.08116</cdr:x>
      <cdr:y>0.21932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24694"/>
          <a:ext cx="726281" cy="2944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26035</xdr:rowOff>
    </xdr:from>
    <xdr:to>
      <xdr:col>14</xdr:col>
      <xdr:colOff>154782</xdr:colOff>
      <xdr:row>39</xdr:row>
      <xdr:rowOff>133192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6C83539-A131-42FD-BD19-F8B7A01D9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0.87262</cdr:x>
      <cdr:y>0.01874</cdr:y>
    </cdr:from>
    <cdr:to>
      <cdr:x>0.92552</cdr:x>
      <cdr:y>0.14063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91728" y="62031"/>
          <a:ext cx="48442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0.00641</cdr:x>
      <cdr:y>0.13246</cdr:y>
    </cdr:from>
    <cdr:to>
      <cdr:x>0.0874</cdr:x>
      <cdr:y>0.19295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47501" y="387421"/>
          <a:ext cx="600199" cy="172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19</xdr:row>
      <xdr:rowOff>200025</xdr:rowOff>
    </xdr:from>
    <xdr:to>
      <xdr:col>13</xdr:col>
      <xdr:colOff>172720</xdr:colOff>
      <xdr:row>39</xdr:row>
      <xdr:rowOff>80010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591E2457-A579-45D1-8D4C-35BCFAA9B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0.87344</cdr:x>
      <cdr:y>0.01088</cdr:y>
    </cdr:from>
    <cdr:to>
      <cdr:x>0.92722</cdr:x>
      <cdr:y>0.1319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18286" y="36275"/>
          <a:ext cx="48135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20</xdr:row>
      <xdr:rowOff>85725</xdr:rowOff>
    </xdr:from>
    <xdr:to>
      <xdr:col>14</xdr:col>
      <xdr:colOff>161925</xdr:colOff>
      <xdr:row>39</xdr:row>
      <xdr:rowOff>114300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B8DC790A-7469-4BBF-A4D1-3F1A770FB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0.87429</cdr:x>
      <cdr:y>0.00827</cdr:y>
    </cdr:from>
    <cdr:to>
      <cdr:x>0.92637</cdr:x>
      <cdr:y>0.13451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34171" y="26415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38100</xdr:rowOff>
    </xdr:from>
    <xdr:to>
      <xdr:col>15</xdr:col>
      <xdr:colOff>19050</xdr:colOff>
      <xdr:row>40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05F25F0-0956-467B-95CC-FE8613EDA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0.87808</cdr:x>
      <cdr:y>0.02023</cdr:y>
    </cdr:from>
    <cdr:to>
      <cdr:x>0.93894</cdr:x>
      <cdr:y>0.14264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26339" y="66659"/>
          <a:ext cx="5424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38100</xdr:rowOff>
    </xdr:from>
    <xdr:to>
      <xdr:col>15</xdr:col>
      <xdr:colOff>9525</xdr:colOff>
      <xdr:row>39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599035-21D5-45DE-8628-7DCB9AB87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0.88837</cdr:x>
      <cdr:y>0.01293</cdr:y>
    </cdr:from>
    <cdr:to>
      <cdr:x>0.92047</cdr:x>
      <cdr:y>0.1392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9415" y="41828"/>
          <a:ext cx="288284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0.00654</cdr:x>
      <cdr:y>0.14012</cdr:y>
    </cdr:from>
    <cdr:to>
      <cdr:x>0.08475</cdr:x>
      <cdr:y>0.19664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771"/>
          <a:ext cx="560184" cy="160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0.88197</cdr:x>
      <cdr:y>0.00818</cdr:y>
    </cdr:from>
    <cdr:to>
      <cdr:x>0.93446</cdr:x>
      <cdr:y>0.13518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28181" y="25976"/>
          <a:ext cx="471925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0.00654</cdr:x>
      <cdr:y>0.11557</cdr:y>
    </cdr:from>
    <cdr:to>
      <cdr:x>0.09314</cdr:x>
      <cdr:y>0.21278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6445"/>
          <a:ext cx="632003" cy="2703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20</xdr:row>
      <xdr:rowOff>38100</xdr:rowOff>
    </xdr:from>
    <xdr:to>
      <xdr:col>14</xdr:col>
      <xdr:colOff>152400</xdr:colOff>
      <xdr:row>39</xdr:row>
      <xdr:rowOff>9525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BC74F2D5-1649-47CB-AF50-70B4DBC4F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0.88129</cdr:x>
      <cdr:y>0.00712</cdr:y>
    </cdr:from>
    <cdr:to>
      <cdr:x>0.91937</cdr:x>
      <cdr:y>0.13566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96913" y="22335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0.00656</cdr:x>
      <cdr:y>0.11461</cdr:y>
    </cdr:from>
    <cdr:to>
      <cdr:x>0.09359</cdr:x>
      <cdr:y>0.21096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4966"/>
          <a:ext cx="632117" cy="270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20</xdr:row>
      <xdr:rowOff>66675</xdr:rowOff>
    </xdr:from>
    <xdr:to>
      <xdr:col>15</xdr:col>
      <xdr:colOff>9525</xdr:colOff>
      <xdr:row>39</xdr:row>
      <xdr:rowOff>158115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4B1A897-E960-453D-8FB6-503BD1453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0.87459</cdr:x>
      <cdr:y>0.03651</cdr:y>
    </cdr:from>
    <cdr:to>
      <cdr:x>0.91169</cdr:x>
      <cdr:y>0.13746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145580" y="119183"/>
          <a:ext cx="345440" cy="329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CK</a:t>
          </a:r>
        </a:p>
      </cdr:txBody>
    </cdr:sp>
  </cdr:relSizeAnchor>
  <cdr:relSizeAnchor xmlns:cdr="http://schemas.openxmlformats.org/drawingml/2006/chartDrawing">
    <cdr:from>
      <cdr:x>0.00653</cdr:x>
      <cdr:y>0.10966</cdr:y>
    </cdr:from>
    <cdr:to>
      <cdr:x>0.08472</cdr:x>
      <cdr:y>0.20492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715"/>
          <a:ext cx="570671" cy="272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57150</xdr:rowOff>
    </xdr:from>
    <xdr:to>
      <xdr:col>14</xdr:col>
      <xdr:colOff>161925</xdr:colOff>
      <xdr:row>40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E0BFF37-CA26-4DB7-9CDC-CE1F74899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0.87813</cdr:x>
      <cdr:y>0.01987</cdr:y>
    </cdr:from>
    <cdr:to>
      <cdr:x>0.93889</cdr:x>
      <cdr:y>0.143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770331" y="65108"/>
          <a:ext cx="53764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(U/l)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35719</xdr:rowOff>
    </xdr:from>
    <xdr:to>
      <xdr:col>15</xdr:col>
      <xdr:colOff>0</xdr:colOff>
      <xdr:row>40</xdr:row>
      <xdr:rowOff>35719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0A9792E-58B3-44AC-AE77-4EDB65675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0.88088</cdr:x>
      <cdr:y>0.02093</cdr:y>
    </cdr:from>
    <cdr:to>
      <cdr:x>0.93614</cdr:x>
      <cdr:y>0.14194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07930" y="69762"/>
          <a:ext cx="49609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0.00657</cdr:x>
      <cdr:y>0.11003</cdr:y>
    </cdr:from>
    <cdr:to>
      <cdr:x>0.08598</cdr:x>
      <cdr:y>0.20537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05508"/>
          <a:ext cx="575839" cy="271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(U/l)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38100</xdr:rowOff>
    </xdr:from>
    <xdr:to>
      <xdr:col>14</xdr:col>
      <xdr:colOff>159544</xdr:colOff>
      <xdr:row>39</xdr:row>
      <xdr:rowOff>140494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57F82CF8-798D-45AE-B057-0B38E05D6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345281</xdr:colOff>
      <xdr:row>20</xdr:row>
      <xdr:rowOff>92869</xdr:rowOff>
    </xdr:from>
    <xdr:to>
      <xdr:col>19</xdr:col>
      <xdr:colOff>250030</xdr:colOff>
      <xdr:row>39</xdr:row>
      <xdr:rowOff>11906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F7AF07F-91BD-4AE5-83AD-03BF2496E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69056</xdr:rowOff>
    </xdr:from>
    <xdr:to>
      <xdr:col>8</xdr:col>
      <xdr:colOff>190501</xdr:colOff>
      <xdr:row>38</xdr:row>
      <xdr:rowOff>159544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64BDDAC9-8529-4B69-94F2-846B104EF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0.87659</cdr:x>
      <cdr:y>0.02064</cdr:y>
    </cdr:from>
    <cdr:to>
      <cdr:x>0.91097</cdr:x>
      <cdr:y>0.14563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77962" y="67487"/>
          <a:ext cx="312906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(μg/dl)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76200</xdr:rowOff>
    </xdr:from>
    <xdr:to>
      <xdr:col>14</xdr:col>
      <xdr:colOff>130969</xdr:colOff>
      <xdr:row>39</xdr:row>
      <xdr:rowOff>119062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585A5899-EC93-4993-9789-154229211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0.87258</cdr:x>
      <cdr:y>0.01269</cdr:y>
    </cdr:from>
    <cdr:to>
      <cdr:x>0.91498</cdr:x>
      <cdr:y>0.12834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843822" y="40732"/>
          <a:ext cx="381126" cy="371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0.00264</cdr:x>
      <cdr:y>0.11264</cdr:y>
    </cdr:from>
    <cdr:to>
      <cdr:x>0.07</cdr:x>
      <cdr:y>0.20623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24162" y="361552"/>
          <a:ext cx="616742" cy="300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76199</xdr:rowOff>
    </xdr:from>
    <xdr:to>
      <xdr:col>15</xdr:col>
      <xdr:colOff>1905</xdr:colOff>
      <xdr:row>39</xdr:row>
      <xdr:rowOff>114299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C0F8E03F-DC31-4DBE-AD06-911E9FCF8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0.87711</cdr:x>
      <cdr:y>0.02207</cdr:y>
    </cdr:from>
    <cdr:to>
      <cdr:x>0.92513</cdr:x>
      <cdr:y>0.13532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481785" y="79617"/>
          <a:ext cx="409612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40322</xdr:rowOff>
    </xdr:from>
    <xdr:to>
      <xdr:col>14</xdr:col>
      <xdr:colOff>154781</xdr:colOff>
      <xdr:row>40</xdr:row>
      <xdr:rowOff>135573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48D1F24A-F3C6-4ABE-A94C-53DC4FB4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0.86883</cdr:x>
      <cdr:y>0.02051</cdr:y>
    </cdr:from>
    <cdr:to>
      <cdr:x>0.91873</cdr:x>
      <cdr:y>0.14577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37698" y="66894"/>
          <a:ext cx="4616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20</xdr:row>
      <xdr:rowOff>66675</xdr:rowOff>
    </xdr:from>
    <xdr:to>
      <xdr:col>15</xdr:col>
      <xdr:colOff>11906</xdr:colOff>
      <xdr:row>39</xdr:row>
      <xdr:rowOff>119062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7CA9300C-14DF-4A37-B907-64D00D613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0.8691</cdr:x>
      <cdr:y>0.01967</cdr:y>
    </cdr:from>
    <cdr:to>
      <cdr:x>0.91846</cdr:x>
      <cdr:y>0.1466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00851" y="63330"/>
          <a:ext cx="454420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23812</xdr:rowOff>
    </xdr:from>
    <xdr:to>
      <xdr:col>15</xdr:col>
      <xdr:colOff>11906</xdr:colOff>
      <xdr:row>39</xdr:row>
      <xdr:rowOff>154780</xdr:rowOff>
    </xdr:to>
    <xdr:graphicFrame macro="">
      <xdr:nvGraphicFramePr>
        <xdr:cNvPr id="2" name="Chart 3074">
          <a:extLst>
            <a:ext uri="{FF2B5EF4-FFF2-40B4-BE49-F238E27FC236}">
              <a16:creationId xmlns:a16="http://schemas.microsoft.com/office/drawing/2014/main" id="{72716990-BC9D-442A-801E-4B681BC0E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0.73204</cdr:x>
      <cdr:y>0.012</cdr:y>
    </cdr:from>
    <cdr:to>
      <cdr:x>0.92725</cdr:x>
      <cdr:y>0.11308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273786" y="38100"/>
          <a:ext cx="1139673" cy="321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（日立）</a:t>
          </a:r>
        </a:p>
      </cdr:txBody>
    </cdr:sp>
  </cdr:relSizeAnchor>
  <cdr:relSizeAnchor xmlns:cdr="http://schemas.openxmlformats.org/drawingml/2006/chartDrawing">
    <cdr:from>
      <cdr:x>0</cdr:x>
      <cdr:y>0.11048</cdr:y>
    </cdr:from>
    <cdr:to>
      <cdr:x>0.11588</cdr:x>
      <cdr:y>0.19094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350954"/>
          <a:ext cx="676603" cy="255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0.86706</cdr:x>
      <cdr:y>0.02118</cdr:y>
    </cdr:from>
    <cdr:to>
      <cdr:x>0.9205</cdr:x>
      <cdr:y>0.14509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7938716" y="69863"/>
          <a:ext cx="489301" cy="408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0.00654</cdr:x>
      <cdr:y>0.1386</cdr:y>
    </cdr:from>
    <cdr:to>
      <cdr:x>0.0739</cdr:x>
      <cdr:y>0.19793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88409"/>
          <a:ext cx="490161" cy="169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</xdr:colOff>
      <xdr:row>20</xdr:row>
      <xdr:rowOff>34290</xdr:rowOff>
    </xdr:from>
    <xdr:to>
      <xdr:col>7</xdr:col>
      <xdr:colOff>343535</xdr:colOff>
      <xdr:row>39</xdr:row>
      <xdr:rowOff>58102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7471136-6A11-4C56-9992-4FB5D9AC1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389890</xdr:colOff>
      <xdr:row>20</xdr:row>
      <xdr:rowOff>59849</xdr:rowOff>
    </xdr:from>
    <xdr:to>
      <xdr:col>15</xdr:col>
      <xdr:colOff>447040</xdr:colOff>
      <xdr:row>39</xdr:row>
      <xdr:rowOff>125413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0613464-3497-4312-B1C9-22FE47608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0.79678</cdr:x>
      <cdr:y>0.0234</cdr:y>
    </cdr:from>
    <cdr:to>
      <cdr:x>0.92526</cdr:x>
      <cdr:y>0.17316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3826914" y="74673"/>
          <a:ext cx="617087" cy="477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5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メタボリード</a:t>
          </a:r>
        </a:p>
      </cdr:txBody>
    </cdr:sp>
  </cdr:relSizeAnchor>
  <cdr:relSizeAnchor xmlns:cdr="http://schemas.openxmlformats.org/drawingml/2006/chartDrawing">
    <cdr:from>
      <cdr:x>0.01002</cdr:x>
      <cdr:y>0.13797</cdr:y>
    </cdr:from>
    <cdr:to>
      <cdr:x>0.13398</cdr:x>
      <cdr:y>0.19385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418775"/>
          <a:ext cx="589202" cy="168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0.84445</cdr:x>
      <cdr:y>0.02108</cdr:y>
    </cdr:from>
    <cdr:to>
      <cdr:x>0.92028</cdr:x>
      <cdr:y>0.2101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892377" y="68007"/>
          <a:ext cx="439351" cy="609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0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積水</a:t>
          </a:r>
        </a:p>
      </cdr:txBody>
    </cdr:sp>
  </cdr:relSizeAnchor>
  <cdr:relSizeAnchor xmlns:cdr="http://schemas.openxmlformats.org/drawingml/2006/chartDrawing">
    <cdr:from>
      <cdr:x>0</cdr:x>
      <cdr:y>0.13482</cdr:y>
    </cdr:from>
    <cdr:to>
      <cdr:x>0.09664</cdr:x>
      <cdr:y>0.2214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0" y="435009"/>
          <a:ext cx="566795" cy="2793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470869</xdr:colOff>
      <xdr:row>22</xdr:row>
      <xdr:rowOff>81547</xdr:rowOff>
    </xdr:from>
    <xdr:to>
      <xdr:col>23</xdr:col>
      <xdr:colOff>724534</xdr:colOff>
      <xdr:row>48</xdr:row>
      <xdr:rowOff>34357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0.08617</cdr:y>
    </cdr:from>
    <cdr:to>
      <cdr:x>0.06711</cdr:x>
      <cdr:y>0.14732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7625" y="393700"/>
          <a:ext cx="46990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0.79233</cdr:x>
      <cdr:y>0</cdr:y>
    </cdr:from>
    <cdr:to>
      <cdr:x>0.95204</cdr:x>
      <cdr:y>0.13097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4905543" y="0"/>
          <a:ext cx="988804" cy="416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（日立以外）</a:t>
          </a:r>
          <a:endParaRPr lang="en-US" altLang="ja-JP" sz="12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0.00829</cdr:x>
      <cdr:y>0.11736</cdr:y>
    </cdr:from>
    <cdr:to>
      <cdr:x>0.10663</cdr:x>
      <cdr:y>0.20654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67592"/>
          <a:ext cx="564833" cy="276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(mmol/l)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133350</xdr:rowOff>
    </xdr:from>
    <xdr:to>
      <xdr:col>14</xdr:col>
      <xdr:colOff>190500</xdr:colOff>
      <xdr:row>39</xdr:row>
      <xdr:rowOff>142875</xdr:rowOff>
    </xdr:to>
    <xdr:graphicFrame macro="">
      <xdr:nvGraphicFramePr>
        <xdr:cNvPr id="2" name="Chart 1028">
          <a:extLst>
            <a:ext uri="{FF2B5EF4-FFF2-40B4-BE49-F238E27FC236}">
              <a16:creationId xmlns:a16="http://schemas.microsoft.com/office/drawing/2014/main" id="{406714E9-C126-4BED-808E-A77F2CE5F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0.88486</cdr:x>
      <cdr:y>0</cdr:y>
    </cdr:from>
    <cdr:to>
      <cdr:x>0.92105</cdr:x>
      <cdr:y>0.14112</cdr:y>
    </cdr:to>
    <cdr:sp macro="" textlink="">
      <cdr:nvSpPr>
        <cdr:cNvPr id="2" name="四角形 1"/>
        <cdr:cNvSpPr/>
      </cdr:nvSpPr>
      <cdr:spPr>
        <a:xfrm xmlns:a="http://schemas.openxmlformats.org/drawingml/2006/main">
          <a:off x="8070078" y="0"/>
          <a:ext cx="330027" cy="448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2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0.00648</cdr:x>
      <cdr:y>0.11125</cdr:y>
    </cdr:from>
    <cdr:to>
      <cdr:x>0.0758</cdr:x>
      <cdr:y>0.17159</cdr:y>
    </cdr:to>
    <cdr:sp macro="" textlink="">
      <cdr:nvSpPr>
        <cdr:cNvPr id="3" name="四角形 2"/>
        <cdr:cNvSpPr/>
      </cdr:nvSpPr>
      <cdr:spPr>
        <a:xfrm xmlns:a="http://schemas.openxmlformats.org/drawingml/2006/main">
          <a:off x="50800" y="317767"/>
          <a:ext cx="489275" cy="17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(mg/dl)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FF706-4DC5-4B32-8AD3-403CD591608E}">
  <sheetPr codeName="Sheet30">
    <tabColor theme="8" tint="0.39997558519241921"/>
  </sheetPr>
  <dimension ref="A1:V39"/>
  <sheetViews>
    <sheetView view="pageBreakPreview" zoomScale="65" zoomScaleNormal="65" workbookViewId="0">
      <selection activeCell="T22" sqref="T22"/>
    </sheetView>
  </sheetViews>
  <sheetFormatPr defaultColWidth="9" defaultRowHeight="15.75" x14ac:dyDescent="0.25"/>
  <cols>
    <col min="1" max="1" width="32" style="11" customWidth="1"/>
    <col min="2" max="2" width="10.75" style="11" customWidth="1"/>
    <col min="3" max="3" width="11.75" style="11" customWidth="1"/>
    <col min="4" max="4" width="10.875" style="158" customWidth="1"/>
    <col min="5" max="5" width="24.125" style="158" hidden="1" customWidth="1"/>
    <col min="6" max="6" width="4.625" style="158" customWidth="1"/>
    <col min="7" max="7" width="10.5" style="158" customWidth="1"/>
    <col min="8" max="8" width="25.375" style="11" customWidth="1"/>
    <col min="9" max="13" width="9" style="13"/>
    <col min="14" max="16384" width="9" style="11"/>
  </cols>
  <sheetData>
    <row r="1" spans="1:14" ht="19.5" x14ac:dyDescent="0.25">
      <c r="A1" s="271" t="s">
        <v>77</v>
      </c>
      <c r="B1" s="272"/>
      <c r="C1" s="272"/>
      <c r="D1" s="272"/>
      <c r="E1" s="272"/>
      <c r="F1" s="272"/>
      <c r="G1" s="272"/>
      <c r="H1" s="272"/>
      <c r="I1" s="139"/>
      <c r="J1" s="140"/>
      <c r="K1" s="140"/>
      <c r="L1" s="140"/>
      <c r="M1" s="140"/>
      <c r="N1" s="141"/>
    </row>
    <row r="2" spans="1:14" ht="21.95" customHeight="1" thickBot="1" x14ac:dyDescent="0.2">
      <c r="A2" s="159" t="s">
        <v>78</v>
      </c>
      <c r="B2" s="160" t="s">
        <v>0</v>
      </c>
      <c r="C2" s="161" t="s">
        <v>79</v>
      </c>
      <c r="D2" s="273" t="s">
        <v>80</v>
      </c>
      <c r="E2" s="274"/>
      <c r="F2" s="274"/>
      <c r="G2" s="275"/>
      <c r="H2" s="161" t="s">
        <v>81</v>
      </c>
      <c r="I2" s="11"/>
      <c r="J2" s="11"/>
      <c r="K2" s="11"/>
      <c r="L2" s="11"/>
      <c r="M2" s="11"/>
    </row>
    <row r="3" spans="1:14" ht="21.95" customHeight="1" thickTop="1" x14ac:dyDescent="0.15">
      <c r="A3" s="162" t="s">
        <v>1</v>
      </c>
      <c r="B3" s="163">
        <v>145</v>
      </c>
      <c r="C3" s="164" t="s">
        <v>82</v>
      </c>
      <c r="D3" s="165">
        <f>$B$3-2</f>
        <v>143</v>
      </c>
      <c r="E3" s="166" t="s">
        <v>83</v>
      </c>
      <c r="F3" s="166" t="s">
        <v>83</v>
      </c>
      <c r="G3" s="167">
        <f>$B$3+2</f>
        <v>147</v>
      </c>
      <c r="H3" s="168" t="s">
        <v>84</v>
      </c>
      <c r="I3" s="11"/>
      <c r="J3" s="11"/>
      <c r="K3" s="11"/>
      <c r="L3" s="11"/>
      <c r="M3" s="11"/>
    </row>
    <row r="4" spans="1:14" ht="21.95" customHeight="1" thickBot="1" x14ac:dyDescent="0.2">
      <c r="A4" s="169" t="s">
        <v>2</v>
      </c>
      <c r="B4" s="170">
        <v>5.5</v>
      </c>
      <c r="C4" s="171" t="s">
        <v>82</v>
      </c>
      <c r="D4" s="172">
        <f>$B$4-0.2</f>
        <v>5.3</v>
      </c>
      <c r="E4" s="173" t="s">
        <v>83</v>
      </c>
      <c r="F4" s="173" t="s">
        <v>83</v>
      </c>
      <c r="G4" s="174">
        <f>$B$4+0.2</f>
        <v>5.7</v>
      </c>
      <c r="H4" s="175" t="s">
        <v>85</v>
      </c>
      <c r="I4" s="11"/>
      <c r="J4" s="11"/>
      <c r="K4" s="11"/>
      <c r="L4" s="11"/>
      <c r="M4" s="11"/>
    </row>
    <row r="5" spans="1:14" ht="21.95" customHeight="1" thickTop="1" x14ac:dyDescent="0.3">
      <c r="A5" s="176" t="s">
        <v>86</v>
      </c>
      <c r="B5" s="177">
        <v>109</v>
      </c>
      <c r="C5" s="178" t="s">
        <v>82</v>
      </c>
      <c r="D5" s="179">
        <f>$B$5-3</f>
        <v>106</v>
      </c>
      <c r="E5" s="180" t="s">
        <v>83</v>
      </c>
      <c r="F5" s="180" t="s">
        <v>83</v>
      </c>
      <c r="G5" s="181">
        <f>$B$5+3</f>
        <v>112</v>
      </c>
      <c r="H5" s="182" t="s">
        <v>87</v>
      </c>
      <c r="I5" s="142"/>
      <c r="J5" s="11"/>
      <c r="K5" s="11"/>
      <c r="L5" s="11"/>
      <c r="M5" s="11"/>
    </row>
    <row r="6" spans="1:14" ht="21.95" customHeight="1" thickBot="1" x14ac:dyDescent="0.2">
      <c r="A6" s="169" t="s">
        <v>88</v>
      </c>
      <c r="B6" s="170">
        <v>107</v>
      </c>
      <c r="C6" s="171" t="s">
        <v>82</v>
      </c>
      <c r="D6" s="183">
        <f>$B$6-3</f>
        <v>104</v>
      </c>
      <c r="E6" s="173" t="s">
        <v>83</v>
      </c>
      <c r="F6" s="173" t="s">
        <v>83</v>
      </c>
      <c r="G6" s="174">
        <f>$B$6+3</f>
        <v>110</v>
      </c>
      <c r="H6" s="175" t="s">
        <v>87</v>
      </c>
      <c r="I6" s="11"/>
      <c r="J6" s="11"/>
      <c r="K6" s="11"/>
      <c r="L6" s="11"/>
      <c r="M6" s="11"/>
    </row>
    <row r="7" spans="1:14" ht="21.95" customHeight="1" thickTop="1" x14ac:dyDescent="0.15">
      <c r="A7" s="184" t="s">
        <v>3</v>
      </c>
      <c r="B7" s="185">
        <v>11.2</v>
      </c>
      <c r="C7" s="178" t="s">
        <v>89</v>
      </c>
      <c r="D7" s="186">
        <f>$B$7-0.5</f>
        <v>10.7</v>
      </c>
      <c r="E7" s="180" t="s">
        <v>83</v>
      </c>
      <c r="F7" s="180" t="s">
        <v>83</v>
      </c>
      <c r="G7" s="187">
        <f>$B$7+0.5</f>
        <v>11.7</v>
      </c>
      <c r="H7" s="182" t="s">
        <v>90</v>
      </c>
      <c r="I7" s="11"/>
      <c r="J7" s="11"/>
      <c r="K7" s="11"/>
      <c r="L7" s="11"/>
      <c r="M7" s="11"/>
    </row>
    <row r="8" spans="1:14" ht="21.95" customHeight="1" x14ac:dyDescent="0.15">
      <c r="A8" s="162" t="s">
        <v>4</v>
      </c>
      <c r="B8" s="163">
        <v>178</v>
      </c>
      <c r="C8" s="164" t="s">
        <v>89</v>
      </c>
      <c r="D8" s="188">
        <f>$B$8-5</f>
        <v>173</v>
      </c>
      <c r="E8" s="189" t="s">
        <v>83</v>
      </c>
      <c r="F8" s="189" t="s">
        <v>83</v>
      </c>
      <c r="G8" s="190">
        <f>$B$8+5</f>
        <v>183</v>
      </c>
      <c r="H8" s="191" t="s">
        <v>91</v>
      </c>
      <c r="I8" s="11"/>
      <c r="J8" s="11"/>
      <c r="K8" s="11"/>
      <c r="L8" s="11"/>
      <c r="M8" s="11"/>
    </row>
    <row r="9" spans="1:14" ht="21.95" customHeight="1" x14ac:dyDescent="0.15">
      <c r="A9" s="176" t="s">
        <v>5</v>
      </c>
      <c r="B9" s="192">
        <v>144</v>
      </c>
      <c r="C9" s="193" t="s">
        <v>89</v>
      </c>
      <c r="D9" s="194">
        <f>ROUNDDOWN($B$9*0.95,0)</f>
        <v>136</v>
      </c>
      <c r="E9" s="189" t="s">
        <v>83</v>
      </c>
      <c r="F9" s="189" t="s">
        <v>83</v>
      </c>
      <c r="G9" s="195">
        <f>ROUNDUP($B$9*1.05,0)</f>
        <v>152</v>
      </c>
      <c r="H9" s="196" t="s">
        <v>92</v>
      </c>
      <c r="I9" s="11"/>
      <c r="J9" s="11"/>
      <c r="K9" s="11"/>
      <c r="L9" s="11"/>
      <c r="M9" s="11"/>
    </row>
    <row r="10" spans="1:14" ht="21.95" customHeight="1" thickBot="1" x14ac:dyDescent="0.35">
      <c r="A10" s="197" t="s">
        <v>6</v>
      </c>
      <c r="B10" s="198">
        <v>54</v>
      </c>
      <c r="C10" s="199" t="s">
        <v>89</v>
      </c>
      <c r="D10" s="200">
        <f>ROUNDDOWN($B$10*0.95,0)</f>
        <v>51</v>
      </c>
      <c r="E10" s="201" t="s">
        <v>83</v>
      </c>
      <c r="F10" s="201" t="s">
        <v>83</v>
      </c>
      <c r="G10" s="202">
        <f>ROUNDUP($B$10*1.05,0)</f>
        <v>57</v>
      </c>
      <c r="H10" s="203" t="s">
        <v>93</v>
      </c>
      <c r="I10" s="142"/>
      <c r="J10" s="11"/>
      <c r="K10" s="11"/>
      <c r="L10" s="11"/>
      <c r="M10" s="11"/>
    </row>
    <row r="11" spans="1:14" ht="21.95" customHeight="1" thickTop="1" x14ac:dyDescent="0.25">
      <c r="A11" s="204" t="s">
        <v>94</v>
      </c>
      <c r="B11" s="205">
        <v>45</v>
      </c>
      <c r="C11" s="206" t="s">
        <v>89</v>
      </c>
      <c r="D11" s="207">
        <f>$B$11-3</f>
        <v>42</v>
      </c>
      <c r="E11" s="208" t="s">
        <v>83</v>
      </c>
      <c r="F11" s="208" t="s">
        <v>83</v>
      </c>
      <c r="G11" s="209">
        <f>$B$11+3</f>
        <v>48</v>
      </c>
      <c r="H11" s="210" t="s">
        <v>95</v>
      </c>
      <c r="I11" s="143"/>
      <c r="J11" s="11"/>
      <c r="K11" s="11"/>
      <c r="L11" s="11"/>
      <c r="M11" s="11"/>
    </row>
    <row r="12" spans="1:14" ht="21.95" customHeight="1" thickBot="1" x14ac:dyDescent="0.2">
      <c r="A12" s="211" t="s">
        <v>96</v>
      </c>
      <c r="B12" s="170">
        <v>52</v>
      </c>
      <c r="C12" s="171" t="s">
        <v>89</v>
      </c>
      <c r="D12" s="183">
        <f>$B$12-3</f>
        <v>49</v>
      </c>
      <c r="E12" s="173" t="s">
        <v>83</v>
      </c>
      <c r="F12" s="173" t="s">
        <v>83</v>
      </c>
      <c r="G12" s="174">
        <f>$B$12+3</f>
        <v>55</v>
      </c>
      <c r="H12" s="175" t="s">
        <v>95</v>
      </c>
      <c r="I12" s="11"/>
      <c r="J12" s="11"/>
      <c r="K12" s="11"/>
      <c r="L12" s="11"/>
      <c r="M12" s="11"/>
    </row>
    <row r="13" spans="1:14" ht="21.95" customHeight="1" thickTop="1" x14ac:dyDescent="0.25">
      <c r="A13" s="212" t="s">
        <v>97</v>
      </c>
      <c r="B13" s="177">
        <v>82</v>
      </c>
      <c r="C13" s="213" t="s">
        <v>89</v>
      </c>
      <c r="D13" s="194">
        <f>$B$13-5</f>
        <v>77</v>
      </c>
      <c r="E13" s="189" t="s">
        <v>83</v>
      </c>
      <c r="F13" s="189" t="s">
        <v>83</v>
      </c>
      <c r="G13" s="195">
        <f>$B$13+5</f>
        <v>87</v>
      </c>
      <c r="H13" s="182" t="s">
        <v>91</v>
      </c>
      <c r="I13" s="143"/>
      <c r="J13" s="11"/>
      <c r="K13" s="11"/>
      <c r="L13" s="11"/>
      <c r="M13" s="11"/>
    </row>
    <row r="14" spans="1:14" ht="21.95" customHeight="1" thickBot="1" x14ac:dyDescent="0.2">
      <c r="A14" s="211" t="s">
        <v>98</v>
      </c>
      <c r="B14" s="170">
        <v>72</v>
      </c>
      <c r="C14" s="171" t="s">
        <v>89</v>
      </c>
      <c r="D14" s="214">
        <f>$B$14-5</f>
        <v>67</v>
      </c>
      <c r="E14" s="173" t="s">
        <v>83</v>
      </c>
      <c r="F14" s="173" t="s">
        <v>83</v>
      </c>
      <c r="G14" s="215">
        <f>$B$14+5</f>
        <v>77</v>
      </c>
      <c r="H14" s="175" t="s">
        <v>91</v>
      </c>
      <c r="I14" s="11"/>
      <c r="J14" s="11"/>
      <c r="K14" s="11"/>
      <c r="L14" s="11"/>
      <c r="M14" s="11"/>
    </row>
    <row r="15" spans="1:14" ht="21.95" customHeight="1" thickTop="1" x14ac:dyDescent="0.15">
      <c r="A15" s="176" t="s">
        <v>7</v>
      </c>
      <c r="B15" s="192">
        <v>6.5</v>
      </c>
      <c r="C15" s="193" t="s">
        <v>99</v>
      </c>
      <c r="D15" s="216">
        <f>$B$15-0.2</f>
        <v>6.3</v>
      </c>
      <c r="E15" s="217" t="s">
        <v>83</v>
      </c>
      <c r="F15" s="217" t="s">
        <v>83</v>
      </c>
      <c r="G15" s="218">
        <f>$B$15+0.2</f>
        <v>6.7</v>
      </c>
      <c r="H15" s="196" t="s">
        <v>100</v>
      </c>
      <c r="I15" s="11"/>
      <c r="J15" s="11"/>
      <c r="K15" s="11"/>
      <c r="L15" s="11"/>
      <c r="M15" s="11"/>
    </row>
    <row r="16" spans="1:14" ht="21.95" customHeight="1" x14ac:dyDescent="0.3">
      <c r="A16" s="162" t="s">
        <v>48</v>
      </c>
      <c r="B16" s="219">
        <v>4.0999999999999996</v>
      </c>
      <c r="C16" s="213" t="s">
        <v>99</v>
      </c>
      <c r="D16" s="220">
        <f>$B$16-0.2</f>
        <v>3.8999999999999995</v>
      </c>
      <c r="E16" s="189" t="s">
        <v>83</v>
      </c>
      <c r="F16" s="189" t="s">
        <v>83</v>
      </c>
      <c r="G16" s="221">
        <f>$B$16+0.2</f>
        <v>4.3</v>
      </c>
      <c r="H16" s="191" t="s">
        <v>100</v>
      </c>
      <c r="I16" s="142"/>
      <c r="J16" s="11"/>
      <c r="K16" s="11"/>
      <c r="L16" s="11"/>
      <c r="M16" s="11"/>
    </row>
    <row r="17" spans="1:13" ht="21.95" customHeight="1" x14ac:dyDescent="0.15">
      <c r="A17" s="222" t="s">
        <v>101</v>
      </c>
      <c r="B17" s="185">
        <v>2.2999999999999998</v>
      </c>
      <c r="C17" s="178" t="s">
        <v>89</v>
      </c>
      <c r="D17" s="186">
        <f>$B$17-0.3</f>
        <v>1.9999999999999998</v>
      </c>
      <c r="E17" s="180" t="s">
        <v>83</v>
      </c>
      <c r="F17" s="180" t="s">
        <v>83</v>
      </c>
      <c r="G17" s="187">
        <f>$B$17+0.3</f>
        <v>2.5999999999999996</v>
      </c>
      <c r="H17" s="182" t="s">
        <v>102</v>
      </c>
      <c r="I17" s="11"/>
      <c r="J17" s="11"/>
      <c r="K17" s="11"/>
      <c r="L17" s="11"/>
      <c r="M17" s="11"/>
    </row>
    <row r="18" spans="1:13" ht="21.95" customHeight="1" x14ac:dyDescent="0.15">
      <c r="A18" s="184" t="s">
        <v>8</v>
      </c>
      <c r="B18" s="223">
        <v>2.11</v>
      </c>
      <c r="C18" s="178" t="s">
        <v>89</v>
      </c>
      <c r="D18" s="224">
        <f>$B$18-0.2</f>
        <v>1.91</v>
      </c>
      <c r="E18" s="180" t="s">
        <v>83</v>
      </c>
      <c r="F18" s="180" t="s">
        <v>83</v>
      </c>
      <c r="G18" s="225">
        <f>$B$18+0.2</f>
        <v>2.31</v>
      </c>
      <c r="H18" s="182" t="s">
        <v>103</v>
      </c>
      <c r="I18" s="11"/>
      <c r="J18" s="11"/>
      <c r="K18" s="11"/>
      <c r="L18" s="11"/>
      <c r="M18" s="11"/>
    </row>
    <row r="19" spans="1:13" ht="21.95" customHeight="1" x14ac:dyDescent="0.15">
      <c r="A19" s="162" t="s">
        <v>9</v>
      </c>
      <c r="B19" s="219">
        <v>6.8</v>
      </c>
      <c r="C19" s="213" t="s">
        <v>89</v>
      </c>
      <c r="D19" s="220">
        <f>$B$19-0.3</f>
        <v>6.5</v>
      </c>
      <c r="E19" s="189" t="s">
        <v>83</v>
      </c>
      <c r="F19" s="189" t="s">
        <v>83</v>
      </c>
      <c r="G19" s="221">
        <f>$B$19+0.3</f>
        <v>7.1</v>
      </c>
      <c r="H19" s="191" t="s">
        <v>102</v>
      </c>
      <c r="I19" s="11"/>
      <c r="J19" s="11"/>
      <c r="K19" s="11"/>
      <c r="L19" s="11"/>
      <c r="M19" s="11"/>
    </row>
    <row r="20" spans="1:13" ht="21.95" customHeight="1" x14ac:dyDescent="0.15">
      <c r="A20" s="184" t="s">
        <v>10</v>
      </c>
      <c r="B20" s="185">
        <v>34.9</v>
      </c>
      <c r="C20" s="178" t="s">
        <v>89</v>
      </c>
      <c r="D20" s="220">
        <f>$B$20-2</f>
        <v>32.9</v>
      </c>
      <c r="E20" s="189" t="s">
        <v>83</v>
      </c>
      <c r="F20" s="189" t="s">
        <v>83</v>
      </c>
      <c r="G20" s="221">
        <f>$B$20+2</f>
        <v>36.9</v>
      </c>
      <c r="H20" s="182" t="s">
        <v>104</v>
      </c>
      <c r="I20" s="11"/>
      <c r="J20" s="11"/>
      <c r="K20" s="11"/>
      <c r="L20" s="11"/>
      <c r="M20" s="11"/>
    </row>
    <row r="21" spans="1:13" ht="21.95" customHeight="1" x14ac:dyDescent="0.15">
      <c r="A21" s="162" t="s">
        <v>11</v>
      </c>
      <c r="B21" s="226">
        <v>2.95</v>
      </c>
      <c r="C21" s="178" t="s">
        <v>89</v>
      </c>
      <c r="D21" s="227">
        <f>$B$21-0.2</f>
        <v>2.75</v>
      </c>
      <c r="E21" s="189" t="s">
        <v>83</v>
      </c>
      <c r="F21" s="189" t="s">
        <v>83</v>
      </c>
      <c r="G21" s="228">
        <f>$B$21+0.2</f>
        <v>3.1500000000000004</v>
      </c>
      <c r="H21" s="191" t="s">
        <v>103</v>
      </c>
      <c r="I21" s="11"/>
      <c r="J21" s="11"/>
      <c r="K21" s="11"/>
      <c r="L21" s="11"/>
      <c r="M21" s="11"/>
    </row>
    <row r="22" spans="1:13" ht="21.95" customHeight="1" x14ac:dyDescent="0.15">
      <c r="A22" s="184" t="s">
        <v>12</v>
      </c>
      <c r="B22" s="177">
        <v>88</v>
      </c>
      <c r="C22" s="178" t="s">
        <v>105</v>
      </c>
      <c r="D22" s="194">
        <f>ROUNDDOWN($B$22*0.95,0)</f>
        <v>83</v>
      </c>
      <c r="E22" s="189" t="s">
        <v>83</v>
      </c>
      <c r="F22" s="189" t="s">
        <v>83</v>
      </c>
      <c r="G22" s="195">
        <f>ROUNDUP($B$22*1.05,0)</f>
        <v>93</v>
      </c>
      <c r="H22" s="182" t="s">
        <v>106</v>
      </c>
      <c r="I22" s="11"/>
      <c r="J22" s="11"/>
      <c r="K22" s="11"/>
      <c r="L22" s="11"/>
      <c r="M22" s="11"/>
    </row>
    <row r="23" spans="1:13" ht="21.95" customHeight="1" x14ac:dyDescent="0.3">
      <c r="A23" s="162" t="s">
        <v>13</v>
      </c>
      <c r="B23" s="163">
        <v>71</v>
      </c>
      <c r="C23" s="178" t="s">
        <v>105</v>
      </c>
      <c r="D23" s="194">
        <f>ROUNDDOWN($B$23*0.95,0)</f>
        <v>67</v>
      </c>
      <c r="E23" s="189" t="s">
        <v>83</v>
      </c>
      <c r="F23" s="189" t="s">
        <v>83</v>
      </c>
      <c r="G23" s="195">
        <f>ROUNDUP($B$23*1.05,0)</f>
        <v>75</v>
      </c>
      <c r="H23" s="182" t="s">
        <v>107</v>
      </c>
      <c r="I23" s="142"/>
      <c r="J23" s="11"/>
      <c r="K23" s="11"/>
      <c r="L23" s="11"/>
      <c r="M23" s="11"/>
    </row>
    <row r="24" spans="1:13" ht="21.95" customHeight="1" x14ac:dyDescent="0.15">
      <c r="A24" s="162" t="s">
        <v>108</v>
      </c>
      <c r="B24" s="163">
        <v>75</v>
      </c>
      <c r="C24" s="178" t="s">
        <v>105</v>
      </c>
      <c r="D24" s="194">
        <f>ROUNDDOWN($B$24*0.95,0)</f>
        <v>71</v>
      </c>
      <c r="E24" s="189" t="s">
        <v>83</v>
      </c>
      <c r="F24" s="189" t="s">
        <v>83</v>
      </c>
      <c r="G24" s="195">
        <f>ROUNDUP($B$24*1.05,0)</f>
        <v>79</v>
      </c>
      <c r="H24" s="182" t="s">
        <v>107</v>
      </c>
      <c r="I24" s="11"/>
      <c r="J24" s="11"/>
      <c r="K24" s="11"/>
      <c r="L24" s="11"/>
      <c r="M24" s="11"/>
    </row>
    <row r="25" spans="1:13" ht="21.95" customHeight="1" x14ac:dyDescent="0.3">
      <c r="A25" s="162" t="s">
        <v>14</v>
      </c>
      <c r="B25" s="163">
        <v>93</v>
      </c>
      <c r="C25" s="178" t="s">
        <v>105</v>
      </c>
      <c r="D25" s="194">
        <f>ROUNDDOWN($B$25*0.95,0)</f>
        <v>88</v>
      </c>
      <c r="E25" s="189" t="s">
        <v>83</v>
      </c>
      <c r="F25" s="189" t="s">
        <v>83</v>
      </c>
      <c r="G25" s="195">
        <f>ROUNDUP($B$25*1.05,0)</f>
        <v>98</v>
      </c>
      <c r="H25" s="191" t="s">
        <v>106</v>
      </c>
      <c r="I25" s="142"/>
      <c r="J25" s="11"/>
      <c r="K25" s="11"/>
      <c r="L25" s="11"/>
      <c r="M25" s="11"/>
    </row>
    <row r="26" spans="1:13" ht="21.95" customHeight="1" x14ac:dyDescent="0.15">
      <c r="A26" s="162" t="s">
        <v>15</v>
      </c>
      <c r="B26" s="163">
        <v>278</v>
      </c>
      <c r="C26" s="178" t="s">
        <v>105</v>
      </c>
      <c r="D26" s="194">
        <f>ROUNDDOWN($B$26*0.95,0)</f>
        <v>264</v>
      </c>
      <c r="E26" s="189" t="s">
        <v>83</v>
      </c>
      <c r="F26" s="189" t="s">
        <v>83</v>
      </c>
      <c r="G26" s="195">
        <f>ROUNDUP($B$26*1.05,0)</f>
        <v>292</v>
      </c>
      <c r="H26" s="191" t="s">
        <v>109</v>
      </c>
      <c r="I26" s="11"/>
      <c r="J26" s="11"/>
      <c r="K26" s="11"/>
      <c r="L26" s="11"/>
      <c r="M26" s="11"/>
    </row>
    <row r="27" spans="1:13" ht="21.95" customHeight="1" x14ac:dyDescent="0.3">
      <c r="A27" s="162" t="s">
        <v>16</v>
      </c>
      <c r="B27" s="163">
        <v>322</v>
      </c>
      <c r="C27" s="178" t="s">
        <v>105</v>
      </c>
      <c r="D27" s="194">
        <f>ROUNDDOWN($B$27*0.95,0)</f>
        <v>305</v>
      </c>
      <c r="E27" s="189" t="s">
        <v>83</v>
      </c>
      <c r="F27" s="189" t="s">
        <v>83</v>
      </c>
      <c r="G27" s="195">
        <f>ROUNDUP($B$27*1.05,0)</f>
        <v>339</v>
      </c>
      <c r="H27" s="191" t="s">
        <v>110</v>
      </c>
      <c r="I27" s="142"/>
      <c r="J27" s="11"/>
      <c r="K27" s="11"/>
      <c r="L27" s="11"/>
      <c r="M27" s="11"/>
    </row>
    <row r="28" spans="1:13" ht="21.95" customHeight="1" x14ac:dyDescent="0.3">
      <c r="A28" s="162" t="s">
        <v>17</v>
      </c>
      <c r="B28" s="163">
        <v>223</v>
      </c>
      <c r="C28" s="178" t="s">
        <v>105</v>
      </c>
      <c r="D28" s="194">
        <f>ROUNDDOWN($B$28*0.95,0)</f>
        <v>211</v>
      </c>
      <c r="E28" s="189" t="s">
        <v>83</v>
      </c>
      <c r="F28" s="189" t="s">
        <v>83</v>
      </c>
      <c r="G28" s="195">
        <f>ROUNDUP($B$28*1.05,0)</f>
        <v>235</v>
      </c>
      <c r="H28" s="191" t="s">
        <v>111</v>
      </c>
      <c r="I28" s="142"/>
      <c r="J28" s="11"/>
      <c r="K28" s="11"/>
      <c r="L28" s="11"/>
      <c r="M28" s="11"/>
    </row>
    <row r="29" spans="1:13" ht="21.95" customHeight="1" x14ac:dyDescent="0.15">
      <c r="A29" s="162" t="s">
        <v>112</v>
      </c>
      <c r="B29" s="163">
        <v>319</v>
      </c>
      <c r="C29" s="178" t="s">
        <v>105</v>
      </c>
      <c r="D29" s="194">
        <f>ROUNDDOWN($B$29*0.95,0)</f>
        <v>303</v>
      </c>
      <c r="E29" s="189" t="s">
        <v>83</v>
      </c>
      <c r="F29" s="189" t="s">
        <v>83</v>
      </c>
      <c r="G29" s="195">
        <f>ROUNDUP($B$29*1.05,0)</f>
        <v>335</v>
      </c>
      <c r="H29" s="191" t="s">
        <v>113</v>
      </c>
      <c r="I29" s="11"/>
      <c r="J29" s="11"/>
      <c r="K29" s="11"/>
      <c r="L29" s="11"/>
      <c r="M29" s="11"/>
    </row>
    <row r="30" spans="1:13" ht="21.95" customHeight="1" x14ac:dyDescent="0.15">
      <c r="A30" s="162" t="s">
        <v>18</v>
      </c>
      <c r="B30" s="229">
        <v>147</v>
      </c>
      <c r="C30" s="213" t="s">
        <v>114</v>
      </c>
      <c r="D30" s="194">
        <f>ROUNDDOWN($B$30*0.95,0)</f>
        <v>139</v>
      </c>
      <c r="E30" s="189" t="s">
        <v>83</v>
      </c>
      <c r="F30" s="189" t="s">
        <v>83</v>
      </c>
      <c r="G30" s="195">
        <f>ROUNDUP($B$30*1.05,0)</f>
        <v>155</v>
      </c>
      <c r="H30" s="191" t="s">
        <v>115</v>
      </c>
      <c r="I30" s="11"/>
      <c r="J30" s="11"/>
      <c r="K30" s="11"/>
      <c r="L30" s="11"/>
      <c r="M30" s="11"/>
    </row>
    <row r="31" spans="1:13" ht="21.95" customHeight="1" x14ac:dyDescent="0.15">
      <c r="A31" s="162" t="s">
        <v>19</v>
      </c>
      <c r="B31" s="219">
        <v>2.7</v>
      </c>
      <c r="C31" s="213" t="s">
        <v>89</v>
      </c>
      <c r="D31" s="220">
        <f>$B$31-0.2</f>
        <v>2.5</v>
      </c>
      <c r="E31" s="189" t="s">
        <v>83</v>
      </c>
      <c r="F31" s="189" t="s">
        <v>83</v>
      </c>
      <c r="G31" s="221">
        <f>$B$31+0.2</f>
        <v>2.9000000000000004</v>
      </c>
      <c r="H31" s="191" t="s">
        <v>116</v>
      </c>
      <c r="I31" s="11"/>
      <c r="J31" s="11"/>
      <c r="K31" s="11"/>
      <c r="L31" s="11"/>
      <c r="M31" s="11"/>
    </row>
    <row r="32" spans="1:13" ht="21.95" customHeight="1" x14ac:dyDescent="0.15">
      <c r="A32" s="162" t="s">
        <v>20</v>
      </c>
      <c r="B32" s="219">
        <v>6</v>
      </c>
      <c r="C32" s="213" t="s">
        <v>89</v>
      </c>
      <c r="D32" s="220">
        <f>$B$32-0.2</f>
        <v>5.8</v>
      </c>
      <c r="E32" s="189" t="s">
        <v>83</v>
      </c>
      <c r="F32" s="189" t="s">
        <v>83</v>
      </c>
      <c r="G32" s="221">
        <f>$B$32+0.2</f>
        <v>6.2</v>
      </c>
      <c r="H32" s="191" t="s">
        <v>116</v>
      </c>
      <c r="I32" s="11"/>
      <c r="J32" s="11"/>
      <c r="K32" s="11"/>
      <c r="L32" s="11"/>
      <c r="M32" s="11"/>
    </row>
    <row r="33" spans="1:22" ht="21.95" customHeight="1" x14ac:dyDescent="0.3">
      <c r="A33" s="162" t="s">
        <v>21</v>
      </c>
      <c r="B33" s="229">
        <v>1001</v>
      </c>
      <c r="C33" s="213" t="s">
        <v>89</v>
      </c>
      <c r="D33" s="194">
        <f>ROUNDDOWN($B$33*0.95,0)</f>
        <v>950</v>
      </c>
      <c r="E33" s="189" t="s">
        <v>83</v>
      </c>
      <c r="F33" s="189" t="s">
        <v>83</v>
      </c>
      <c r="G33" s="195">
        <f>ROUNDUP($B$33*1.05,0)</f>
        <v>1052</v>
      </c>
      <c r="H33" s="191" t="s">
        <v>117</v>
      </c>
      <c r="I33" s="142"/>
      <c r="J33" s="11"/>
      <c r="K33" s="11"/>
      <c r="L33" s="11"/>
      <c r="M33" s="11"/>
    </row>
    <row r="34" spans="1:22" ht="21.95" customHeight="1" x14ac:dyDescent="0.3">
      <c r="A34" s="162" t="s">
        <v>22</v>
      </c>
      <c r="B34" s="229">
        <v>227</v>
      </c>
      <c r="C34" s="213" t="s">
        <v>89</v>
      </c>
      <c r="D34" s="194">
        <f>ROUNDDOWN($B$34*0.9,0)</f>
        <v>204</v>
      </c>
      <c r="E34" s="189" t="s">
        <v>83</v>
      </c>
      <c r="F34" s="189" t="s">
        <v>83</v>
      </c>
      <c r="G34" s="195">
        <f>ROUNDUP($B$34*1.1,0)</f>
        <v>250</v>
      </c>
      <c r="H34" s="191" t="s">
        <v>118</v>
      </c>
      <c r="I34" s="142"/>
      <c r="J34" s="11"/>
      <c r="K34" s="11"/>
      <c r="L34" s="11"/>
      <c r="M34" s="11"/>
    </row>
    <row r="35" spans="1:22" ht="21.95" customHeight="1" x14ac:dyDescent="0.15">
      <c r="A35" s="162" t="s">
        <v>23</v>
      </c>
      <c r="B35" s="229">
        <v>83</v>
      </c>
      <c r="C35" s="213" t="s">
        <v>89</v>
      </c>
      <c r="D35" s="194">
        <f>ROUNDDOWN($B$35*0.9,0)</f>
        <v>74</v>
      </c>
      <c r="E35" s="189" t="s">
        <v>83</v>
      </c>
      <c r="F35" s="189" t="s">
        <v>83</v>
      </c>
      <c r="G35" s="195">
        <f>ROUNDUP($B$35*1.1,0)</f>
        <v>92</v>
      </c>
      <c r="H35" s="191" t="s">
        <v>119</v>
      </c>
      <c r="I35" s="11"/>
      <c r="J35" s="11"/>
      <c r="K35" s="11"/>
      <c r="L35" s="11"/>
      <c r="M35" s="11"/>
    </row>
    <row r="36" spans="1:22" ht="18.75" x14ac:dyDescent="0.45">
      <c r="A36" s="144"/>
      <c r="B36" s="145"/>
      <c r="C36" s="145"/>
      <c r="D36" s="146"/>
      <c r="E36" s="147"/>
      <c r="F36" s="147"/>
      <c r="G36" s="148"/>
      <c r="H36" s="145"/>
      <c r="I36" s="11"/>
      <c r="J36" s="11"/>
      <c r="K36" s="11"/>
      <c r="L36" s="11"/>
      <c r="M36" s="11"/>
    </row>
    <row r="37" spans="1:22" s="154" customFormat="1" ht="18.75" x14ac:dyDescent="0.45">
      <c r="A37" s="149"/>
      <c r="B37" s="150"/>
      <c r="C37" s="150"/>
      <c r="D37" s="151"/>
      <c r="E37" s="152"/>
      <c r="F37" s="152"/>
      <c r="G37" s="153"/>
      <c r="H37" s="150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8.75" x14ac:dyDescent="0.45">
      <c r="A38" s="149"/>
      <c r="B38" s="155"/>
      <c r="C38" s="155"/>
      <c r="D38" s="151"/>
      <c r="E38" s="152"/>
      <c r="F38" s="152"/>
      <c r="G38" s="153"/>
      <c r="H38" s="150"/>
    </row>
    <row r="39" spans="1:22" ht="18.75" x14ac:dyDescent="0.45">
      <c r="A39" s="156"/>
      <c r="B39" s="157"/>
      <c r="C39" s="157"/>
    </row>
  </sheetData>
  <mergeCells count="2">
    <mergeCell ref="A1:H1"/>
    <mergeCell ref="D2:G2"/>
  </mergeCells>
  <phoneticPr fontId="21"/>
  <printOptions horizontalCentered="1"/>
  <pageMargins left="0.196850393700787" right="0.196850393700787" top="0.89" bottom="0.196850393700787" header="0.27559055118110198" footer="0.31496062992126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ECC0E-69EC-400E-9FCC-8FCE86A8C847}">
  <sheetPr codeName="Sheet9"/>
  <dimension ref="A1:Q20"/>
  <sheetViews>
    <sheetView zoomScale="80" zoomScaleNormal="80" workbookViewId="0">
      <selection activeCell="P42" sqref="P42"/>
    </sheetView>
  </sheetViews>
  <sheetFormatPr defaultColWidth="9" defaultRowHeight="13.5" x14ac:dyDescent="0.15"/>
  <cols>
    <col min="1" max="1" width="3.75" style="11" customWidth="1"/>
    <col min="2" max="2" width="7.875" style="11" customWidth="1"/>
    <col min="3" max="3" width="10.5" style="11" customWidth="1"/>
    <col min="4" max="4" width="8.625" style="11" customWidth="1"/>
    <col min="5" max="5" width="8.75" style="11" customWidth="1"/>
    <col min="6" max="7" width="8.625" style="11" customWidth="1"/>
    <col min="8" max="8" width="9.25" style="11" customWidth="1"/>
    <col min="9" max="9" width="8.625" style="11" customWidth="1"/>
    <col min="10" max="10" width="9.375" style="11" customWidth="1"/>
    <col min="11" max="11" width="6.875" style="11" customWidth="1"/>
    <col min="12" max="12" width="9.75" style="11" customWidth="1"/>
    <col min="13" max="13" width="7.75" style="11" customWidth="1"/>
    <col min="14" max="14" width="3.125" style="11" customWidth="1"/>
    <col min="15" max="15" width="2.625" style="11" customWidth="1"/>
    <col min="16" max="16" width="10.125" style="11" customWidth="1"/>
    <col min="17" max="16384" width="9" style="11"/>
  </cols>
  <sheetData>
    <row r="1" spans="1:17" ht="20.100000000000001" customHeight="1" x14ac:dyDescent="0.3">
      <c r="F1" s="32" t="s">
        <v>49</v>
      </c>
    </row>
    <row r="2" spans="1:17" ht="15.95" customHeight="1" x14ac:dyDescent="0.25">
      <c r="A2" s="93" t="s">
        <v>24</v>
      </c>
      <c r="B2" s="94" t="s">
        <v>25</v>
      </c>
      <c r="C2" s="94" t="s">
        <v>26</v>
      </c>
      <c r="D2" s="95" t="s">
        <v>27</v>
      </c>
      <c r="E2" s="96" t="s">
        <v>37</v>
      </c>
      <c r="F2" s="94" t="s">
        <v>28</v>
      </c>
      <c r="G2" s="28" t="s">
        <v>29</v>
      </c>
      <c r="H2" s="94" t="s">
        <v>30</v>
      </c>
      <c r="I2" s="94" t="s">
        <v>31</v>
      </c>
      <c r="J2" s="97" t="s">
        <v>32</v>
      </c>
      <c r="K2" s="25" t="s">
        <v>0</v>
      </c>
      <c r="L2" s="98" t="s">
        <v>52</v>
      </c>
      <c r="M2" s="99" t="s">
        <v>33</v>
      </c>
      <c r="N2" s="57" t="s">
        <v>34</v>
      </c>
      <c r="O2" s="56" t="s">
        <v>35</v>
      </c>
      <c r="P2" s="13" t="s">
        <v>120</v>
      </c>
    </row>
    <row r="3" spans="1:17" ht="15.95" customHeight="1" x14ac:dyDescent="0.25">
      <c r="A3" s="21">
        <v>5</v>
      </c>
      <c r="B3" s="257">
        <v>2.2611111111111111</v>
      </c>
      <c r="C3" s="257">
        <v>2.2789189189189187</v>
      </c>
      <c r="D3" s="90">
        <v>2.2361111111111098</v>
      </c>
      <c r="E3" s="90">
        <v>2.1339999999999999</v>
      </c>
      <c r="F3" s="257">
        <v>2.1019999999999999</v>
      </c>
      <c r="G3" s="257">
        <v>2.3170000000000002</v>
      </c>
      <c r="H3" s="257">
        <v>2.2200000000000002</v>
      </c>
      <c r="I3" s="132"/>
      <c r="J3" s="132"/>
      <c r="K3" s="22">
        <v>2.2999999999999998</v>
      </c>
      <c r="L3" s="35">
        <f>AVERAGE(B3:J3)</f>
        <v>2.2213058773058774</v>
      </c>
      <c r="M3" s="35">
        <f t="shared" ref="M3:M20" si="0">MAX(B3:J3)-MIN(B3:J3)</f>
        <v>0.2150000000000003</v>
      </c>
      <c r="N3" s="62">
        <v>2</v>
      </c>
      <c r="O3" s="61">
        <v>2.6</v>
      </c>
      <c r="P3" s="63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22">
        <v>2.2999999999999998</v>
      </c>
      <c r="L4" s="35"/>
      <c r="M4" s="35">
        <f t="shared" si="0"/>
        <v>0</v>
      </c>
      <c r="N4" s="62">
        <v>2</v>
      </c>
      <c r="O4" s="61">
        <v>2.6</v>
      </c>
      <c r="P4" s="15">
        <f>L4/L$3*100</f>
        <v>0</v>
      </c>
    </row>
    <row r="5" spans="1:17" ht="15.95" customHeight="1" x14ac:dyDescent="0.25">
      <c r="A5" s="21">
        <v>7</v>
      </c>
      <c r="B5" s="36"/>
      <c r="C5" s="36"/>
      <c r="D5" s="35"/>
      <c r="E5" s="35"/>
      <c r="F5" s="36"/>
      <c r="G5" s="36"/>
      <c r="H5" s="36"/>
      <c r="I5" s="36"/>
      <c r="J5" s="36"/>
      <c r="K5" s="22">
        <v>2.2999999999999998</v>
      </c>
      <c r="L5" s="35"/>
      <c r="M5" s="35">
        <f t="shared" si="0"/>
        <v>0</v>
      </c>
      <c r="N5" s="62">
        <v>2</v>
      </c>
      <c r="O5" s="61">
        <v>2.6</v>
      </c>
      <c r="P5" s="15">
        <f t="shared" ref="P5:P20" si="1">L5/L$3*100</f>
        <v>0</v>
      </c>
    </row>
    <row r="6" spans="1:17" ht="15.95" customHeight="1" x14ac:dyDescent="0.25">
      <c r="A6" s="21">
        <v>8</v>
      </c>
      <c r="B6" s="36"/>
      <c r="C6" s="36"/>
      <c r="D6" s="35"/>
      <c r="E6" s="35"/>
      <c r="F6" s="36"/>
      <c r="G6" s="36"/>
      <c r="H6" s="36"/>
      <c r="I6" s="36"/>
      <c r="J6" s="36"/>
      <c r="K6" s="22">
        <v>2.2999999999999998</v>
      </c>
      <c r="L6" s="35"/>
      <c r="M6" s="35">
        <f t="shared" si="0"/>
        <v>0</v>
      </c>
      <c r="N6" s="62">
        <v>2</v>
      </c>
      <c r="O6" s="61">
        <v>2.6</v>
      </c>
      <c r="P6" s="15">
        <f t="shared" si="1"/>
        <v>0</v>
      </c>
    </row>
    <row r="7" spans="1:17" ht="15.95" customHeight="1" x14ac:dyDescent="0.25">
      <c r="A7" s="21">
        <v>9</v>
      </c>
      <c r="B7" s="36"/>
      <c r="C7" s="36"/>
      <c r="D7" s="35"/>
      <c r="E7" s="35"/>
      <c r="F7" s="36"/>
      <c r="G7" s="36"/>
      <c r="H7" s="36"/>
      <c r="I7" s="35"/>
      <c r="J7" s="36"/>
      <c r="K7" s="22">
        <v>2.2999999999999998</v>
      </c>
      <c r="L7" s="35"/>
      <c r="M7" s="35">
        <f t="shared" si="0"/>
        <v>0</v>
      </c>
      <c r="N7" s="62">
        <v>2</v>
      </c>
      <c r="O7" s="61">
        <v>2.6</v>
      </c>
      <c r="P7" s="15">
        <f t="shared" si="1"/>
        <v>0</v>
      </c>
    </row>
    <row r="8" spans="1:17" ht="15.95" customHeight="1" x14ac:dyDescent="0.25">
      <c r="A8" s="21">
        <v>10</v>
      </c>
      <c r="B8" s="132"/>
      <c r="C8" s="132"/>
      <c r="D8" s="135"/>
      <c r="E8" s="137"/>
      <c r="F8" s="132"/>
      <c r="G8" s="132"/>
      <c r="H8" s="132"/>
      <c r="I8" s="132"/>
      <c r="J8" s="132"/>
      <c r="K8" s="22">
        <v>2.2999999999999998</v>
      </c>
      <c r="L8" s="35"/>
      <c r="M8" s="35">
        <f t="shared" si="0"/>
        <v>0</v>
      </c>
      <c r="N8" s="62">
        <v>2</v>
      </c>
      <c r="O8" s="61">
        <v>2.6</v>
      </c>
      <c r="P8" s="15">
        <f t="shared" si="1"/>
        <v>0</v>
      </c>
    </row>
    <row r="9" spans="1:17" ht="15.95" customHeight="1" x14ac:dyDescent="0.25">
      <c r="A9" s="21">
        <v>11</v>
      </c>
      <c r="B9" s="36"/>
      <c r="C9" s="36"/>
      <c r="D9" s="35"/>
      <c r="E9" s="35"/>
      <c r="F9" s="36"/>
      <c r="G9" s="36"/>
      <c r="H9" s="36"/>
      <c r="I9" s="36"/>
      <c r="J9" s="36"/>
      <c r="K9" s="22">
        <v>2.2999999999999998</v>
      </c>
      <c r="L9" s="35"/>
      <c r="M9" s="35">
        <f t="shared" si="0"/>
        <v>0</v>
      </c>
      <c r="N9" s="62">
        <v>2</v>
      </c>
      <c r="O9" s="61">
        <v>2.6</v>
      </c>
      <c r="P9" s="15">
        <f t="shared" si="1"/>
        <v>0</v>
      </c>
    </row>
    <row r="10" spans="1:17" ht="15.95" customHeight="1" x14ac:dyDescent="0.25">
      <c r="A10" s="21">
        <v>12</v>
      </c>
      <c r="B10" s="36"/>
      <c r="C10" s="36"/>
      <c r="D10" s="35"/>
      <c r="E10" s="35"/>
      <c r="F10" s="36"/>
      <c r="G10" s="36"/>
      <c r="H10" s="36"/>
      <c r="I10" s="36"/>
      <c r="J10" s="36"/>
      <c r="K10" s="22">
        <v>2.2999999999999998</v>
      </c>
      <c r="L10" s="35"/>
      <c r="M10" s="35">
        <f t="shared" si="0"/>
        <v>0</v>
      </c>
      <c r="N10" s="62">
        <v>2</v>
      </c>
      <c r="O10" s="61">
        <v>2.6</v>
      </c>
      <c r="P10" s="15">
        <f t="shared" si="1"/>
        <v>0</v>
      </c>
    </row>
    <row r="11" spans="1:17" ht="15.95" customHeight="1" x14ac:dyDescent="0.25">
      <c r="A11" s="21">
        <v>1</v>
      </c>
      <c r="B11" s="36"/>
      <c r="C11" s="36"/>
      <c r="D11" s="35"/>
      <c r="E11" s="35"/>
      <c r="F11" s="36"/>
      <c r="G11" s="36"/>
      <c r="H11" s="36"/>
      <c r="I11" s="36"/>
      <c r="J11" s="36"/>
      <c r="K11" s="22">
        <v>2.2999999999999998</v>
      </c>
      <c r="L11" s="35"/>
      <c r="M11" s="35">
        <f t="shared" si="0"/>
        <v>0</v>
      </c>
      <c r="N11" s="62">
        <v>2</v>
      </c>
      <c r="O11" s="61">
        <v>2.6</v>
      </c>
      <c r="P11" s="15">
        <f t="shared" si="1"/>
        <v>0</v>
      </c>
    </row>
    <row r="12" spans="1:17" ht="15.95" customHeight="1" x14ac:dyDescent="0.25">
      <c r="A12" s="21">
        <v>2</v>
      </c>
      <c r="B12" s="36"/>
      <c r="C12" s="36"/>
      <c r="D12" s="35"/>
      <c r="E12" s="35"/>
      <c r="F12" s="36"/>
      <c r="G12" s="36"/>
      <c r="H12" s="36"/>
      <c r="I12" s="36"/>
      <c r="J12" s="36"/>
      <c r="K12" s="22">
        <v>2.2999999999999998</v>
      </c>
      <c r="L12" s="35"/>
      <c r="M12" s="35">
        <f t="shared" si="0"/>
        <v>0</v>
      </c>
      <c r="N12" s="62">
        <v>2</v>
      </c>
      <c r="O12" s="61">
        <v>2.6</v>
      </c>
      <c r="P12" s="15">
        <f t="shared" si="1"/>
        <v>0</v>
      </c>
    </row>
    <row r="13" spans="1:17" ht="15.95" customHeight="1" x14ac:dyDescent="0.25">
      <c r="A13" s="21">
        <v>3</v>
      </c>
      <c r="B13" s="36"/>
      <c r="C13" s="36"/>
      <c r="D13" s="35"/>
      <c r="E13" s="35"/>
      <c r="F13" s="36"/>
      <c r="G13" s="36"/>
      <c r="H13" s="36"/>
      <c r="I13" s="36"/>
      <c r="J13" s="36"/>
      <c r="K13" s="22">
        <v>2.2999999999999998</v>
      </c>
      <c r="L13" s="35"/>
      <c r="M13" s="35">
        <f t="shared" si="0"/>
        <v>0</v>
      </c>
      <c r="N13" s="62">
        <v>2</v>
      </c>
      <c r="O13" s="61">
        <v>2.6</v>
      </c>
      <c r="P13" s="15">
        <f t="shared" si="1"/>
        <v>0</v>
      </c>
    </row>
    <row r="14" spans="1:17" ht="15.95" customHeight="1" x14ac:dyDescent="0.25">
      <c r="A14" s="21">
        <v>4</v>
      </c>
      <c r="B14" s="36"/>
      <c r="C14" s="36"/>
      <c r="D14" s="35"/>
      <c r="E14" s="35"/>
      <c r="F14" s="51"/>
      <c r="G14" s="36"/>
      <c r="H14" s="36"/>
      <c r="I14" s="36"/>
      <c r="J14" s="36"/>
      <c r="K14" s="22">
        <v>2.2999999999999998</v>
      </c>
      <c r="L14" s="35"/>
      <c r="M14" s="35">
        <f t="shared" si="0"/>
        <v>0</v>
      </c>
      <c r="N14" s="62">
        <v>2</v>
      </c>
      <c r="O14" s="61">
        <v>2.6</v>
      </c>
      <c r="P14" s="15">
        <f t="shared" si="1"/>
        <v>0</v>
      </c>
    </row>
    <row r="15" spans="1:17" ht="15.95" customHeight="1" x14ac:dyDescent="0.25">
      <c r="A15" s="21">
        <v>5</v>
      </c>
      <c r="B15" s="36"/>
      <c r="C15" s="36"/>
      <c r="D15" s="35"/>
      <c r="E15" s="35"/>
      <c r="F15" s="36"/>
      <c r="G15" s="36"/>
      <c r="H15" s="36"/>
      <c r="I15" s="36"/>
      <c r="J15" s="36"/>
      <c r="K15" s="22">
        <v>2.2999999999999998</v>
      </c>
      <c r="L15" s="35"/>
      <c r="M15" s="35">
        <f t="shared" si="0"/>
        <v>0</v>
      </c>
      <c r="N15" s="62">
        <v>2</v>
      </c>
      <c r="O15" s="61">
        <v>2.6</v>
      </c>
      <c r="P15" s="15">
        <f t="shared" si="1"/>
        <v>0</v>
      </c>
      <c r="Q15" s="14"/>
    </row>
    <row r="16" spans="1:17" ht="15.95" customHeight="1" x14ac:dyDescent="0.25">
      <c r="A16" s="21">
        <v>6</v>
      </c>
      <c r="B16" s="36"/>
      <c r="C16" s="36"/>
      <c r="D16" s="37"/>
      <c r="E16" s="35"/>
      <c r="F16" s="36"/>
      <c r="G16" s="36"/>
      <c r="H16" s="36"/>
      <c r="I16" s="36"/>
      <c r="J16" s="36"/>
      <c r="K16" s="22">
        <v>2.2999999999999998</v>
      </c>
      <c r="L16" s="35"/>
      <c r="M16" s="35">
        <f t="shared" si="0"/>
        <v>0</v>
      </c>
      <c r="N16" s="62">
        <v>2</v>
      </c>
      <c r="O16" s="61">
        <v>2.6</v>
      </c>
      <c r="P16" s="15">
        <f t="shared" si="1"/>
        <v>0</v>
      </c>
      <c r="Q16" s="14"/>
    </row>
    <row r="17" spans="1:17" ht="15.95" customHeight="1" x14ac:dyDescent="0.25">
      <c r="A17" s="21">
        <v>7</v>
      </c>
      <c r="B17" s="36"/>
      <c r="C17" s="36"/>
      <c r="D17" s="37"/>
      <c r="E17" s="35"/>
      <c r="F17" s="36"/>
      <c r="G17" s="36"/>
      <c r="H17" s="36"/>
      <c r="I17" s="36"/>
      <c r="J17" s="36"/>
      <c r="K17" s="22">
        <v>2.2999999999999998</v>
      </c>
      <c r="L17" s="35"/>
      <c r="M17" s="35">
        <f t="shared" si="0"/>
        <v>0</v>
      </c>
      <c r="N17" s="62">
        <v>2</v>
      </c>
      <c r="O17" s="61">
        <v>2.6</v>
      </c>
      <c r="P17" s="15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22">
        <v>2.2999999999999998</v>
      </c>
      <c r="L18" s="35"/>
      <c r="M18" s="35">
        <f t="shared" si="0"/>
        <v>0</v>
      </c>
      <c r="N18" s="62">
        <v>2</v>
      </c>
      <c r="O18" s="61">
        <v>2.6</v>
      </c>
      <c r="P18" s="15">
        <f t="shared" si="1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22">
        <v>2.2999999999999998</v>
      </c>
      <c r="L19" s="35"/>
      <c r="M19" s="35">
        <f t="shared" si="0"/>
        <v>0</v>
      </c>
      <c r="N19" s="62">
        <v>2</v>
      </c>
      <c r="O19" s="61">
        <v>2.6</v>
      </c>
      <c r="P19" s="15">
        <f t="shared" si="1"/>
        <v>0</v>
      </c>
      <c r="Q19" s="14"/>
    </row>
    <row r="20" spans="1:17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22">
        <v>2.2999999999999998</v>
      </c>
      <c r="L20" s="35"/>
      <c r="M20" s="35">
        <f t="shared" si="0"/>
        <v>0</v>
      </c>
      <c r="N20" s="62">
        <v>2</v>
      </c>
      <c r="O20" s="61">
        <v>2.6</v>
      </c>
      <c r="P20" s="15">
        <f t="shared" si="1"/>
        <v>0</v>
      </c>
      <c r="Q20" s="14"/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1805-75F9-41EC-BFF0-AFAD7E1E4AAE}">
  <sheetPr codeName="Sheet31"/>
  <dimension ref="A1:Q20"/>
  <sheetViews>
    <sheetView zoomScale="70" zoomScaleNormal="70" workbookViewId="0">
      <selection activeCell="S13" sqref="S13"/>
    </sheetView>
  </sheetViews>
  <sheetFormatPr defaultColWidth="9" defaultRowHeight="13.5" x14ac:dyDescent="0.15"/>
  <cols>
    <col min="1" max="1" width="3.75" customWidth="1"/>
    <col min="2" max="2" width="8" customWidth="1"/>
    <col min="4" max="4" width="8.75" customWidth="1"/>
    <col min="5" max="5" width="9.625" customWidth="1"/>
    <col min="6" max="8" width="8.75" customWidth="1"/>
    <col min="9" max="9" width="8.625" customWidth="1"/>
    <col min="10" max="10" width="9.375" customWidth="1"/>
    <col min="11" max="11" width="6.875" customWidth="1"/>
    <col min="12" max="12" width="9.75" customWidth="1"/>
    <col min="13" max="13" width="8.125" customWidth="1"/>
    <col min="14" max="15" width="2.625" customWidth="1"/>
  </cols>
  <sheetData>
    <row r="1" spans="1:17" ht="20.100000000000001" customHeight="1" x14ac:dyDescent="0.3">
      <c r="F1" s="232" t="s">
        <v>7</v>
      </c>
    </row>
    <row r="2" spans="1:17" ht="15.95" customHeight="1" x14ac:dyDescent="0.25">
      <c r="A2" s="233" t="s">
        <v>24</v>
      </c>
      <c r="B2" s="234" t="s">
        <v>25</v>
      </c>
      <c r="C2" s="234" t="s">
        <v>26</v>
      </c>
      <c r="D2" s="235" t="s">
        <v>27</v>
      </c>
      <c r="E2" s="236" t="s">
        <v>37</v>
      </c>
      <c r="F2" s="234" t="s">
        <v>28</v>
      </c>
      <c r="G2" s="237" t="s">
        <v>29</v>
      </c>
      <c r="H2" s="234" t="s">
        <v>30</v>
      </c>
      <c r="I2" s="234" t="s">
        <v>31</v>
      </c>
      <c r="J2" s="238" t="s">
        <v>32</v>
      </c>
      <c r="K2" s="239" t="s">
        <v>0</v>
      </c>
      <c r="L2" s="240" t="s">
        <v>52</v>
      </c>
      <c r="M2" s="241" t="s">
        <v>33</v>
      </c>
      <c r="N2" s="242" t="s">
        <v>34</v>
      </c>
      <c r="O2" s="243" t="s">
        <v>35</v>
      </c>
      <c r="P2" s="244" t="s">
        <v>127</v>
      </c>
    </row>
    <row r="3" spans="1:17" ht="15.95" customHeight="1" x14ac:dyDescent="0.25">
      <c r="A3" s="245">
        <v>5</v>
      </c>
      <c r="B3" s="257">
        <v>6.4883333333333333</v>
      </c>
      <c r="C3" s="257">
        <v>6.417083333333335</v>
      </c>
      <c r="D3" s="90">
        <v>6.4668749999999999</v>
      </c>
      <c r="E3" s="90">
        <v>6.4480000000000004</v>
      </c>
      <c r="F3" s="257">
        <v>6.4736666666666665</v>
      </c>
      <c r="G3" s="257">
        <v>6.508</v>
      </c>
      <c r="H3" s="257">
        <v>6.53</v>
      </c>
      <c r="I3" s="257">
        <v>6.56</v>
      </c>
      <c r="J3" s="257"/>
      <c r="K3" s="246">
        <v>6.5</v>
      </c>
      <c r="L3" s="247">
        <f>AVERAGE(B3:J3)</f>
        <v>6.4864947916666678</v>
      </c>
      <c r="M3" s="247">
        <f t="shared" ref="M3:M20" si="0">MAX(B3:J3)-MIN(B3:J3)</f>
        <v>0.14291666666666458</v>
      </c>
      <c r="N3" s="248">
        <v>6.3</v>
      </c>
      <c r="O3" s="249">
        <v>6.7</v>
      </c>
      <c r="P3" s="250">
        <f>L3/L3*100</f>
        <v>100</v>
      </c>
    </row>
    <row r="4" spans="1:17" ht="15.95" customHeight="1" x14ac:dyDescent="0.25">
      <c r="A4" s="245">
        <v>6</v>
      </c>
      <c r="B4" s="257"/>
      <c r="C4" s="257"/>
      <c r="D4" s="269"/>
      <c r="E4" s="269"/>
      <c r="F4" s="257"/>
      <c r="G4" s="270"/>
      <c r="H4" s="257"/>
      <c r="I4" s="257"/>
      <c r="J4" s="251"/>
      <c r="K4" s="246">
        <v>6.5</v>
      </c>
      <c r="L4" s="247"/>
      <c r="M4" s="247">
        <f t="shared" si="0"/>
        <v>0</v>
      </c>
      <c r="N4" s="248">
        <v>6.3</v>
      </c>
      <c r="O4" s="249">
        <v>6.7</v>
      </c>
      <c r="P4" s="250">
        <f>L4/L$3*100</f>
        <v>0</v>
      </c>
    </row>
    <row r="5" spans="1:17" ht="15.95" customHeight="1" x14ac:dyDescent="0.25">
      <c r="A5" s="245">
        <v>7</v>
      </c>
      <c r="B5" s="251"/>
      <c r="C5" s="251"/>
      <c r="D5" s="247"/>
      <c r="E5" s="247"/>
      <c r="F5" s="251"/>
      <c r="G5" s="252"/>
      <c r="H5" s="251"/>
      <c r="I5" s="251"/>
      <c r="J5" s="251"/>
      <c r="K5" s="246">
        <v>6.5</v>
      </c>
      <c r="L5" s="247"/>
      <c r="M5" s="247">
        <f t="shared" si="0"/>
        <v>0</v>
      </c>
      <c r="N5" s="248">
        <v>6.3</v>
      </c>
      <c r="O5" s="249">
        <v>6.7</v>
      </c>
      <c r="P5" s="250">
        <f t="shared" ref="P5:P20" si="1">L5/L$3*100</f>
        <v>0</v>
      </c>
    </row>
    <row r="6" spans="1:17" ht="15.95" customHeight="1" x14ac:dyDescent="0.25">
      <c r="A6" s="245">
        <v>8</v>
      </c>
      <c r="B6" s="251"/>
      <c r="C6" s="251"/>
      <c r="D6" s="247"/>
      <c r="E6" s="247"/>
      <c r="F6" s="251"/>
      <c r="G6" s="252"/>
      <c r="H6" s="251"/>
      <c r="I6" s="251"/>
      <c r="J6" s="251"/>
      <c r="K6" s="246">
        <v>6.5</v>
      </c>
      <c r="L6" s="247"/>
      <c r="M6" s="247">
        <f t="shared" si="0"/>
        <v>0</v>
      </c>
      <c r="N6" s="248">
        <v>6.3</v>
      </c>
      <c r="O6" s="249">
        <v>6.7</v>
      </c>
      <c r="P6" s="250">
        <f t="shared" si="1"/>
        <v>0</v>
      </c>
    </row>
    <row r="7" spans="1:17" ht="15.95" customHeight="1" x14ac:dyDescent="0.25">
      <c r="A7" s="245">
        <v>9</v>
      </c>
      <c r="B7" s="251"/>
      <c r="C7" s="251"/>
      <c r="D7" s="247"/>
      <c r="E7" s="247"/>
      <c r="F7" s="251"/>
      <c r="G7" s="252"/>
      <c r="H7" s="251"/>
      <c r="I7" s="247"/>
      <c r="J7" s="251"/>
      <c r="K7" s="246">
        <v>6.5</v>
      </c>
      <c r="L7" s="247"/>
      <c r="M7" s="247">
        <f t="shared" si="0"/>
        <v>0</v>
      </c>
      <c r="N7" s="248">
        <v>6.3</v>
      </c>
      <c r="O7" s="249">
        <v>6.7</v>
      </c>
      <c r="P7" s="250">
        <f t="shared" si="1"/>
        <v>0</v>
      </c>
    </row>
    <row r="8" spans="1:17" ht="15.95" customHeight="1" x14ac:dyDescent="0.25">
      <c r="A8" s="245">
        <v>10</v>
      </c>
      <c r="B8" s="251"/>
      <c r="C8" s="251"/>
      <c r="D8" s="247"/>
      <c r="E8" s="247"/>
      <c r="F8" s="251"/>
      <c r="G8" s="252"/>
      <c r="H8" s="251"/>
      <c r="I8" s="251"/>
      <c r="J8" s="251"/>
      <c r="K8" s="246">
        <v>6.5</v>
      </c>
      <c r="L8" s="247"/>
      <c r="M8" s="247">
        <f t="shared" si="0"/>
        <v>0</v>
      </c>
      <c r="N8" s="248">
        <v>6.3</v>
      </c>
      <c r="O8" s="249">
        <v>6.7</v>
      </c>
      <c r="P8" s="250">
        <f t="shared" si="1"/>
        <v>0</v>
      </c>
    </row>
    <row r="9" spans="1:17" ht="15.95" customHeight="1" x14ac:dyDescent="0.25">
      <c r="A9" s="245">
        <v>11</v>
      </c>
      <c r="B9" s="251"/>
      <c r="C9" s="251"/>
      <c r="D9" s="247"/>
      <c r="E9" s="247"/>
      <c r="F9" s="251"/>
      <c r="G9" s="252"/>
      <c r="H9" s="251"/>
      <c r="I9" s="251"/>
      <c r="J9" s="251"/>
      <c r="K9" s="246">
        <v>6.5</v>
      </c>
      <c r="L9" s="247"/>
      <c r="M9" s="247">
        <f t="shared" si="0"/>
        <v>0</v>
      </c>
      <c r="N9" s="248">
        <v>6.3</v>
      </c>
      <c r="O9" s="249">
        <v>6.7</v>
      </c>
      <c r="P9" s="250">
        <f t="shared" si="1"/>
        <v>0</v>
      </c>
    </row>
    <row r="10" spans="1:17" ht="15.95" customHeight="1" x14ac:dyDescent="0.25">
      <c r="A10" s="245">
        <v>12</v>
      </c>
      <c r="B10" s="251"/>
      <c r="C10" s="251"/>
      <c r="D10" s="247"/>
      <c r="E10" s="247"/>
      <c r="F10" s="251"/>
      <c r="G10" s="252"/>
      <c r="H10" s="251"/>
      <c r="I10" s="251"/>
      <c r="J10" s="251"/>
      <c r="K10" s="246">
        <v>6.5</v>
      </c>
      <c r="L10" s="247"/>
      <c r="M10" s="247">
        <f t="shared" si="0"/>
        <v>0</v>
      </c>
      <c r="N10" s="248">
        <v>6.3</v>
      </c>
      <c r="O10" s="249">
        <v>6.7</v>
      </c>
      <c r="P10" s="250">
        <f t="shared" si="1"/>
        <v>0</v>
      </c>
    </row>
    <row r="11" spans="1:17" ht="15.95" customHeight="1" x14ac:dyDescent="0.25">
      <c r="A11" s="245">
        <v>1</v>
      </c>
      <c r="B11" s="251"/>
      <c r="C11" s="251"/>
      <c r="D11" s="247"/>
      <c r="E11" s="247"/>
      <c r="F11" s="251"/>
      <c r="G11" s="252"/>
      <c r="H11" s="251"/>
      <c r="I11" s="251"/>
      <c r="J11" s="251"/>
      <c r="K11" s="246">
        <v>6.5</v>
      </c>
      <c r="L11" s="247"/>
      <c r="M11" s="247">
        <f t="shared" si="0"/>
        <v>0</v>
      </c>
      <c r="N11" s="248">
        <v>6.3</v>
      </c>
      <c r="O11" s="249">
        <v>6.7</v>
      </c>
      <c r="P11" s="250">
        <f t="shared" si="1"/>
        <v>0</v>
      </c>
    </row>
    <row r="12" spans="1:17" ht="15.95" customHeight="1" x14ac:dyDescent="0.25">
      <c r="A12" s="245">
        <v>2</v>
      </c>
      <c r="B12" s="251"/>
      <c r="C12" s="251"/>
      <c r="D12" s="247"/>
      <c r="E12" s="247"/>
      <c r="F12" s="251"/>
      <c r="G12" s="252"/>
      <c r="H12" s="251"/>
      <c r="I12" s="251"/>
      <c r="J12" s="251"/>
      <c r="K12" s="246">
        <v>6.5</v>
      </c>
      <c r="L12" s="247"/>
      <c r="M12" s="247">
        <f t="shared" si="0"/>
        <v>0</v>
      </c>
      <c r="N12" s="248">
        <v>6.3</v>
      </c>
      <c r="O12" s="249">
        <v>6.7</v>
      </c>
      <c r="P12" s="250">
        <f t="shared" si="1"/>
        <v>0</v>
      </c>
    </row>
    <row r="13" spans="1:17" ht="15.95" customHeight="1" x14ac:dyDescent="0.25">
      <c r="A13" s="245">
        <v>3</v>
      </c>
      <c r="B13" s="251"/>
      <c r="C13" s="251"/>
      <c r="D13" s="247"/>
      <c r="E13" s="247"/>
      <c r="F13" s="251"/>
      <c r="G13" s="251"/>
      <c r="H13" s="251"/>
      <c r="I13" s="251"/>
      <c r="J13" s="251"/>
      <c r="K13" s="246">
        <v>6.5</v>
      </c>
      <c r="L13" s="247"/>
      <c r="M13" s="247">
        <f t="shared" si="0"/>
        <v>0</v>
      </c>
      <c r="N13" s="248">
        <v>6.3</v>
      </c>
      <c r="O13" s="249">
        <v>6.7</v>
      </c>
      <c r="P13" s="250">
        <f t="shared" si="1"/>
        <v>0</v>
      </c>
    </row>
    <row r="14" spans="1:17" ht="15.95" customHeight="1" x14ac:dyDescent="0.25">
      <c r="A14" s="245">
        <v>4</v>
      </c>
      <c r="B14" s="251"/>
      <c r="C14" s="251"/>
      <c r="D14" s="247"/>
      <c r="E14" s="247"/>
      <c r="F14" s="252"/>
      <c r="G14" s="251"/>
      <c r="H14" s="251"/>
      <c r="I14" s="251"/>
      <c r="J14" s="251"/>
      <c r="K14" s="246">
        <v>6.5</v>
      </c>
      <c r="L14" s="247"/>
      <c r="M14" s="247">
        <f t="shared" si="0"/>
        <v>0</v>
      </c>
      <c r="N14" s="248">
        <v>6.3</v>
      </c>
      <c r="O14" s="249">
        <v>6.7</v>
      </c>
      <c r="P14" s="250">
        <f t="shared" si="1"/>
        <v>0</v>
      </c>
    </row>
    <row r="15" spans="1:17" ht="15.95" customHeight="1" x14ac:dyDescent="0.25">
      <c r="A15" s="245">
        <v>5</v>
      </c>
      <c r="B15" s="251"/>
      <c r="C15" s="251"/>
      <c r="D15" s="247"/>
      <c r="E15" s="247"/>
      <c r="F15" s="251"/>
      <c r="G15" s="251"/>
      <c r="H15" s="251"/>
      <c r="I15" s="251"/>
      <c r="J15" s="251"/>
      <c r="K15" s="246">
        <v>6.5</v>
      </c>
      <c r="L15" s="247"/>
      <c r="M15" s="247">
        <f t="shared" si="0"/>
        <v>0</v>
      </c>
      <c r="N15" s="248">
        <v>6.3</v>
      </c>
      <c r="O15" s="249">
        <v>6.7</v>
      </c>
      <c r="P15" s="250">
        <f t="shared" si="1"/>
        <v>0</v>
      </c>
      <c r="Q15" s="253"/>
    </row>
    <row r="16" spans="1:17" ht="15.95" customHeight="1" x14ac:dyDescent="0.25">
      <c r="A16" s="245">
        <v>6</v>
      </c>
      <c r="B16" s="251"/>
      <c r="C16" s="251"/>
      <c r="D16" s="254"/>
      <c r="E16" s="247"/>
      <c r="F16" s="251"/>
      <c r="G16" s="251"/>
      <c r="H16" s="251"/>
      <c r="I16" s="251"/>
      <c r="J16" s="251"/>
      <c r="K16" s="246">
        <v>6.5</v>
      </c>
      <c r="L16" s="247"/>
      <c r="M16" s="247">
        <f t="shared" si="0"/>
        <v>0</v>
      </c>
      <c r="N16" s="248">
        <v>6.3</v>
      </c>
      <c r="O16" s="249">
        <v>6.7</v>
      </c>
      <c r="P16" s="250">
        <f t="shared" si="1"/>
        <v>0</v>
      </c>
      <c r="Q16" s="253"/>
    </row>
    <row r="17" spans="1:17" ht="15.95" customHeight="1" x14ac:dyDescent="0.25">
      <c r="A17" s="245">
        <v>7</v>
      </c>
      <c r="B17" s="251"/>
      <c r="C17" s="251"/>
      <c r="D17" s="254"/>
      <c r="E17" s="247"/>
      <c r="F17" s="251"/>
      <c r="G17" s="251"/>
      <c r="H17" s="251"/>
      <c r="I17" s="251"/>
      <c r="J17" s="251"/>
      <c r="K17" s="246">
        <v>6.5</v>
      </c>
      <c r="L17" s="247"/>
      <c r="M17" s="247">
        <f t="shared" si="0"/>
        <v>0</v>
      </c>
      <c r="N17" s="248">
        <v>6.3</v>
      </c>
      <c r="O17" s="249">
        <v>6.7</v>
      </c>
      <c r="P17" s="250">
        <f t="shared" si="1"/>
        <v>0</v>
      </c>
      <c r="Q17" s="253"/>
    </row>
    <row r="18" spans="1:17" ht="15.95" customHeight="1" x14ac:dyDescent="0.25">
      <c r="A18" s="245">
        <v>8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46">
        <v>6.5</v>
      </c>
      <c r="L18" s="247"/>
      <c r="M18" s="247">
        <f t="shared" si="0"/>
        <v>0</v>
      </c>
      <c r="N18" s="248">
        <v>6.3</v>
      </c>
      <c r="O18" s="249">
        <v>6.7</v>
      </c>
      <c r="P18" s="250">
        <f t="shared" si="1"/>
        <v>0</v>
      </c>
      <c r="Q18" s="253"/>
    </row>
    <row r="19" spans="1:17" ht="15.95" customHeight="1" x14ac:dyDescent="0.25">
      <c r="A19" s="245">
        <v>9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46">
        <v>6.5</v>
      </c>
      <c r="L19" s="247"/>
      <c r="M19" s="247">
        <f t="shared" si="0"/>
        <v>0</v>
      </c>
      <c r="N19" s="248">
        <v>6.3</v>
      </c>
      <c r="O19" s="249">
        <v>6.7</v>
      </c>
      <c r="P19" s="250">
        <f t="shared" si="1"/>
        <v>0</v>
      </c>
      <c r="Q19" s="253"/>
    </row>
    <row r="20" spans="1:17" ht="15.95" customHeight="1" x14ac:dyDescent="0.25">
      <c r="A20" s="245">
        <v>10</v>
      </c>
      <c r="B20" s="255"/>
      <c r="C20" s="256"/>
      <c r="D20" s="256"/>
      <c r="E20" s="256"/>
      <c r="F20" s="256"/>
      <c r="G20" s="256"/>
      <c r="H20" s="256"/>
      <c r="I20" s="256"/>
      <c r="J20" s="256"/>
      <c r="K20" s="246">
        <v>6.5</v>
      </c>
      <c r="L20" s="247"/>
      <c r="M20" s="247">
        <f t="shared" si="0"/>
        <v>0</v>
      </c>
      <c r="N20" s="248">
        <v>6.3</v>
      </c>
      <c r="O20" s="249">
        <v>6.7</v>
      </c>
      <c r="P20" s="250">
        <f t="shared" si="1"/>
        <v>0</v>
      </c>
      <c r="Q20" s="253"/>
    </row>
  </sheetData>
  <phoneticPr fontId="46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795BF-63DA-45C1-B374-C5F5E51B623F}">
  <sheetPr codeName="Sheet10"/>
  <dimension ref="A1:Q21"/>
  <sheetViews>
    <sheetView zoomScale="70" zoomScaleNormal="70" workbookViewId="0">
      <selection activeCell="Z31" sqref="Z31"/>
    </sheetView>
  </sheetViews>
  <sheetFormatPr defaultColWidth="9" defaultRowHeight="13.5" x14ac:dyDescent="0.15"/>
  <cols>
    <col min="1" max="1" width="3.75" style="11" customWidth="1"/>
    <col min="2" max="2" width="7.75" style="11" customWidth="1"/>
    <col min="3" max="3" width="9" style="11"/>
    <col min="4" max="4" width="8.75" style="11" customWidth="1"/>
    <col min="5" max="5" width="9.875" style="11" customWidth="1"/>
    <col min="6" max="7" width="8.75" style="11" customWidth="1"/>
    <col min="8" max="8" width="8.5" style="11" customWidth="1"/>
    <col min="9" max="9" width="8.625" style="11" customWidth="1"/>
    <col min="10" max="10" width="9.375" style="11" customWidth="1"/>
    <col min="11" max="11" width="6.875" style="11" customWidth="1"/>
    <col min="12" max="12" width="10.875" style="11" customWidth="1"/>
    <col min="13" max="13" width="8.625" style="11" customWidth="1"/>
    <col min="14" max="15" width="2.625" style="11" customWidth="1"/>
    <col min="16" max="16384" width="9" style="11"/>
  </cols>
  <sheetData>
    <row r="1" spans="1:17" ht="20.100000000000001" customHeight="1" x14ac:dyDescent="0.3">
      <c r="F1" s="32" t="s">
        <v>48</v>
      </c>
    </row>
    <row r="2" spans="1:17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52</v>
      </c>
      <c r="M2" s="23" t="s">
        <v>33</v>
      </c>
      <c r="N2" s="67" t="s">
        <v>34</v>
      </c>
      <c r="O2" s="66" t="s">
        <v>35</v>
      </c>
      <c r="P2" s="13" t="s">
        <v>120</v>
      </c>
    </row>
    <row r="3" spans="1:17" ht="15.95" customHeight="1" x14ac:dyDescent="0.25">
      <c r="A3" s="21">
        <v>5</v>
      </c>
      <c r="B3" s="257">
        <v>4.0883333333333338</v>
      </c>
      <c r="C3" s="257">
        <v>4.0042045454545434</v>
      </c>
      <c r="D3" s="90">
        <v>4.0672222222222203</v>
      </c>
      <c r="E3" s="90">
        <v>4.085</v>
      </c>
      <c r="F3" s="257">
        <v>4.03</v>
      </c>
      <c r="G3" s="257">
        <v>4.0780000000000003</v>
      </c>
      <c r="H3" s="257">
        <v>4.0999999999999996</v>
      </c>
      <c r="I3" s="257"/>
      <c r="J3" s="132"/>
      <c r="K3" s="22">
        <v>4.0999999999999996</v>
      </c>
      <c r="L3" s="35">
        <f>AVERAGE(B3:J3)</f>
        <v>4.0646800144300146</v>
      </c>
      <c r="M3" s="35">
        <f t="shared" ref="M3:M20" si="0">MAX(B3:J3)-MIN(B3:J3)</f>
        <v>9.5795454545456238E-2</v>
      </c>
      <c r="N3" s="65">
        <v>3.9</v>
      </c>
      <c r="O3" s="64">
        <v>4.3</v>
      </c>
      <c r="P3" s="15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22">
        <v>4.0999999999999996</v>
      </c>
      <c r="L4" s="35"/>
      <c r="M4" s="35">
        <f t="shared" si="0"/>
        <v>0</v>
      </c>
      <c r="N4" s="65">
        <v>3.9</v>
      </c>
      <c r="O4" s="64">
        <v>4.3</v>
      </c>
      <c r="P4" s="15">
        <f>L4/L$3*100</f>
        <v>0</v>
      </c>
    </row>
    <row r="5" spans="1:17" ht="15.95" customHeight="1" x14ac:dyDescent="0.25">
      <c r="A5" s="21">
        <v>7</v>
      </c>
      <c r="B5" s="36"/>
      <c r="C5" s="36"/>
      <c r="D5" s="35"/>
      <c r="E5" s="35"/>
      <c r="F5" s="36"/>
      <c r="G5" s="36"/>
      <c r="H5" s="36"/>
      <c r="I5" s="36"/>
      <c r="J5" s="36"/>
      <c r="K5" s="22">
        <v>4.0999999999999996</v>
      </c>
      <c r="L5" s="35"/>
      <c r="M5" s="35">
        <f t="shared" si="0"/>
        <v>0</v>
      </c>
      <c r="N5" s="65">
        <v>3.9</v>
      </c>
      <c r="O5" s="64">
        <v>4.3</v>
      </c>
      <c r="P5" s="15">
        <f t="shared" ref="P5:P20" si="1">L5/L$3*100</f>
        <v>0</v>
      </c>
    </row>
    <row r="6" spans="1:17" ht="15.95" customHeight="1" x14ac:dyDescent="0.25">
      <c r="A6" s="21">
        <v>8</v>
      </c>
      <c r="B6" s="36"/>
      <c r="C6" s="36"/>
      <c r="D6" s="35"/>
      <c r="E6" s="35"/>
      <c r="F6" s="36"/>
      <c r="G6" s="36"/>
      <c r="H6" s="36"/>
      <c r="I6" s="36"/>
      <c r="J6" s="36"/>
      <c r="K6" s="22">
        <v>4.0999999999999996</v>
      </c>
      <c r="L6" s="35"/>
      <c r="M6" s="35">
        <f t="shared" si="0"/>
        <v>0</v>
      </c>
      <c r="N6" s="65">
        <v>3.9</v>
      </c>
      <c r="O6" s="64">
        <v>4.3</v>
      </c>
      <c r="P6" s="15">
        <f t="shared" si="1"/>
        <v>0</v>
      </c>
    </row>
    <row r="7" spans="1:17" ht="15.95" customHeight="1" x14ac:dyDescent="0.25">
      <c r="A7" s="21">
        <v>9</v>
      </c>
      <c r="B7" s="36"/>
      <c r="C7" s="36"/>
      <c r="D7" s="35"/>
      <c r="E7" s="35"/>
      <c r="F7" s="36"/>
      <c r="G7" s="36"/>
      <c r="H7" s="36"/>
      <c r="I7" s="35"/>
      <c r="J7" s="36"/>
      <c r="K7" s="22">
        <v>4.0999999999999996</v>
      </c>
      <c r="L7" s="35"/>
      <c r="M7" s="35">
        <f t="shared" si="0"/>
        <v>0</v>
      </c>
      <c r="N7" s="65">
        <v>3.9</v>
      </c>
      <c r="O7" s="64">
        <v>4.3</v>
      </c>
      <c r="P7" s="15">
        <f t="shared" si="1"/>
        <v>0</v>
      </c>
    </row>
    <row r="8" spans="1:17" ht="15.95" customHeight="1" x14ac:dyDescent="0.25">
      <c r="A8" s="21">
        <v>10</v>
      </c>
      <c r="B8" s="132"/>
      <c r="C8" s="132"/>
      <c r="D8" s="135"/>
      <c r="E8" s="137"/>
      <c r="F8" s="132"/>
      <c r="G8" s="132"/>
      <c r="H8" s="132"/>
      <c r="I8" s="132"/>
      <c r="J8" s="132"/>
      <c r="K8" s="22">
        <v>4.0999999999999996</v>
      </c>
      <c r="L8" s="35"/>
      <c r="M8" s="35">
        <f t="shared" si="0"/>
        <v>0</v>
      </c>
      <c r="N8" s="65">
        <v>3.9</v>
      </c>
      <c r="O8" s="64">
        <v>4.3</v>
      </c>
      <c r="P8" s="15">
        <f t="shared" si="1"/>
        <v>0</v>
      </c>
    </row>
    <row r="9" spans="1:17" ht="15.95" customHeight="1" x14ac:dyDescent="0.25">
      <c r="A9" s="21">
        <v>11</v>
      </c>
      <c r="B9" s="36"/>
      <c r="C9" s="36"/>
      <c r="D9" s="35"/>
      <c r="E9" s="35"/>
      <c r="F9" s="36"/>
      <c r="G9" s="36"/>
      <c r="H9" s="36"/>
      <c r="I9" s="36"/>
      <c r="J9" s="36"/>
      <c r="K9" s="22">
        <v>4.0999999999999996</v>
      </c>
      <c r="L9" s="35"/>
      <c r="M9" s="35">
        <f t="shared" si="0"/>
        <v>0</v>
      </c>
      <c r="N9" s="65">
        <v>3.9</v>
      </c>
      <c r="O9" s="64">
        <v>4.3</v>
      </c>
      <c r="P9" s="15">
        <f t="shared" si="1"/>
        <v>0</v>
      </c>
    </row>
    <row r="10" spans="1:17" ht="15.95" customHeight="1" x14ac:dyDescent="0.25">
      <c r="A10" s="21">
        <v>12</v>
      </c>
      <c r="B10" s="36"/>
      <c r="C10" s="36"/>
      <c r="D10" s="35"/>
      <c r="E10" s="35"/>
      <c r="F10" s="36"/>
      <c r="G10" s="36"/>
      <c r="H10" s="36"/>
      <c r="I10" s="36"/>
      <c r="J10" s="36"/>
      <c r="K10" s="22">
        <v>4.0999999999999996</v>
      </c>
      <c r="L10" s="35"/>
      <c r="M10" s="35">
        <f t="shared" si="0"/>
        <v>0</v>
      </c>
      <c r="N10" s="65">
        <v>3.9</v>
      </c>
      <c r="O10" s="64">
        <v>4.3</v>
      </c>
      <c r="P10" s="15">
        <f t="shared" si="1"/>
        <v>0</v>
      </c>
    </row>
    <row r="11" spans="1:17" ht="15.95" customHeight="1" x14ac:dyDescent="0.25">
      <c r="A11" s="21">
        <v>1</v>
      </c>
      <c r="B11" s="36"/>
      <c r="C11" s="36"/>
      <c r="D11" s="35"/>
      <c r="E11" s="35"/>
      <c r="F11" s="36"/>
      <c r="G11" s="51"/>
      <c r="H11" s="36"/>
      <c r="I11" s="36"/>
      <c r="J11" s="36"/>
      <c r="K11" s="22">
        <v>4.0999999999999996</v>
      </c>
      <c r="L11" s="35"/>
      <c r="M11" s="35">
        <f t="shared" si="0"/>
        <v>0</v>
      </c>
      <c r="N11" s="65">
        <v>3.9</v>
      </c>
      <c r="O11" s="64">
        <v>4.3</v>
      </c>
      <c r="P11" s="15">
        <f t="shared" si="1"/>
        <v>0</v>
      </c>
    </row>
    <row r="12" spans="1:17" ht="15.95" customHeight="1" x14ac:dyDescent="0.25">
      <c r="A12" s="21">
        <v>2</v>
      </c>
      <c r="B12" s="36"/>
      <c r="C12" s="36"/>
      <c r="D12" s="35"/>
      <c r="E12" s="35"/>
      <c r="F12" s="36"/>
      <c r="G12" s="51"/>
      <c r="H12" s="36"/>
      <c r="I12" s="36"/>
      <c r="J12" s="36"/>
      <c r="K12" s="22">
        <v>4.0999999999999996</v>
      </c>
      <c r="L12" s="35"/>
      <c r="M12" s="35">
        <f t="shared" si="0"/>
        <v>0</v>
      </c>
      <c r="N12" s="65">
        <v>3.9</v>
      </c>
      <c r="O12" s="64">
        <v>4.3</v>
      </c>
      <c r="P12" s="15">
        <f t="shared" si="1"/>
        <v>0</v>
      </c>
    </row>
    <row r="13" spans="1:17" ht="15.95" customHeight="1" x14ac:dyDescent="0.25">
      <c r="A13" s="21">
        <v>3</v>
      </c>
      <c r="B13" s="36"/>
      <c r="C13" s="36"/>
      <c r="D13" s="35"/>
      <c r="E13" s="35"/>
      <c r="F13" s="36"/>
      <c r="G13" s="36"/>
      <c r="H13" s="36"/>
      <c r="I13" s="36"/>
      <c r="J13" s="36"/>
      <c r="K13" s="22">
        <v>4.0999999999999996</v>
      </c>
      <c r="L13" s="35"/>
      <c r="M13" s="35">
        <f t="shared" si="0"/>
        <v>0</v>
      </c>
      <c r="N13" s="65">
        <v>3.9</v>
      </c>
      <c r="O13" s="64">
        <v>4.3</v>
      </c>
      <c r="P13" s="15">
        <f t="shared" si="1"/>
        <v>0</v>
      </c>
    </row>
    <row r="14" spans="1:17" ht="15.95" customHeight="1" x14ac:dyDescent="0.25">
      <c r="A14" s="21">
        <v>4</v>
      </c>
      <c r="B14" s="36"/>
      <c r="C14" s="36"/>
      <c r="D14" s="35"/>
      <c r="E14" s="35"/>
      <c r="F14" s="51"/>
      <c r="G14" s="36"/>
      <c r="H14" s="36"/>
      <c r="I14" s="36"/>
      <c r="J14" s="36"/>
      <c r="K14" s="22">
        <v>4.0999999999999996</v>
      </c>
      <c r="L14" s="35"/>
      <c r="M14" s="35">
        <f t="shared" si="0"/>
        <v>0</v>
      </c>
      <c r="N14" s="65">
        <v>3.9</v>
      </c>
      <c r="O14" s="64">
        <v>4.3</v>
      </c>
      <c r="P14" s="15">
        <f t="shared" si="1"/>
        <v>0</v>
      </c>
    </row>
    <row r="15" spans="1:17" ht="15.95" customHeight="1" x14ac:dyDescent="0.25">
      <c r="A15" s="21">
        <v>5</v>
      </c>
      <c r="B15" s="36"/>
      <c r="C15" s="36"/>
      <c r="D15" s="35"/>
      <c r="E15" s="35"/>
      <c r="F15" s="36"/>
      <c r="G15" s="36"/>
      <c r="H15" s="36"/>
      <c r="I15" s="36"/>
      <c r="J15" s="36"/>
      <c r="K15" s="22">
        <v>4.0999999999999996</v>
      </c>
      <c r="L15" s="35"/>
      <c r="M15" s="35">
        <f t="shared" si="0"/>
        <v>0</v>
      </c>
      <c r="N15" s="65">
        <v>3.9</v>
      </c>
      <c r="O15" s="64">
        <v>4.3</v>
      </c>
      <c r="P15" s="15">
        <f t="shared" si="1"/>
        <v>0</v>
      </c>
      <c r="Q15" s="14"/>
    </row>
    <row r="16" spans="1:17" ht="15.95" customHeight="1" x14ac:dyDescent="0.25">
      <c r="A16" s="21">
        <v>6</v>
      </c>
      <c r="B16" s="36"/>
      <c r="C16" s="36"/>
      <c r="D16" s="37"/>
      <c r="E16" s="35"/>
      <c r="F16" s="36"/>
      <c r="G16" s="36"/>
      <c r="H16" s="36"/>
      <c r="I16" s="36"/>
      <c r="J16" s="36"/>
      <c r="K16" s="22">
        <v>4.0999999999999996</v>
      </c>
      <c r="L16" s="35"/>
      <c r="M16" s="35">
        <f t="shared" si="0"/>
        <v>0</v>
      </c>
      <c r="N16" s="65">
        <v>3.9</v>
      </c>
      <c r="O16" s="64">
        <v>4.3</v>
      </c>
      <c r="P16" s="15">
        <f t="shared" si="1"/>
        <v>0</v>
      </c>
      <c r="Q16" s="14"/>
    </row>
    <row r="17" spans="1:17" ht="15.95" customHeight="1" x14ac:dyDescent="0.25">
      <c r="A17" s="21">
        <v>7</v>
      </c>
      <c r="B17" s="36"/>
      <c r="C17" s="36"/>
      <c r="D17" s="37"/>
      <c r="E17" s="35"/>
      <c r="F17" s="36"/>
      <c r="G17" s="36"/>
      <c r="H17" s="36"/>
      <c r="I17" s="36"/>
      <c r="J17" s="36"/>
      <c r="K17" s="22">
        <v>4.0999999999999996</v>
      </c>
      <c r="L17" s="35"/>
      <c r="M17" s="35">
        <f t="shared" si="0"/>
        <v>0</v>
      </c>
      <c r="N17" s="65">
        <v>3.9</v>
      </c>
      <c r="O17" s="64">
        <v>4.3</v>
      </c>
      <c r="P17" s="15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22">
        <v>4.0999999999999996</v>
      </c>
      <c r="L18" s="35"/>
      <c r="M18" s="35">
        <f t="shared" si="0"/>
        <v>0</v>
      </c>
      <c r="N18" s="65">
        <v>3.9</v>
      </c>
      <c r="O18" s="64">
        <v>4.3</v>
      </c>
      <c r="P18" s="15">
        <f t="shared" si="1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22">
        <v>4.0999999999999996</v>
      </c>
      <c r="L19" s="35"/>
      <c r="M19" s="35">
        <f t="shared" si="0"/>
        <v>0</v>
      </c>
      <c r="N19" s="65">
        <v>3.9</v>
      </c>
      <c r="O19" s="64">
        <v>4.3</v>
      </c>
      <c r="P19" s="15">
        <f t="shared" si="1"/>
        <v>0</v>
      </c>
      <c r="Q19" s="14"/>
    </row>
    <row r="20" spans="1:17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22">
        <v>4.0999999999999996</v>
      </c>
      <c r="L20" s="35"/>
      <c r="M20" s="35">
        <f t="shared" si="0"/>
        <v>0</v>
      </c>
      <c r="N20" s="65">
        <v>3.9</v>
      </c>
      <c r="O20" s="64">
        <v>4.3</v>
      </c>
      <c r="P20" s="15">
        <f t="shared" si="1"/>
        <v>0</v>
      </c>
      <c r="Q20" s="14"/>
    </row>
    <row r="21" spans="1:17" ht="19.5" x14ac:dyDescent="0.15">
      <c r="K21" s="22">
        <v>4.2</v>
      </c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0774A-DEBC-475F-BAD7-4EECEEB4A46E}">
  <sheetPr codeName="Sheet11"/>
  <dimension ref="A1:Q20"/>
  <sheetViews>
    <sheetView zoomScale="70" zoomScaleNormal="70" workbookViewId="0">
      <selection activeCell="T36" sqref="T36"/>
    </sheetView>
  </sheetViews>
  <sheetFormatPr defaultColWidth="9" defaultRowHeight="13.5" x14ac:dyDescent="0.15"/>
  <cols>
    <col min="1" max="1" width="3.75" style="11" customWidth="1"/>
    <col min="2" max="2" width="10.25" style="11" customWidth="1"/>
    <col min="3" max="3" width="12" style="11" customWidth="1"/>
    <col min="4" max="4" width="9.75" style="11" customWidth="1"/>
    <col min="5" max="5" width="10.5" style="11" customWidth="1"/>
    <col min="6" max="6" width="10.25" style="11" customWidth="1"/>
    <col min="7" max="7" width="9.875" style="11" customWidth="1"/>
    <col min="8" max="8" width="10.625" style="11" customWidth="1"/>
    <col min="9" max="9" width="9.875" style="11" customWidth="1"/>
    <col min="10" max="10" width="10.5" style="11" customWidth="1"/>
    <col min="11" max="11" width="8.375" style="39" customWidth="1"/>
    <col min="12" max="12" width="9.875" style="39" customWidth="1"/>
    <col min="13" max="13" width="10" style="39" customWidth="1"/>
    <col min="14" max="15" width="2.625" style="39" customWidth="1"/>
    <col min="16" max="16" width="10.125" style="11" customWidth="1"/>
    <col min="17" max="16384" width="9" style="11"/>
  </cols>
  <sheetData>
    <row r="1" spans="1:17" ht="20.100000000000001" customHeight="1" x14ac:dyDescent="0.3">
      <c r="F1" s="32" t="s">
        <v>8</v>
      </c>
    </row>
    <row r="2" spans="1:17" ht="16.5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52</v>
      </c>
      <c r="M2" s="23" t="s">
        <v>33</v>
      </c>
      <c r="N2" s="17" t="s">
        <v>34</v>
      </c>
      <c r="O2" s="16" t="s">
        <v>35</v>
      </c>
      <c r="P2" s="13" t="s">
        <v>120</v>
      </c>
    </row>
    <row r="3" spans="1:17" ht="15.95" customHeight="1" x14ac:dyDescent="0.25">
      <c r="A3" s="21">
        <v>5</v>
      </c>
      <c r="B3" s="266">
        <v>2.1044444444444448</v>
      </c>
      <c r="C3" s="266">
        <v>2.0502739726027404</v>
      </c>
      <c r="D3" s="267">
        <v>2.16313333333333</v>
      </c>
      <c r="E3" s="267">
        <v>2.0449999999999999</v>
      </c>
      <c r="F3" s="266">
        <v>2.1390000000000002</v>
      </c>
      <c r="G3" s="266">
        <v>2.1160000000000001</v>
      </c>
      <c r="H3" s="266">
        <v>2.11</v>
      </c>
      <c r="I3" s="266"/>
      <c r="J3" s="133"/>
      <c r="K3" s="36">
        <v>2.11</v>
      </c>
      <c r="L3" s="68">
        <f>AVERAGE(B3:J3)</f>
        <v>2.1039788214829303</v>
      </c>
      <c r="M3" s="68">
        <f t="shared" ref="M3:M20" si="0">MAX(B3:J3)-MIN(B3:J3)</f>
        <v>0.11813333333333009</v>
      </c>
      <c r="N3" s="17">
        <v>1.91</v>
      </c>
      <c r="O3" s="16">
        <v>2.31</v>
      </c>
      <c r="P3" s="15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36">
        <v>2.11</v>
      </c>
      <c r="L4" s="68"/>
      <c r="M4" s="68">
        <f t="shared" si="0"/>
        <v>0</v>
      </c>
      <c r="N4" s="17">
        <v>1.91</v>
      </c>
      <c r="O4" s="16">
        <v>2.31</v>
      </c>
      <c r="P4" s="15">
        <f>L4/L$3*100</f>
        <v>0</v>
      </c>
    </row>
    <row r="5" spans="1:17" ht="15.95" customHeight="1" x14ac:dyDescent="0.25">
      <c r="A5" s="21">
        <v>7</v>
      </c>
      <c r="B5" s="69"/>
      <c r="C5" s="69"/>
      <c r="D5" s="68"/>
      <c r="E5" s="68"/>
      <c r="F5" s="69"/>
      <c r="G5" s="69"/>
      <c r="H5" s="69"/>
      <c r="I5" s="69"/>
      <c r="J5" s="69"/>
      <c r="K5" s="36">
        <v>2.11</v>
      </c>
      <c r="L5" s="68"/>
      <c r="M5" s="68">
        <f t="shared" si="0"/>
        <v>0</v>
      </c>
      <c r="N5" s="17">
        <v>1.91</v>
      </c>
      <c r="O5" s="16">
        <v>2.31</v>
      </c>
      <c r="P5" s="15">
        <f t="shared" ref="P5:P20" si="1">L5/L$3*100</f>
        <v>0</v>
      </c>
    </row>
    <row r="6" spans="1:17" ht="15.95" customHeight="1" x14ac:dyDescent="0.25">
      <c r="A6" s="21">
        <v>8</v>
      </c>
      <c r="B6" s="69"/>
      <c r="C6" s="69"/>
      <c r="D6" s="68"/>
      <c r="E6" s="68"/>
      <c r="F6" s="69"/>
      <c r="G6" s="69"/>
      <c r="H6" s="69"/>
      <c r="I6" s="69"/>
      <c r="J6" s="69"/>
      <c r="K6" s="36">
        <v>2.11</v>
      </c>
      <c r="L6" s="68"/>
      <c r="M6" s="68">
        <f t="shared" si="0"/>
        <v>0</v>
      </c>
      <c r="N6" s="17">
        <v>1.91</v>
      </c>
      <c r="O6" s="16">
        <v>2.31</v>
      </c>
      <c r="P6" s="15">
        <f t="shared" si="1"/>
        <v>0</v>
      </c>
    </row>
    <row r="7" spans="1:17" ht="15.95" customHeight="1" x14ac:dyDescent="0.25">
      <c r="A7" s="21">
        <v>9</v>
      </c>
      <c r="B7" s="69"/>
      <c r="C7" s="69"/>
      <c r="D7" s="68"/>
      <c r="E7" s="68"/>
      <c r="F7" s="69"/>
      <c r="G7" s="69"/>
      <c r="H7" s="69"/>
      <c r="I7" s="68"/>
      <c r="J7" s="69"/>
      <c r="K7" s="36">
        <v>2.11</v>
      </c>
      <c r="L7" s="68"/>
      <c r="M7" s="68">
        <f t="shared" si="0"/>
        <v>0</v>
      </c>
      <c r="N7" s="17">
        <v>1.91</v>
      </c>
      <c r="O7" s="16">
        <v>2.31</v>
      </c>
      <c r="P7" s="15">
        <f t="shared" si="1"/>
        <v>0</v>
      </c>
    </row>
    <row r="8" spans="1:17" ht="15.95" customHeight="1" x14ac:dyDescent="0.25">
      <c r="A8" s="21">
        <v>10</v>
      </c>
      <c r="B8" s="133"/>
      <c r="C8" s="133"/>
      <c r="D8" s="136"/>
      <c r="E8" s="136"/>
      <c r="F8" s="133"/>
      <c r="G8" s="133"/>
      <c r="H8" s="133"/>
      <c r="I8" s="133"/>
      <c r="J8" s="133"/>
      <c r="K8" s="36">
        <v>2.11</v>
      </c>
      <c r="L8" s="68"/>
      <c r="M8" s="68">
        <f t="shared" si="0"/>
        <v>0</v>
      </c>
      <c r="N8" s="17">
        <v>1.91</v>
      </c>
      <c r="O8" s="16">
        <v>2.31</v>
      </c>
      <c r="P8" s="15">
        <f t="shared" si="1"/>
        <v>0</v>
      </c>
    </row>
    <row r="9" spans="1:17" ht="15.95" customHeight="1" x14ac:dyDescent="0.25">
      <c r="A9" s="21">
        <v>11</v>
      </c>
      <c r="B9" s="69"/>
      <c r="C9" s="69"/>
      <c r="D9" s="68"/>
      <c r="E9" s="68"/>
      <c r="F9" s="69"/>
      <c r="G9" s="69"/>
      <c r="H9" s="69"/>
      <c r="I9" s="69"/>
      <c r="J9" s="69"/>
      <c r="K9" s="36">
        <v>2.11</v>
      </c>
      <c r="L9" s="68"/>
      <c r="M9" s="68">
        <f t="shared" si="0"/>
        <v>0</v>
      </c>
      <c r="N9" s="17">
        <v>1.91</v>
      </c>
      <c r="O9" s="16">
        <v>2.31</v>
      </c>
      <c r="P9" s="15">
        <f t="shared" si="1"/>
        <v>0</v>
      </c>
    </row>
    <row r="10" spans="1:17" ht="15.95" customHeight="1" x14ac:dyDescent="0.25">
      <c r="A10" s="21">
        <v>12</v>
      </c>
      <c r="B10" s="69"/>
      <c r="C10" s="69"/>
      <c r="D10" s="68"/>
      <c r="E10" s="68"/>
      <c r="F10" s="69"/>
      <c r="G10" s="69"/>
      <c r="H10" s="69"/>
      <c r="I10" s="69"/>
      <c r="J10" s="69"/>
      <c r="K10" s="36">
        <v>2.11</v>
      </c>
      <c r="L10" s="68"/>
      <c r="M10" s="68">
        <f t="shared" si="0"/>
        <v>0</v>
      </c>
      <c r="N10" s="17">
        <v>1.91</v>
      </c>
      <c r="O10" s="16">
        <v>2.31</v>
      </c>
      <c r="P10" s="15">
        <f t="shared" si="1"/>
        <v>0</v>
      </c>
    </row>
    <row r="11" spans="1:17" ht="15.95" customHeight="1" x14ac:dyDescent="0.25">
      <c r="A11" s="21">
        <v>1</v>
      </c>
      <c r="B11" s="69"/>
      <c r="C11" s="69"/>
      <c r="D11" s="68"/>
      <c r="E11" s="68"/>
      <c r="F11" s="69"/>
      <c r="G11" s="69"/>
      <c r="H11" s="69"/>
      <c r="I11" s="69"/>
      <c r="J11" s="69"/>
      <c r="K11" s="36">
        <v>2.11</v>
      </c>
      <c r="L11" s="68"/>
      <c r="M11" s="68">
        <f t="shared" si="0"/>
        <v>0</v>
      </c>
      <c r="N11" s="17">
        <v>1.91</v>
      </c>
      <c r="O11" s="16">
        <v>2.31</v>
      </c>
      <c r="P11" s="15">
        <f t="shared" si="1"/>
        <v>0</v>
      </c>
    </row>
    <row r="12" spans="1:17" ht="15.95" customHeight="1" x14ac:dyDescent="0.25">
      <c r="A12" s="21">
        <v>2</v>
      </c>
      <c r="B12" s="69"/>
      <c r="C12" s="69"/>
      <c r="D12" s="68"/>
      <c r="E12" s="68"/>
      <c r="F12" s="69"/>
      <c r="G12" s="69"/>
      <c r="H12" s="69"/>
      <c r="I12" s="69"/>
      <c r="J12" s="69"/>
      <c r="K12" s="36">
        <v>2.11</v>
      </c>
      <c r="L12" s="68"/>
      <c r="M12" s="68">
        <f t="shared" si="0"/>
        <v>0</v>
      </c>
      <c r="N12" s="17">
        <v>1.91</v>
      </c>
      <c r="O12" s="16">
        <v>2.31</v>
      </c>
      <c r="P12" s="15">
        <f t="shared" si="1"/>
        <v>0</v>
      </c>
    </row>
    <row r="13" spans="1:17" ht="15.95" customHeight="1" x14ac:dyDescent="0.25">
      <c r="A13" s="21">
        <v>3</v>
      </c>
      <c r="B13" s="69"/>
      <c r="C13" s="69"/>
      <c r="D13" s="68"/>
      <c r="E13" s="68"/>
      <c r="F13" s="69"/>
      <c r="G13" s="69"/>
      <c r="H13" s="69"/>
      <c r="I13" s="69"/>
      <c r="J13" s="69"/>
      <c r="K13" s="36">
        <v>2.11</v>
      </c>
      <c r="L13" s="68"/>
      <c r="M13" s="68">
        <f t="shared" si="0"/>
        <v>0</v>
      </c>
      <c r="N13" s="17">
        <v>1.91</v>
      </c>
      <c r="O13" s="16">
        <v>2.31</v>
      </c>
      <c r="P13" s="15">
        <f t="shared" si="1"/>
        <v>0</v>
      </c>
    </row>
    <row r="14" spans="1:17" ht="15.95" customHeight="1" x14ac:dyDescent="0.25">
      <c r="A14" s="21">
        <v>4</v>
      </c>
      <c r="B14" s="69"/>
      <c r="C14" s="69"/>
      <c r="D14" s="68"/>
      <c r="E14" s="68"/>
      <c r="F14" s="71"/>
      <c r="G14" s="69"/>
      <c r="H14" s="69"/>
      <c r="I14" s="69"/>
      <c r="J14" s="69"/>
      <c r="K14" s="36">
        <v>2.11</v>
      </c>
      <c r="L14" s="68"/>
      <c r="M14" s="68">
        <f t="shared" si="0"/>
        <v>0</v>
      </c>
      <c r="N14" s="17">
        <v>1.91</v>
      </c>
      <c r="O14" s="16">
        <v>2.31</v>
      </c>
      <c r="P14" s="15">
        <f t="shared" si="1"/>
        <v>0</v>
      </c>
    </row>
    <row r="15" spans="1:17" ht="15.95" customHeight="1" x14ac:dyDescent="0.25">
      <c r="A15" s="21">
        <v>5</v>
      </c>
      <c r="B15" s="69"/>
      <c r="C15" s="69"/>
      <c r="D15" s="68"/>
      <c r="E15" s="68"/>
      <c r="F15" s="69"/>
      <c r="G15" s="69"/>
      <c r="H15" s="69"/>
      <c r="I15" s="69"/>
      <c r="J15" s="69"/>
      <c r="K15" s="36">
        <v>2.11</v>
      </c>
      <c r="L15" s="68"/>
      <c r="M15" s="68">
        <f t="shared" si="0"/>
        <v>0</v>
      </c>
      <c r="N15" s="17">
        <v>1.91</v>
      </c>
      <c r="O15" s="16">
        <v>2.31</v>
      </c>
      <c r="P15" s="15">
        <f t="shared" si="1"/>
        <v>0</v>
      </c>
      <c r="Q15" s="14"/>
    </row>
    <row r="16" spans="1:17" ht="15.95" customHeight="1" x14ac:dyDescent="0.25">
      <c r="A16" s="21">
        <v>6</v>
      </c>
      <c r="B16" s="70"/>
      <c r="C16" s="69"/>
      <c r="D16" s="68"/>
      <c r="E16" s="68"/>
      <c r="F16" s="69"/>
      <c r="G16" s="69"/>
      <c r="H16" s="69"/>
      <c r="I16" s="69"/>
      <c r="J16" s="69"/>
      <c r="K16" s="36">
        <v>2.11</v>
      </c>
      <c r="L16" s="68"/>
      <c r="M16" s="68">
        <f t="shared" si="0"/>
        <v>0</v>
      </c>
      <c r="N16" s="17">
        <v>1.91</v>
      </c>
      <c r="O16" s="16">
        <v>2.31</v>
      </c>
      <c r="P16" s="15">
        <f t="shared" si="1"/>
        <v>0</v>
      </c>
      <c r="Q16" s="14"/>
    </row>
    <row r="17" spans="1:17" ht="15.95" customHeight="1" x14ac:dyDescent="0.25">
      <c r="A17" s="21">
        <v>7</v>
      </c>
      <c r="B17" s="70"/>
      <c r="C17" s="69"/>
      <c r="D17" s="68"/>
      <c r="E17" s="68"/>
      <c r="F17" s="69"/>
      <c r="G17" s="69"/>
      <c r="H17" s="69"/>
      <c r="I17" s="69"/>
      <c r="J17" s="69"/>
      <c r="K17" s="36">
        <v>2.11</v>
      </c>
      <c r="L17" s="68"/>
      <c r="M17" s="68">
        <f t="shared" si="0"/>
        <v>0</v>
      </c>
      <c r="N17" s="17">
        <v>1.91</v>
      </c>
      <c r="O17" s="16">
        <v>2.31</v>
      </c>
      <c r="P17" s="15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36">
        <v>2.11</v>
      </c>
      <c r="L18" s="68"/>
      <c r="M18" s="68">
        <f t="shared" si="0"/>
        <v>0</v>
      </c>
      <c r="N18" s="17">
        <v>1.91</v>
      </c>
      <c r="O18" s="16">
        <v>2.31</v>
      </c>
      <c r="P18" s="15">
        <f t="shared" si="1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36">
        <v>2.11</v>
      </c>
      <c r="L19" s="68"/>
      <c r="M19" s="68">
        <f t="shared" si="0"/>
        <v>0</v>
      </c>
      <c r="N19" s="17">
        <v>1.91</v>
      </c>
      <c r="O19" s="16">
        <v>2.31</v>
      </c>
      <c r="P19" s="15">
        <f t="shared" si="1"/>
        <v>0</v>
      </c>
      <c r="Q19" s="14"/>
    </row>
    <row r="20" spans="1:17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36">
        <v>2.11</v>
      </c>
      <c r="L20" s="68"/>
      <c r="M20" s="68">
        <f t="shared" si="0"/>
        <v>0</v>
      </c>
      <c r="N20" s="17">
        <v>1.91</v>
      </c>
      <c r="O20" s="16">
        <v>2.31</v>
      </c>
      <c r="P20" s="15">
        <f t="shared" si="1"/>
        <v>0</v>
      </c>
      <c r="Q20" s="14"/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A2DD-7A4C-433F-B3FB-CC2B5CF2DB19}">
  <sheetPr codeName="Sheet12"/>
  <dimension ref="A1:Q20"/>
  <sheetViews>
    <sheetView zoomScale="70" zoomScaleNormal="70" workbookViewId="0">
      <selection activeCell="V39" sqref="V39"/>
    </sheetView>
  </sheetViews>
  <sheetFormatPr defaultColWidth="9" defaultRowHeight="13.5" x14ac:dyDescent="0.15"/>
  <cols>
    <col min="1" max="1" width="3.75" style="11" customWidth="1"/>
    <col min="2" max="2" width="8.375" style="11" customWidth="1"/>
    <col min="3" max="3" width="9" style="11"/>
    <col min="4" max="4" width="8.75" style="11" customWidth="1"/>
    <col min="5" max="5" width="9.25" style="11" customWidth="1"/>
    <col min="6" max="7" width="8.75" style="11" customWidth="1"/>
    <col min="8" max="8" width="9.25" style="11" customWidth="1"/>
    <col min="9" max="9" width="8.625" style="11" customWidth="1"/>
    <col min="10" max="10" width="9.375" style="11" customWidth="1"/>
    <col min="11" max="11" width="6.875" style="11" customWidth="1"/>
    <col min="12" max="12" width="9.75" style="11" customWidth="1"/>
    <col min="13" max="13" width="8.5" style="11" customWidth="1"/>
    <col min="14" max="15" width="2.625" style="11" customWidth="1"/>
    <col min="16" max="16" width="10.125" style="11" customWidth="1"/>
    <col min="17" max="16384" width="9" style="11"/>
  </cols>
  <sheetData>
    <row r="1" spans="1:17" ht="20.100000000000001" customHeight="1" x14ac:dyDescent="0.3">
      <c r="F1" s="32" t="s">
        <v>9</v>
      </c>
    </row>
    <row r="2" spans="1:17" ht="16.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52</v>
      </c>
      <c r="M2" s="23" t="s">
        <v>33</v>
      </c>
      <c r="N2" s="17" t="s">
        <v>34</v>
      </c>
      <c r="O2" s="16" t="s">
        <v>35</v>
      </c>
      <c r="P2" s="13" t="s">
        <v>120</v>
      </c>
    </row>
    <row r="3" spans="1:17" ht="15.95" customHeight="1" x14ac:dyDescent="0.25">
      <c r="A3" s="21">
        <v>5</v>
      </c>
      <c r="B3" s="257">
        <v>6.7777777777777768</v>
      </c>
      <c r="C3" s="257">
        <v>6.8263380281690162</v>
      </c>
      <c r="D3" s="90">
        <v>6.8789473684210503</v>
      </c>
      <c r="E3" s="90">
        <v>6.7050000000000001</v>
      </c>
      <c r="F3" s="257">
        <v>6.8224999999999998</v>
      </c>
      <c r="G3" s="257">
        <v>6.68</v>
      </c>
      <c r="H3" s="257">
        <v>6.74</v>
      </c>
      <c r="I3" s="257"/>
      <c r="J3" s="132"/>
      <c r="K3" s="18">
        <v>6.8</v>
      </c>
      <c r="L3" s="35">
        <f>AVERAGE(B3:J3)</f>
        <v>6.7757947391954056</v>
      </c>
      <c r="M3" s="35">
        <f t="shared" ref="M3:M20" si="0">MAX(B3:J3)-MIN(B3:J3)</f>
        <v>0.19894736842105054</v>
      </c>
      <c r="N3" s="50">
        <v>6.5</v>
      </c>
      <c r="O3" s="16">
        <v>7.1</v>
      </c>
      <c r="P3" s="15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18">
        <v>6.8</v>
      </c>
      <c r="L4" s="35"/>
      <c r="M4" s="35">
        <f t="shared" si="0"/>
        <v>0</v>
      </c>
      <c r="N4" s="50">
        <v>6.5</v>
      </c>
      <c r="O4" s="16">
        <v>7.1</v>
      </c>
      <c r="P4" s="15">
        <f>L4/L$3*100</f>
        <v>0</v>
      </c>
    </row>
    <row r="5" spans="1:17" ht="15.95" customHeight="1" x14ac:dyDescent="0.25">
      <c r="A5" s="21">
        <v>7</v>
      </c>
      <c r="B5" s="36"/>
      <c r="C5" s="36"/>
      <c r="D5" s="35"/>
      <c r="E5" s="35"/>
      <c r="F5" s="36"/>
      <c r="G5" s="36"/>
      <c r="H5" s="36"/>
      <c r="I5" s="36"/>
      <c r="J5" s="36"/>
      <c r="K5" s="18">
        <v>6.8</v>
      </c>
      <c r="L5" s="35"/>
      <c r="M5" s="35">
        <f t="shared" si="0"/>
        <v>0</v>
      </c>
      <c r="N5" s="50">
        <v>6.5</v>
      </c>
      <c r="O5" s="16">
        <v>7.1</v>
      </c>
      <c r="P5" s="15">
        <f t="shared" ref="P5:P20" si="1">L5/L$3*100</f>
        <v>0</v>
      </c>
    </row>
    <row r="6" spans="1:17" ht="15.95" customHeight="1" x14ac:dyDescent="0.25">
      <c r="A6" s="21">
        <v>8</v>
      </c>
      <c r="B6" s="36"/>
      <c r="C6" s="36"/>
      <c r="D6" s="35"/>
      <c r="E6" s="35"/>
      <c r="F6" s="36"/>
      <c r="G6" s="36"/>
      <c r="H6" s="36"/>
      <c r="I6" s="36"/>
      <c r="J6" s="36"/>
      <c r="K6" s="18">
        <v>6.8</v>
      </c>
      <c r="L6" s="35"/>
      <c r="M6" s="35">
        <f t="shared" si="0"/>
        <v>0</v>
      </c>
      <c r="N6" s="50">
        <v>6.5</v>
      </c>
      <c r="O6" s="16">
        <v>7.1</v>
      </c>
      <c r="P6" s="15">
        <f t="shared" si="1"/>
        <v>0</v>
      </c>
    </row>
    <row r="7" spans="1:17" ht="15.95" customHeight="1" x14ac:dyDescent="0.25">
      <c r="A7" s="21">
        <v>9</v>
      </c>
      <c r="B7" s="36"/>
      <c r="C7" s="36"/>
      <c r="D7" s="35"/>
      <c r="E7" s="35"/>
      <c r="F7" s="36"/>
      <c r="G7" s="36"/>
      <c r="H7" s="36"/>
      <c r="I7" s="35"/>
      <c r="J7" s="36"/>
      <c r="K7" s="18">
        <v>6.8</v>
      </c>
      <c r="L7" s="35"/>
      <c r="M7" s="35">
        <f t="shared" si="0"/>
        <v>0</v>
      </c>
      <c r="N7" s="50">
        <v>6.5</v>
      </c>
      <c r="O7" s="16">
        <v>7.1</v>
      </c>
      <c r="P7" s="15">
        <f t="shared" si="1"/>
        <v>0</v>
      </c>
    </row>
    <row r="8" spans="1:17" ht="15.95" customHeight="1" x14ac:dyDescent="0.25">
      <c r="A8" s="21">
        <v>10</v>
      </c>
      <c r="B8" s="132"/>
      <c r="C8" s="132"/>
      <c r="D8" s="135"/>
      <c r="E8" s="137"/>
      <c r="F8" s="132"/>
      <c r="G8" s="132"/>
      <c r="H8" s="132"/>
      <c r="I8" s="132"/>
      <c r="J8" s="132"/>
      <c r="K8" s="18">
        <v>6.8</v>
      </c>
      <c r="L8" s="35"/>
      <c r="M8" s="35">
        <f t="shared" si="0"/>
        <v>0</v>
      </c>
      <c r="N8" s="50">
        <v>6.5</v>
      </c>
      <c r="O8" s="16">
        <v>7.1</v>
      </c>
      <c r="P8" s="15">
        <f t="shared" si="1"/>
        <v>0</v>
      </c>
    </row>
    <row r="9" spans="1:17" ht="15.95" customHeight="1" x14ac:dyDescent="0.25">
      <c r="A9" s="21">
        <v>11</v>
      </c>
      <c r="B9" s="36"/>
      <c r="C9" s="36"/>
      <c r="D9" s="35"/>
      <c r="E9" s="35"/>
      <c r="F9" s="36"/>
      <c r="G9" s="36"/>
      <c r="H9" s="36"/>
      <c r="I9" s="36"/>
      <c r="J9" s="36"/>
      <c r="K9" s="18">
        <v>6.8</v>
      </c>
      <c r="L9" s="35"/>
      <c r="M9" s="35">
        <f t="shared" si="0"/>
        <v>0</v>
      </c>
      <c r="N9" s="50">
        <v>6.5</v>
      </c>
      <c r="O9" s="16">
        <v>7.1</v>
      </c>
      <c r="P9" s="15">
        <f t="shared" si="1"/>
        <v>0</v>
      </c>
    </row>
    <row r="10" spans="1:17" ht="15.95" customHeight="1" x14ac:dyDescent="0.25">
      <c r="A10" s="21">
        <v>12</v>
      </c>
      <c r="B10" s="36"/>
      <c r="C10" s="36"/>
      <c r="D10" s="35"/>
      <c r="E10" s="35"/>
      <c r="F10" s="36"/>
      <c r="G10" s="36"/>
      <c r="H10" s="36"/>
      <c r="I10" s="36"/>
      <c r="J10" s="36"/>
      <c r="K10" s="18">
        <v>6.8</v>
      </c>
      <c r="L10" s="35"/>
      <c r="M10" s="35">
        <f t="shared" si="0"/>
        <v>0</v>
      </c>
      <c r="N10" s="50">
        <v>6.5</v>
      </c>
      <c r="O10" s="16">
        <v>7.1</v>
      </c>
      <c r="P10" s="15">
        <f t="shared" si="1"/>
        <v>0</v>
      </c>
    </row>
    <row r="11" spans="1:17" ht="15.95" customHeight="1" x14ac:dyDescent="0.25">
      <c r="A11" s="21">
        <v>1</v>
      </c>
      <c r="B11" s="36"/>
      <c r="C11" s="36"/>
      <c r="D11" s="35"/>
      <c r="E11" s="35"/>
      <c r="F11" s="36"/>
      <c r="G11" s="36"/>
      <c r="H11" s="36"/>
      <c r="I11" s="36"/>
      <c r="J11" s="36"/>
      <c r="K11" s="18">
        <v>6.8</v>
      </c>
      <c r="L11" s="35"/>
      <c r="M11" s="35">
        <f t="shared" si="0"/>
        <v>0</v>
      </c>
      <c r="N11" s="50">
        <v>6.5</v>
      </c>
      <c r="O11" s="16">
        <v>7.1</v>
      </c>
      <c r="P11" s="15">
        <f t="shared" si="1"/>
        <v>0</v>
      </c>
    </row>
    <row r="12" spans="1:17" ht="15.95" customHeight="1" x14ac:dyDescent="0.25">
      <c r="A12" s="21">
        <v>2</v>
      </c>
      <c r="B12" s="36"/>
      <c r="C12" s="36"/>
      <c r="D12" s="35"/>
      <c r="E12" s="35"/>
      <c r="F12" s="36"/>
      <c r="G12" s="36"/>
      <c r="H12" s="36"/>
      <c r="I12" s="36"/>
      <c r="J12" s="36"/>
      <c r="K12" s="18">
        <v>6.8</v>
      </c>
      <c r="L12" s="35"/>
      <c r="M12" s="35">
        <f t="shared" si="0"/>
        <v>0</v>
      </c>
      <c r="N12" s="50">
        <v>6.5</v>
      </c>
      <c r="O12" s="16">
        <v>7.1</v>
      </c>
      <c r="P12" s="15">
        <f t="shared" si="1"/>
        <v>0</v>
      </c>
    </row>
    <row r="13" spans="1:17" ht="15.95" customHeight="1" x14ac:dyDescent="0.25">
      <c r="A13" s="21">
        <v>3</v>
      </c>
      <c r="B13" s="36"/>
      <c r="C13" s="36"/>
      <c r="D13" s="35"/>
      <c r="E13" s="35"/>
      <c r="F13" s="36"/>
      <c r="G13" s="36"/>
      <c r="H13" s="36"/>
      <c r="I13" s="36"/>
      <c r="J13" s="36"/>
      <c r="K13" s="18">
        <v>6.8</v>
      </c>
      <c r="L13" s="35"/>
      <c r="M13" s="35">
        <f t="shared" si="0"/>
        <v>0</v>
      </c>
      <c r="N13" s="50">
        <v>6.5</v>
      </c>
      <c r="O13" s="16">
        <v>7.1</v>
      </c>
      <c r="P13" s="15">
        <f t="shared" si="1"/>
        <v>0</v>
      </c>
    </row>
    <row r="14" spans="1:17" ht="15.95" customHeight="1" x14ac:dyDescent="0.25">
      <c r="A14" s="21">
        <v>4</v>
      </c>
      <c r="B14" s="36"/>
      <c r="C14" s="36"/>
      <c r="D14" s="35"/>
      <c r="E14" s="35"/>
      <c r="F14" s="51"/>
      <c r="G14" s="36"/>
      <c r="H14" s="36"/>
      <c r="I14" s="36"/>
      <c r="J14" s="36"/>
      <c r="K14" s="18">
        <v>6.8</v>
      </c>
      <c r="L14" s="35"/>
      <c r="M14" s="35">
        <f t="shared" si="0"/>
        <v>0</v>
      </c>
      <c r="N14" s="50">
        <v>6.5</v>
      </c>
      <c r="O14" s="16">
        <v>7.1</v>
      </c>
      <c r="P14" s="15">
        <f t="shared" si="1"/>
        <v>0</v>
      </c>
    </row>
    <row r="15" spans="1:17" ht="15.95" customHeight="1" x14ac:dyDescent="0.25">
      <c r="A15" s="21">
        <v>5</v>
      </c>
      <c r="B15" s="36"/>
      <c r="C15" s="36"/>
      <c r="D15" s="35"/>
      <c r="E15" s="35"/>
      <c r="F15" s="36"/>
      <c r="G15" s="36"/>
      <c r="H15" s="36"/>
      <c r="I15" s="36"/>
      <c r="J15" s="36"/>
      <c r="K15" s="18">
        <v>6.8</v>
      </c>
      <c r="L15" s="35"/>
      <c r="M15" s="35">
        <f t="shared" si="0"/>
        <v>0</v>
      </c>
      <c r="N15" s="50">
        <v>6.5</v>
      </c>
      <c r="O15" s="16">
        <v>7.1</v>
      </c>
      <c r="P15" s="15">
        <f t="shared" si="1"/>
        <v>0</v>
      </c>
      <c r="Q15" s="14"/>
    </row>
    <row r="16" spans="1:17" ht="15.95" customHeight="1" x14ac:dyDescent="0.25">
      <c r="A16" s="21">
        <v>6</v>
      </c>
      <c r="B16" s="36"/>
      <c r="C16" s="36"/>
      <c r="D16" s="37"/>
      <c r="E16" s="35"/>
      <c r="F16" s="36"/>
      <c r="G16" s="36"/>
      <c r="H16" s="36"/>
      <c r="I16" s="36"/>
      <c r="J16" s="36"/>
      <c r="K16" s="18">
        <v>6.8</v>
      </c>
      <c r="L16" s="35"/>
      <c r="M16" s="35">
        <f t="shared" si="0"/>
        <v>0</v>
      </c>
      <c r="N16" s="50">
        <v>6.5</v>
      </c>
      <c r="O16" s="16">
        <v>7.1</v>
      </c>
      <c r="P16" s="15">
        <f t="shared" si="1"/>
        <v>0</v>
      </c>
      <c r="Q16" s="14"/>
    </row>
    <row r="17" spans="1:17" ht="15.95" customHeight="1" x14ac:dyDescent="0.25">
      <c r="A17" s="21">
        <v>7</v>
      </c>
      <c r="B17" s="36"/>
      <c r="C17" s="36"/>
      <c r="D17" s="37"/>
      <c r="E17" s="35"/>
      <c r="F17" s="36"/>
      <c r="G17" s="36"/>
      <c r="H17" s="36"/>
      <c r="I17" s="36"/>
      <c r="J17" s="36"/>
      <c r="K17" s="18">
        <v>6.8</v>
      </c>
      <c r="L17" s="35"/>
      <c r="M17" s="35">
        <f t="shared" si="0"/>
        <v>0</v>
      </c>
      <c r="N17" s="50">
        <v>6.5</v>
      </c>
      <c r="O17" s="16">
        <v>7.1</v>
      </c>
      <c r="P17" s="15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18">
        <v>6.8</v>
      </c>
      <c r="L18" s="35"/>
      <c r="M18" s="35">
        <f t="shared" si="0"/>
        <v>0</v>
      </c>
      <c r="N18" s="50">
        <v>6.5</v>
      </c>
      <c r="O18" s="16">
        <v>7.1</v>
      </c>
      <c r="P18" s="15">
        <f t="shared" si="1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18">
        <v>6.8</v>
      </c>
      <c r="L19" s="35"/>
      <c r="M19" s="35">
        <f t="shared" si="0"/>
        <v>0</v>
      </c>
      <c r="N19" s="50">
        <v>6.5</v>
      </c>
      <c r="O19" s="16">
        <v>7.1</v>
      </c>
      <c r="P19" s="15">
        <f t="shared" si="1"/>
        <v>0</v>
      </c>
      <c r="Q19" s="14"/>
    </row>
    <row r="20" spans="1:17" ht="15.95" customHeight="1" x14ac:dyDescent="0.25">
      <c r="A20" s="21">
        <v>10</v>
      </c>
      <c r="B20" s="20"/>
      <c r="C20" s="54"/>
      <c r="D20" s="54"/>
      <c r="E20" s="54"/>
      <c r="F20" s="54"/>
      <c r="G20" s="54"/>
      <c r="H20" s="54"/>
      <c r="I20" s="54"/>
      <c r="J20" s="54"/>
      <c r="K20" s="18">
        <v>6.8</v>
      </c>
      <c r="L20" s="35"/>
      <c r="M20" s="35">
        <f t="shared" si="0"/>
        <v>0</v>
      </c>
      <c r="N20" s="50">
        <v>6.5</v>
      </c>
      <c r="O20" s="16">
        <v>7.1</v>
      </c>
      <c r="P20" s="15">
        <f t="shared" si="1"/>
        <v>0</v>
      </c>
      <c r="Q20" s="14"/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4BAF7-E30C-4FDC-BF2C-718379E4AF67}">
  <sheetPr codeName="Sheet13"/>
  <dimension ref="A1:Q21"/>
  <sheetViews>
    <sheetView zoomScale="70" zoomScaleNormal="70" workbookViewId="0">
      <selection activeCell="V34" sqref="V34"/>
    </sheetView>
  </sheetViews>
  <sheetFormatPr defaultColWidth="9" defaultRowHeight="13.5" x14ac:dyDescent="0.15"/>
  <cols>
    <col min="1" max="1" width="3.75" style="11" customWidth="1"/>
    <col min="2" max="2" width="7.75" style="11" customWidth="1"/>
    <col min="3" max="3" width="9.25" style="11" customWidth="1"/>
    <col min="4" max="4" width="8.75" style="11" customWidth="1"/>
    <col min="5" max="5" width="9.25" style="11" customWidth="1"/>
    <col min="6" max="8" width="8.75" style="11" customWidth="1"/>
    <col min="9" max="9" width="8.625" style="11" customWidth="1"/>
    <col min="10" max="10" width="9.375" style="11" customWidth="1"/>
    <col min="11" max="11" width="8.625" style="11" customWidth="1"/>
    <col min="12" max="12" width="9.75" style="11" customWidth="1"/>
    <col min="13" max="13" width="6.375" style="11" customWidth="1"/>
    <col min="14" max="15" width="2.625" style="11" customWidth="1"/>
    <col min="16" max="16384" width="9" style="11"/>
  </cols>
  <sheetData>
    <row r="1" spans="1:17" ht="20.100000000000001" customHeight="1" x14ac:dyDescent="0.3">
      <c r="F1" s="32" t="s">
        <v>10</v>
      </c>
    </row>
    <row r="2" spans="1:17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52</v>
      </c>
      <c r="M2" s="23" t="s">
        <v>33</v>
      </c>
      <c r="N2" s="17" t="s">
        <v>34</v>
      </c>
      <c r="O2" s="16" t="s">
        <v>35</v>
      </c>
      <c r="P2" s="13" t="s">
        <v>120</v>
      </c>
    </row>
    <row r="3" spans="1:17" ht="15.95" customHeight="1" x14ac:dyDescent="0.25">
      <c r="A3" s="21">
        <v>5</v>
      </c>
      <c r="B3" s="259">
        <v>34.827777777777776</v>
      </c>
      <c r="C3" s="259">
        <v>35.25740259740261</v>
      </c>
      <c r="D3" s="258">
        <v>34.5</v>
      </c>
      <c r="E3" s="258">
        <v>35.011000000000003</v>
      </c>
      <c r="F3" s="259">
        <v>34.89</v>
      </c>
      <c r="G3" s="259">
        <v>34.771000000000001</v>
      </c>
      <c r="H3" s="259">
        <v>34.83</v>
      </c>
      <c r="I3" s="259"/>
      <c r="J3" s="131"/>
      <c r="K3" s="22">
        <v>34.9</v>
      </c>
      <c r="L3" s="18">
        <f>AVERAGE(B3:J3)</f>
        <v>34.869597196454336</v>
      </c>
      <c r="M3" s="18">
        <f t="shared" ref="M3:M20" si="0">MAX(B3:J3)-MIN(B3:J3)</f>
        <v>0.75740259740260996</v>
      </c>
      <c r="N3" s="17">
        <v>32.9</v>
      </c>
      <c r="O3" s="16">
        <v>36.9</v>
      </c>
      <c r="P3" s="15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22">
        <v>34.9</v>
      </c>
      <c r="L4" s="18"/>
      <c r="M4" s="18">
        <f t="shared" si="0"/>
        <v>0</v>
      </c>
      <c r="N4" s="17">
        <v>32.9</v>
      </c>
      <c r="O4" s="16">
        <v>36.9</v>
      </c>
      <c r="P4" s="15">
        <f>L4/L$3*100</f>
        <v>0</v>
      </c>
    </row>
    <row r="5" spans="1:17" ht="15.95" customHeight="1" x14ac:dyDescent="0.25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22">
        <v>34.9</v>
      </c>
      <c r="L5" s="18"/>
      <c r="M5" s="18">
        <f t="shared" si="0"/>
        <v>0</v>
      </c>
      <c r="N5" s="17">
        <v>32.9</v>
      </c>
      <c r="O5" s="16">
        <v>36.9</v>
      </c>
      <c r="P5" s="15">
        <f t="shared" ref="P5:P20" si="1">L5/L$3*100</f>
        <v>0</v>
      </c>
    </row>
    <row r="6" spans="1:17" ht="15.95" customHeight="1" x14ac:dyDescent="0.25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22">
        <v>34.9</v>
      </c>
      <c r="L6" s="18"/>
      <c r="M6" s="18">
        <f t="shared" si="0"/>
        <v>0</v>
      </c>
      <c r="N6" s="17">
        <v>32.9</v>
      </c>
      <c r="O6" s="16">
        <v>36.9</v>
      </c>
      <c r="P6" s="15">
        <f t="shared" si="1"/>
        <v>0</v>
      </c>
    </row>
    <row r="7" spans="1:17" ht="15.95" customHeight="1" x14ac:dyDescent="0.25">
      <c r="A7" s="21">
        <v>9</v>
      </c>
      <c r="B7" s="22"/>
      <c r="C7" s="22"/>
      <c r="D7" s="18"/>
      <c r="E7" s="18"/>
      <c r="F7" s="22"/>
      <c r="G7" s="22"/>
      <c r="H7" s="22"/>
      <c r="I7" s="18"/>
      <c r="J7" s="22"/>
      <c r="K7" s="22">
        <v>34.9</v>
      </c>
      <c r="L7" s="18"/>
      <c r="M7" s="18">
        <f t="shared" si="0"/>
        <v>0</v>
      </c>
      <c r="N7" s="17">
        <v>32.9</v>
      </c>
      <c r="O7" s="16">
        <v>36.9</v>
      </c>
      <c r="P7" s="15">
        <f t="shared" si="1"/>
        <v>0</v>
      </c>
    </row>
    <row r="8" spans="1:17" ht="15.95" customHeight="1" x14ac:dyDescent="0.25">
      <c r="A8" s="21">
        <v>10</v>
      </c>
      <c r="B8" s="131"/>
      <c r="C8" s="131"/>
      <c r="D8" s="134"/>
      <c r="E8" s="134"/>
      <c r="F8" s="131"/>
      <c r="G8" s="131"/>
      <c r="H8" s="131"/>
      <c r="I8" s="131"/>
      <c r="J8" s="131"/>
      <c r="K8" s="22">
        <v>34.9</v>
      </c>
      <c r="L8" s="18"/>
      <c r="M8" s="18">
        <f t="shared" si="0"/>
        <v>0</v>
      </c>
      <c r="N8" s="17">
        <v>32.9</v>
      </c>
      <c r="O8" s="16">
        <v>36.9</v>
      </c>
      <c r="P8" s="15">
        <f t="shared" si="1"/>
        <v>0</v>
      </c>
    </row>
    <row r="9" spans="1:17" ht="15.95" customHeight="1" x14ac:dyDescent="0.25">
      <c r="A9" s="21">
        <v>11</v>
      </c>
      <c r="B9" s="22"/>
      <c r="C9" s="22"/>
      <c r="D9" s="18"/>
      <c r="E9" s="18"/>
      <c r="F9" s="22"/>
      <c r="G9" s="22"/>
      <c r="H9" s="22"/>
      <c r="I9" s="22"/>
      <c r="J9" s="22"/>
      <c r="K9" s="22">
        <v>34.9</v>
      </c>
      <c r="L9" s="18"/>
      <c r="M9" s="18">
        <f t="shared" si="0"/>
        <v>0</v>
      </c>
      <c r="N9" s="17">
        <v>32.9</v>
      </c>
      <c r="O9" s="16">
        <v>36.9</v>
      </c>
      <c r="P9" s="15">
        <f t="shared" si="1"/>
        <v>0</v>
      </c>
    </row>
    <row r="10" spans="1:17" ht="15.95" customHeight="1" x14ac:dyDescent="0.25">
      <c r="A10" s="21">
        <v>12</v>
      </c>
      <c r="B10" s="22"/>
      <c r="C10" s="22"/>
      <c r="D10" s="18"/>
      <c r="E10" s="18"/>
      <c r="F10" s="22"/>
      <c r="G10" s="22"/>
      <c r="H10" s="22"/>
      <c r="I10" s="22"/>
      <c r="J10" s="22"/>
      <c r="K10" s="22">
        <v>34.9</v>
      </c>
      <c r="L10" s="18"/>
      <c r="M10" s="18">
        <f t="shared" si="0"/>
        <v>0</v>
      </c>
      <c r="N10" s="17">
        <v>32.9</v>
      </c>
      <c r="O10" s="16">
        <v>36.9</v>
      </c>
      <c r="P10" s="15">
        <f t="shared" si="1"/>
        <v>0</v>
      </c>
    </row>
    <row r="11" spans="1:17" ht="15.95" customHeight="1" x14ac:dyDescent="0.25">
      <c r="A11" s="21">
        <v>1</v>
      </c>
      <c r="B11" s="22"/>
      <c r="C11" s="18"/>
      <c r="D11" s="18"/>
      <c r="E11" s="18"/>
      <c r="F11" s="22"/>
      <c r="G11" s="22"/>
      <c r="H11" s="22"/>
      <c r="I11" s="22"/>
      <c r="J11" s="22"/>
      <c r="K11" s="22">
        <v>34.9</v>
      </c>
      <c r="L11" s="18"/>
      <c r="M11" s="18">
        <f t="shared" si="0"/>
        <v>0</v>
      </c>
      <c r="N11" s="17">
        <v>32.9</v>
      </c>
      <c r="O11" s="16">
        <v>36.9</v>
      </c>
      <c r="P11" s="15">
        <f t="shared" si="1"/>
        <v>0</v>
      </c>
    </row>
    <row r="12" spans="1:17" ht="15.95" customHeight="1" x14ac:dyDescent="0.25">
      <c r="A12" s="21">
        <v>2</v>
      </c>
      <c r="B12" s="22"/>
      <c r="C12" s="22"/>
      <c r="D12" s="18"/>
      <c r="E12" s="18"/>
      <c r="F12" s="22"/>
      <c r="G12" s="22"/>
      <c r="H12" s="22"/>
      <c r="I12" s="22"/>
      <c r="J12" s="22"/>
      <c r="K12" s="22">
        <v>34.9</v>
      </c>
      <c r="L12" s="18"/>
      <c r="M12" s="18">
        <f t="shared" si="0"/>
        <v>0</v>
      </c>
      <c r="N12" s="17">
        <v>32.9</v>
      </c>
      <c r="O12" s="16">
        <v>36.9</v>
      </c>
      <c r="P12" s="15">
        <f t="shared" si="1"/>
        <v>0</v>
      </c>
    </row>
    <row r="13" spans="1:17" ht="15.95" customHeight="1" x14ac:dyDescent="0.25">
      <c r="A13" s="21">
        <v>3</v>
      </c>
      <c r="B13" s="22"/>
      <c r="C13" s="22"/>
      <c r="D13" s="18"/>
      <c r="E13" s="18"/>
      <c r="F13" s="22"/>
      <c r="G13" s="22"/>
      <c r="H13" s="22"/>
      <c r="I13" s="22"/>
      <c r="J13" s="22"/>
      <c r="K13" s="22">
        <v>34.9</v>
      </c>
      <c r="L13" s="18"/>
      <c r="M13" s="18">
        <f t="shared" si="0"/>
        <v>0</v>
      </c>
      <c r="N13" s="17">
        <v>32.9</v>
      </c>
      <c r="O13" s="16">
        <v>36.9</v>
      </c>
      <c r="P13" s="15">
        <f t="shared" si="1"/>
        <v>0</v>
      </c>
    </row>
    <row r="14" spans="1:17" ht="15.95" customHeight="1" x14ac:dyDescent="0.25">
      <c r="A14" s="21">
        <v>4</v>
      </c>
      <c r="B14" s="22"/>
      <c r="C14" s="22"/>
      <c r="D14" s="18"/>
      <c r="E14" s="18"/>
      <c r="F14" s="20"/>
      <c r="G14" s="22"/>
      <c r="H14" s="22"/>
      <c r="I14" s="22"/>
      <c r="J14" s="22"/>
      <c r="K14" s="22">
        <v>34.9</v>
      </c>
      <c r="L14" s="18"/>
      <c r="M14" s="18">
        <f t="shared" si="0"/>
        <v>0</v>
      </c>
      <c r="N14" s="17">
        <v>32.9</v>
      </c>
      <c r="O14" s="16">
        <v>36.9</v>
      </c>
      <c r="P14" s="15">
        <f t="shared" si="1"/>
        <v>0</v>
      </c>
    </row>
    <row r="15" spans="1:17" ht="15.95" customHeight="1" x14ac:dyDescent="0.25">
      <c r="A15" s="21">
        <v>5</v>
      </c>
      <c r="B15" s="22"/>
      <c r="C15" s="22"/>
      <c r="D15" s="18"/>
      <c r="E15" s="18"/>
      <c r="F15" s="22"/>
      <c r="G15" s="22"/>
      <c r="H15" s="22"/>
      <c r="I15" s="22"/>
      <c r="J15" s="22"/>
      <c r="K15" s="22">
        <v>34.9</v>
      </c>
      <c r="L15" s="18"/>
      <c r="M15" s="18">
        <f t="shared" si="0"/>
        <v>0</v>
      </c>
      <c r="N15" s="17">
        <v>32.9</v>
      </c>
      <c r="O15" s="16">
        <v>36.9</v>
      </c>
      <c r="P15" s="15">
        <f t="shared" si="1"/>
        <v>0</v>
      </c>
      <c r="Q15" s="14"/>
    </row>
    <row r="16" spans="1:17" ht="15.95" customHeight="1" x14ac:dyDescent="0.25">
      <c r="A16" s="21">
        <v>6</v>
      </c>
      <c r="B16" s="22"/>
      <c r="C16" s="22"/>
      <c r="D16" s="18"/>
      <c r="E16" s="18"/>
      <c r="F16" s="22"/>
      <c r="G16" s="22"/>
      <c r="H16" s="22"/>
      <c r="I16" s="22"/>
      <c r="J16" s="22"/>
      <c r="K16" s="22">
        <v>34.9</v>
      </c>
      <c r="L16" s="18"/>
      <c r="M16" s="18">
        <f t="shared" si="0"/>
        <v>0</v>
      </c>
      <c r="N16" s="17">
        <v>32.9</v>
      </c>
      <c r="O16" s="16">
        <v>36.9</v>
      </c>
      <c r="P16" s="15">
        <f t="shared" si="1"/>
        <v>0</v>
      </c>
      <c r="Q16" s="14"/>
    </row>
    <row r="17" spans="1:17" ht="15.95" customHeight="1" x14ac:dyDescent="0.25">
      <c r="A17" s="21">
        <v>7</v>
      </c>
      <c r="B17" s="22"/>
      <c r="C17" s="22"/>
      <c r="D17" s="18"/>
      <c r="E17" s="18"/>
      <c r="F17" s="22"/>
      <c r="G17" s="22"/>
      <c r="H17" s="22"/>
      <c r="I17" s="22"/>
      <c r="J17" s="22"/>
      <c r="K17" s="22">
        <v>34.9</v>
      </c>
      <c r="L17" s="18"/>
      <c r="M17" s="18">
        <f t="shared" si="0"/>
        <v>0</v>
      </c>
      <c r="N17" s="17">
        <v>32.9</v>
      </c>
      <c r="O17" s="16">
        <v>36.9</v>
      </c>
      <c r="P17" s="15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22">
        <v>34.9</v>
      </c>
      <c r="L18" s="18"/>
      <c r="M18" s="18">
        <f t="shared" si="0"/>
        <v>0</v>
      </c>
      <c r="N18" s="17">
        <v>32.9</v>
      </c>
      <c r="O18" s="16">
        <v>36.9</v>
      </c>
      <c r="P18" s="15">
        <f t="shared" si="1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22">
        <v>34.9</v>
      </c>
      <c r="L19" s="18"/>
      <c r="M19" s="18">
        <f t="shared" si="0"/>
        <v>0</v>
      </c>
      <c r="N19" s="17">
        <v>32.9</v>
      </c>
      <c r="O19" s="16">
        <v>36.9</v>
      </c>
      <c r="P19" s="15">
        <f t="shared" si="1"/>
        <v>0</v>
      </c>
      <c r="Q19" s="14"/>
    </row>
    <row r="20" spans="1:17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22">
        <v>34.9</v>
      </c>
      <c r="L20" s="18"/>
      <c r="M20" s="18">
        <f t="shared" si="0"/>
        <v>0</v>
      </c>
      <c r="N20" s="17">
        <v>32.9</v>
      </c>
      <c r="O20" s="16">
        <v>36.9</v>
      </c>
      <c r="P20" s="15">
        <f t="shared" si="1"/>
        <v>0</v>
      </c>
      <c r="Q20" s="14"/>
    </row>
    <row r="21" spans="1:17" ht="16.5" x14ac:dyDescent="0.25">
      <c r="N21" s="17">
        <v>31</v>
      </c>
      <c r="O21" s="16">
        <v>35</v>
      </c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FCCF6-2419-487C-9704-0036E12C6632}">
  <sheetPr codeName="Sheet14"/>
  <dimension ref="A1:R21"/>
  <sheetViews>
    <sheetView zoomScale="70" zoomScaleNormal="70" workbookViewId="0">
      <selection activeCell="T21" sqref="T21"/>
    </sheetView>
  </sheetViews>
  <sheetFormatPr defaultColWidth="9" defaultRowHeight="13.5" x14ac:dyDescent="0.15"/>
  <cols>
    <col min="1" max="1" width="3.75" style="11" customWidth="1"/>
    <col min="2" max="2" width="9.625" style="11" customWidth="1"/>
    <col min="3" max="3" width="12" style="11" customWidth="1"/>
    <col min="4" max="4" width="10.875" style="11" customWidth="1"/>
    <col min="5" max="5" width="10" style="11" customWidth="1"/>
    <col min="6" max="6" width="10.375" style="11" customWidth="1"/>
    <col min="7" max="7" width="9.75" style="11" customWidth="1"/>
    <col min="8" max="8" width="10.625" style="11" customWidth="1"/>
    <col min="9" max="9" width="9.625" style="11" customWidth="1"/>
    <col min="10" max="10" width="10.5" style="39" customWidth="1"/>
    <col min="11" max="11" width="8.625" style="11" customWidth="1"/>
    <col min="12" max="12" width="9.75" style="11" customWidth="1"/>
    <col min="13" max="13" width="9.5" style="11" customWidth="1"/>
    <col min="14" max="15" width="2.625" style="11" customWidth="1"/>
    <col min="16" max="16" width="10.125" style="11" customWidth="1"/>
    <col min="17" max="16384" width="9" style="11"/>
  </cols>
  <sheetData>
    <row r="1" spans="1:18" ht="20.100000000000001" customHeight="1" x14ac:dyDescent="0.3">
      <c r="F1" s="32" t="s">
        <v>11</v>
      </c>
    </row>
    <row r="2" spans="1:18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52</v>
      </c>
      <c r="M2" s="23" t="s">
        <v>33</v>
      </c>
      <c r="N2" s="17" t="s">
        <v>34</v>
      </c>
      <c r="O2" s="16" t="s">
        <v>35</v>
      </c>
      <c r="P2" s="13" t="s">
        <v>120</v>
      </c>
    </row>
    <row r="3" spans="1:18" ht="15.95" customHeight="1" x14ac:dyDescent="0.25">
      <c r="A3" s="21">
        <v>5</v>
      </c>
      <c r="B3" s="266">
        <v>2.923888888888889</v>
      </c>
      <c r="C3" s="266">
        <v>2.9676811594202892</v>
      </c>
      <c r="D3" s="267">
        <v>2.97705882352941</v>
      </c>
      <c r="E3" s="267">
        <v>2.9449999999999998</v>
      </c>
      <c r="F3" s="266">
        <v>2.9039999999999999</v>
      </c>
      <c r="G3" s="266">
        <v>2.831</v>
      </c>
      <c r="H3" s="266">
        <v>2.96</v>
      </c>
      <c r="I3" s="266"/>
      <c r="J3" s="133"/>
      <c r="K3" s="36">
        <v>2.95</v>
      </c>
      <c r="L3" s="68">
        <f>AVERAGE(B3:J3)</f>
        <v>2.9298041245483697</v>
      </c>
      <c r="M3" s="68">
        <f t="shared" ref="M3:M20" si="0">MAX(B3:J3)-MIN(B3:J3)</f>
        <v>0.14605882352941002</v>
      </c>
      <c r="N3" s="17">
        <v>2.75</v>
      </c>
      <c r="O3" s="16">
        <v>3.15</v>
      </c>
      <c r="P3" s="15">
        <f>L3/L3*100</f>
        <v>100</v>
      </c>
      <c r="Q3" s="33"/>
      <c r="R3" s="33"/>
    </row>
    <row r="4" spans="1:18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36">
        <v>2.95</v>
      </c>
      <c r="L4" s="68"/>
      <c r="M4" s="68">
        <f t="shared" si="0"/>
        <v>0</v>
      </c>
      <c r="N4" s="17">
        <v>2.75</v>
      </c>
      <c r="O4" s="16">
        <v>3.15</v>
      </c>
      <c r="P4" s="15">
        <f>L4/L$3*100</f>
        <v>0</v>
      </c>
      <c r="Q4" s="33"/>
      <c r="R4" s="33"/>
    </row>
    <row r="5" spans="1:18" ht="15.95" customHeight="1" x14ac:dyDescent="0.25">
      <c r="A5" s="21">
        <v>7</v>
      </c>
      <c r="B5" s="69"/>
      <c r="C5" s="69"/>
      <c r="D5" s="68"/>
      <c r="E5" s="68"/>
      <c r="F5" s="69"/>
      <c r="G5" s="69"/>
      <c r="H5" s="69"/>
      <c r="I5" s="69"/>
      <c r="J5" s="69"/>
      <c r="K5" s="36">
        <v>2.95</v>
      </c>
      <c r="L5" s="68"/>
      <c r="M5" s="68">
        <f t="shared" si="0"/>
        <v>0</v>
      </c>
      <c r="N5" s="17">
        <v>2.75</v>
      </c>
      <c r="O5" s="16">
        <v>3.15</v>
      </c>
      <c r="P5" s="15">
        <f t="shared" ref="P5:P20" si="1">L5/L$3*100</f>
        <v>0</v>
      </c>
      <c r="Q5" s="33"/>
      <c r="R5" s="33"/>
    </row>
    <row r="6" spans="1:18" ht="15.95" customHeight="1" x14ac:dyDescent="0.25">
      <c r="A6" s="21">
        <v>8</v>
      </c>
      <c r="B6" s="69"/>
      <c r="C6" s="69"/>
      <c r="D6" s="68"/>
      <c r="E6" s="68"/>
      <c r="F6" s="69"/>
      <c r="G6" s="69"/>
      <c r="H6" s="69"/>
      <c r="I6" s="69"/>
      <c r="J6" s="69"/>
      <c r="K6" s="36">
        <v>2.95</v>
      </c>
      <c r="L6" s="68"/>
      <c r="M6" s="68">
        <f t="shared" si="0"/>
        <v>0</v>
      </c>
      <c r="N6" s="17">
        <v>2.75</v>
      </c>
      <c r="O6" s="16">
        <v>3.15</v>
      </c>
      <c r="P6" s="15">
        <f t="shared" si="1"/>
        <v>0</v>
      </c>
      <c r="Q6" s="33"/>
      <c r="R6" s="33"/>
    </row>
    <row r="7" spans="1:18" ht="15.95" customHeight="1" x14ac:dyDescent="0.25">
      <c r="A7" s="21">
        <v>9</v>
      </c>
      <c r="B7" s="69"/>
      <c r="C7" s="69"/>
      <c r="D7" s="68"/>
      <c r="E7" s="68"/>
      <c r="F7" s="69"/>
      <c r="G7" s="69"/>
      <c r="H7" s="69"/>
      <c r="I7" s="68"/>
      <c r="J7" s="69"/>
      <c r="K7" s="36">
        <v>2.95</v>
      </c>
      <c r="L7" s="68"/>
      <c r="M7" s="68">
        <f t="shared" si="0"/>
        <v>0</v>
      </c>
      <c r="N7" s="17">
        <v>2.75</v>
      </c>
      <c r="O7" s="16">
        <v>3.15</v>
      </c>
      <c r="P7" s="15">
        <f t="shared" si="1"/>
        <v>0</v>
      </c>
      <c r="Q7" s="33"/>
      <c r="R7" s="33"/>
    </row>
    <row r="8" spans="1:18" ht="15.95" customHeight="1" x14ac:dyDescent="0.25">
      <c r="A8" s="21">
        <v>10</v>
      </c>
      <c r="B8" s="133"/>
      <c r="C8" s="133"/>
      <c r="D8" s="136"/>
      <c r="E8" s="136"/>
      <c r="F8" s="133"/>
      <c r="G8" s="133"/>
      <c r="H8" s="133"/>
      <c r="I8" s="133"/>
      <c r="J8" s="133"/>
      <c r="K8" s="36">
        <v>2.95</v>
      </c>
      <c r="L8" s="68"/>
      <c r="M8" s="68">
        <f t="shared" si="0"/>
        <v>0</v>
      </c>
      <c r="N8" s="17">
        <v>2.75</v>
      </c>
      <c r="O8" s="16">
        <v>3.15</v>
      </c>
      <c r="P8" s="15">
        <f t="shared" si="1"/>
        <v>0</v>
      </c>
      <c r="Q8" s="33"/>
      <c r="R8" s="33"/>
    </row>
    <row r="9" spans="1:18" ht="15.95" customHeight="1" x14ac:dyDescent="0.25">
      <c r="A9" s="21">
        <v>11</v>
      </c>
      <c r="B9" s="69"/>
      <c r="C9" s="69"/>
      <c r="D9" s="68"/>
      <c r="E9" s="68"/>
      <c r="F9" s="69"/>
      <c r="G9" s="69"/>
      <c r="H9" s="69"/>
      <c r="I9" s="69"/>
      <c r="J9" s="69"/>
      <c r="K9" s="36">
        <v>2.95</v>
      </c>
      <c r="L9" s="68"/>
      <c r="M9" s="68">
        <f t="shared" si="0"/>
        <v>0</v>
      </c>
      <c r="N9" s="17">
        <v>2.75</v>
      </c>
      <c r="O9" s="16">
        <v>3.15</v>
      </c>
      <c r="P9" s="15">
        <f t="shared" si="1"/>
        <v>0</v>
      </c>
      <c r="Q9" s="33"/>
      <c r="R9" s="33"/>
    </row>
    <row r="10" spans="1:18" ht="15.95" customHeight="1" x14ac:dyDescent="0.25">
      <c r="A10" s="21">
        <v>12</v>
      </c>
      <c r="B10" s="69"/>
      <c r="C10" s="69"/>
      <c r="D10" s="68"/>
      <c r="E10" s="68"/>
      <c r="F10" s="69"/>
      <c r="G10" s="69"/>
      <c r="H10" s="69"/>
      <c r="I10" s="69"/>
      <c r="J10" s="69"/>
      <c r="K10" s="36">
        <v>2.95</v>
      </c>
      <c r="L10" s="68"/>
      <c r="M10" s="68">
        <f t="shared" si="0"/>
        <v>0</v>
      </c>
      <c r="N10" s="17">
        <v>2.75</v>
      </c>
      <c r="O10" s="16">
        <v>3.15</v>
      </c>
      <c r="P10" s="15">
        <f t="shared" si="1"/>
        <v>0</v>
      </c>
      <c r="Q10" s="33"/>
      <c r="R10" s="33"/>
    </row>
    <row r="11" spans="1:18" ht="15.95" customHeight="1" x14ac:dyDescent="0.25">
      <c r="A11" s="21">
        <v>1</v>
      </c>
      <c r="B11" s="69"/>
      <c r="C11" s="69"/>
      <c r="D11" s="68"/>
      <c r="E11" s="68"/>
      <c r="F11" s="69"/>
      <c r="G11" s="69"/>
      <c r="H11" s="69"/>
      <c r="I11" s="69"/>
      <c r="J11" s="69"/>
      <c r="K11" s="36">
        <v>2.95</v>
      </c>
      <c r="L11" s="68"/>
      <c r="M11" s="68">
        <f t="shared" si="0"/>
        <v>0</v>
      </c>
      <c r="N11" s="17">
        <v>2.75</v>
      </c>
      <c r="O11" s="16">
        <v>3.15</v>
      </c>
      <c r="P11" s="15">
        <f t="shared" si="1"/>
        <v>0</v>
      </c>
      <c r="Q11" s="33"/>
      <c r="R11" s="33"/>
    </row>
    <row r="12" spans="1:18" ht="15.95" customHeight="1" x14ac:dyDescent="0.25">
      <c r="A12" s="21">
        <v>2</v>
      </c>
      <c r="B12" s="69"/>
      <c r="C12" s="69"/>
      <c r="D12" s="68"/>
      <c r="E12" s="68"/>
      <c r="F12" s="69"/>
      <c r="G12" s="69"/>
      <c r="H12" s="69"/>
      <c r="I12" s="69"/>
      <c r="J12" s="69"/>
      <c r="K12" s="36">
        <v>2.95</v>
      </c>
      <c r="L12" s="68"/>
      <c r="M12" s="68">
        <f t="shared" si="0"/>
        <v>0</v>
      </c>
      <c r="N12" s="17">
        <v>2.75</v>
      </c>
      <c r="O12" s="16">
        <v>3.15</v>
      </c>
      <c r="P12" s="15">
        <f t="shared" si="1"/>
        <v>0</v>
      </c>
      <c r="Q12" s="33"/>
      <c r="R12" s="33"/>
    </row>
    <row r="13" spans="1:18" ht="15.95" customHeight="1" x14ac:dyDescent="0.25">
      <c r="A13" s="21">
        <v>3</v>
      </c>
      <c r="B13" s="69"/>
      <c r="C13" s="69"/>
      <c r="D13" s="68"/>
      <c r="E13" s="68"/>
      <c r="F13" s="69"/>
      <c r="G13" s="69"/>
      <c r="H13" s="69"/>
      <c r="I13" s="69"/>
      <c r="J13" s="69"/>
      <c r="K13" s="36">
        <v>2.95</v>
      </c>
      <c r="L13" s="68"/>
      <c r="M13" s="68">
        <f t="shared" si="0"/>
        <v>0</v>
      </c>
      <c r="N13" s="17">
        <v>2.75</v>
      </c>
      <c r="O13" s="16">
        <v>3.15</v>
      </c>
      <c r="P13" s="15">
        <f t="shared" si="1"/>
        <v>0</v>
      </c>
      <c r="Q13" s="33"/>
      <c r="R13" s="33"/>
    </row>
    <row r="14" spans="1:18" ht="15.95" customHeight="1" x14ac:dyDescent="0.25">
      <c r="A14" s="21">
        <v>4</v>
      </c>
      <c r="B14" s="69"/>
      <c r="C14" s="69"/>
      <c r="D14" s="68"/>
      <c r="E14" s="68"/>
      <c r="F14" s="51"/>
      <c r="G14" s="69"/>
      <c r="H14" s="69"/>
      <c r="I14" s="69"/>
      <c r="J14" s="69"/>
      <c r="K14" s="36">
        <v>2.95</v>
      </c>
      <c r="L14" s="68"/>
      <c r="M14" s="68">
        <f t="shared" si="0"/>
        <v>0</v>
      </c>
      <c r="N14" s="17">
        <v>2.75</v>
      </c>
      <c r="O14" s="16">
        <v>3.15</v>
      </c>
      <c r="P14" s="15">
        <f t="shared" si="1"/>
        <v>0</v>
      </c>
      <c r="Q14" s="33"/>
      <c r="R14" s="33"/>
    </row>
    <row r="15" spans="1:18" ht="15.95" customHeight="1" x14ac:dyDescent="0.25">
      <c r="A15" s="21">
        <v>5</v>
      </c>
      <c r="B15" s="69"/>
      <c r="C15" s="69"/>
      <c r="D15" s="68"/>
      <c r="E15" s="68"/>
      <c r="F15" s="69"/>
      <c r="G15" s="70"/>
      <c r="H15" s="69"/>
      <c r="I15" s="69"/>
      <c r="J15" s="69"/>
      <c r="K15" s="36">
        <v>2.95</v>
      </c>
      <c r="L15" s="68"/>
      <c r="M15" s="68">
        <f t="shared" si="0"/>
        <v>0</v>
      </c>
      <c r="N15" s="17">
        <v>2.75</v>
      </c>
      <c r="O15" s="16">
        <v>3.15</v>
      </c>
      <c r="P15" s="15">
        <f t="shared" si="1"/>
        <v>0</v>
      </c>
      <c r="Q15" s="34"/>
      <c r="R15" s="33"/>
    </row>
    <row r="16" spans="1:18" ht="15.95" customHeight="1" x14ac:dyDescent="0.25">
      <c r="A16" s="21">
        <v>6</v>
      </c>
      <c r="B16" s="69"/>
      <c r="C16" s="69"/>
      <c r="D16" s="68"/>
      <c r="E16" s="68"/>
      <c r="F16" s="69"/>
      <c r="G16" s="69"/>
      <c r="H16" s="69"/>
      <c r="I16" s="69"/>
      <c r="J16" s="69"/>
      <c r="K16" s="36">
        <v>2.95</v>
      </c>
      <c r="L16" s="68"/>
      <c r="M16" s="68">
        <f t="shared" si="0"/>
        <v>0</v>
      </c>
      <c r="N16" s="17">
        <v>2.75</v>
      </c>
      <c r="O16" s="16">
        <v>3.15</v>
      </c>
      <c r="P16" s="15">
        <f t="shared" si="1"/>
        <v>0</v>
      </c>
      <c r="Q16" s="34"/>
      <c r="R16" s="33"/>
    </row>
    <row r="17" spans="1:18" ht="15.95" customHeight="1" x14ac:dyDescent="0.25">
      <c r="A17" s="21">
        <v>7</v>
      </c>
      <c r="B17" s="69"/>
      <c r="C17" s="69"/>
      <c r="D17" s="68"/>
      <c r="E17" s="68"/>
      <c r="F17" s="69"/>
      <c r="G17" s="70"/>
      <c r="H17" s="69"/>
      <c r="I17" s="69"/>
      <c r="J17" s="69"/>
      <c r="K17" s="36">
        <v>2.95</v>
      </c>
      <c r="L17" s="68"/>
      <c r="M17" s="68">
        <f t="shared" si="0"/>
        <v>0</v>
      </c>
      <c r="N17" s="17">
        <v>2.75</v>
      </c>
      <c r="O17" s="16">
        <v>3.15</v>
      </c>
      <c r="P17" s="15">
        <f t="shared" si="1"/>
        <v>0</v>
      </c>
      <c r="Q17" s="34"/>
      <c r="R17" s="33"/>
    </row>
    <row r="18" spans="1:18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36">
        <v>2.95</v>
      </c>
      <c r="L18" s="68"/>
      <c r="M18" s="68">
        <f t="shared" si="0"/>
        <v>0</v>
      </c>
      <c r="N18" s="17">
        <v>2.75</v>
      </c>
      <c r="O18" s="16">
        <v>3.15</v>
      </c>
      <c r="P18" s="15">
        <f t="shared" si="1"/>
        <v>0</v>
      </c>
      <c r="Q18" s="34"/>
      <c r="R18" s="33"/>
    </row>
    <row r="19" spans="1:18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36">
        <v>2.95</v>
      </c>
      <c r="L19" s="68"/>
      <c r="M19" s="68">
        <f t="shared" si="0"/>
        <v>0</v>
      </c>
      <c r="N19" s="17">
        <v>2.75</v>
      </c>
      <c r="O19" s="16">
        <v>3.15</v>
      </c>
      <c r="P19" s="15">
        <f t="shared" si="1"/>
        <v>0</v>
      </c>
      <c r="Q19" s="34"/>
      <c r="R19" s="33"/>
    </row>
    <row r="20" spans="1:18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36">
        <v>2.95</v>
      </c>
      <c r="L20" s="68"/>
      <c r="M20" s="68">
        <f t="shared" si="0"/>
        <v>0</v>
      </c>
      <c r="N20" s="17">
        <v>2.75</v>
      </c>
      <c r="O20" s="16">
        <v>3.15</v>
      </c>
      <c r="P20" s="15">
        <f t="shared" si="1"/>
        <v>0</v>
      </c>
      <c r="Q20" s="34"/>
      <c r="R20" s="33"/>
    </row>
    <row r="21" spans="1:18" ht="15.95" customHeigh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72"/>
      <c r="K21" s="33"/>
      <c r="L21" s="33"/>
      <c r="M21" s="33"/>
      <c r="N21" s="33"/>
      <c r="O21" s="33"/>
      <c r="P21" s="33"/>
      <c r="Q21" s="33"/>
      <c r="R21" s="33"/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52B00-ABA3-4321-A7E6-B58F52D9F361}">
  <sheetPr codeName="Sheet15"/>
  <dimension ref="A1:Q20"/>
  <sheetViews>
    <sheetView zoomScale="70" zoomScaleNormal="70" workbookViewId="0">
      <selection activeCell="T21" sqref="T21"/>
    </sheetView>
  </sheetViews>
  <sheetFormatPr defaultColWidth="9" defaultRowHeight="13.5" x14ac:dyDescent="0.15"/>
  <cols>
    <col min="1" max="1" width="3.75" style="11" customWidth="1"/>
    <col min="2" max="2" width="7.875" style="11" customWidth="1"/>
    <col min="3" max="3" width="9" style="11"/>
    <col min="4" max="7" width="8.625" style="11" customWidth="1"/>
    <col min="8" max="8" width="10.625" style="11" customWidth="1"/>
    <col min="9" max="9" width="8.625" style="11" customWidth="1"/>
    <col min="10" max="10" width="9.375" style="11" customWidth="1"/>
    <col min="11" max="11" width="6.875" style="11" customWidth="1"/>
    <col min="12" max="12" width="9.75" style="11" customWidth="1"/>
    <col min="13" max="13" width="6.25" style="11" customWidth="1"/>
    <col min="14" max="15" width="2.625" style="11" customWidth="1"/>
    <col min="16" max="16384" width="9" style="11"/>
  </cols>
  <sheetData>
    <row r="1" spans="1:17" ht="20.100000000000001" customHeight="1" x14ac:dyDescent="0.3">
      <c r="A1" s="13"/>
      <c r="B1" s="13"/>
      <c r="C1" s="13"/>
      <c r="D1" s="13"/>
      <c r="E1" s="13"/>
      <c r="F1" s="32" t="s">
        <v>12</v>
      </c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52</v>
      </c>
      <c r="M2" s="23" t="s">
        <v>33</v>
      </c>
      <c r="N2" s="74" t="s">
        <v>34</v>
      </c>
      <c r="O2" s="73" t="s">
        <v>35</v>
      </c>
      <c r="P2" s="13" t="s">
        <v>120</v>
      </c>
    </row>
    <row r="3" spans="1:17" ht="15.95" customHeight="1" x14ac:dyDescent="0.25">
      <c r="A3" s="21">
        <v>5</v>
      </c>
      <c r="B3" s="265">
        <v>89.5</v>
      </c>
      <c r="C3" s="259">
        <v>87.882089552238753</v>
      </c>
      <c r="D3" s="258">
        <v>88.352941176470594</v>
      </c>
      <c r="E3" s="258">
        <v>86.433000000000007</v>
      </c>
      <c r="F3" s="265">
        <v>88.233333333333334</v>
      </c>
      <c r="G3" s="265">
        <v>87.1</v>
      </c>
      <c r="H3" s="265">
        <v>88.7</v>
      </c>
      <c r="I3" s="265"/>
      <c r="J3" s="106"/>
      <c r="K3" s="12">
        <v>88</v>
      </c>
      <c r="L3" s="18">
        <f>AVERAGE(B3:J3)</f>
        <v>88.028766294577537</v>
      </c>
      <c r="M3" s="18">
        <f>MAX(B3:J3)-MIN(B3:J3)</f>
        <v>3.0669999999999931</v>
      </c>
      <c r="N3" s="74">
        <v>83</v>
      </c>
      <c r="O3" s="73">
        <v>93</v>
      </c>
      <c r="P3" s="15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12">
        <v>88</v>
      </c>
      <c r="L4" s="18"/>
      <c r="M4" s="18">
        <f>MAX(B4:J4)-MIN(B4:J4)</f>
        <v>0</v>
      </c>
      <c r="N4" s="74">
        <v>83</v>
      </c>
      <c r="O4" s="73">
        <v>93</v>
      </c>
      <c r="P4" s="15">
        <f>L4/L$3*100</f>
        <v>0</v>
      </c>
    </row>
    <row r="5" spans="1:17" ht="15.95" customHeight="1" x14ac:dyDescent="0.25">
      <c r="A5" s="21">
        <v>7</v>
      </c>
      <c r="B5" s="20"/>
      <c r="C5" s="22"/>
      <c r="D5" s="18"/>
      <c r="E5" s="18"/>
      <c r="F5" s="20"/>
      <c r="G5" s="20"/>
      <c r="H5" s="20"/>
      <c r="I5" s="20"/>
      <c r="J5" s="20"/>
      <c r="K5" s="12">
        <v>88</v>
      </c>
      <c r="L5" s="18"/>
      <c r="M5" s="18">
        <f>MAX(B5:J5)-MIN(B5:J5)</f>
        <v>0</v>
      </c>
      <c r="N5" s="74">
        <v>83</v>
      </c>
      <c r="O5" s="73">
        <v>93</v>
      </c>
      <c r="P5" s="15">
        <f>L5/L$3*100</f>
        <v>0</v>
      </c>
    </row>
    <row r="6" spans="1:17" ht="15.95" customHeight="1" x14ac:dyDescent="0.25">
      <c r="A6" s="21">
        <v>8</v>
      </c>
      <c r="B6" s="20"/>
      <c r="C6" s="22"/>
      <c r="D6" s="18"/>
      <c r="E6" s="18"/>
      <c r="F6" s="20"/>
      <c r="G6" s="20"/>
      <c r="H6" s="20"/>
      <c r="I6" s="20"/>
      <c r="J6" s="20"/>
      <c r="K6" s="12">
        <v>88</v>
      </c>
      <c r="L6" s="18"/>
      <c r="M6" s="18">
        <f>MAX(B6:J6)-MIN(B6:J6)</f>
        <v>0</v>
      </c>
      <c r="N6" s="74">
        <v>83</v>
      </c>
      <c r="O6" s="73">
        <v>93</v>
      </c>
      <c r="P6" s="15">
        <f t="shared" ref="P6:P20" si="0">L6/L$3*100</f>
        <v>0</v>
      </c>
    </row>
    <row r="7" spans="1:17" ht="15.95" customHeight="1" x14ac:dyDescent="0.25">
      <c r="A7" s="21">
        <v>9</v>
      </c>
      <c r="B7" s="20"/>
      <c r="C7" s="22"/>
      <c r="D7" s="18"/>
      <c r="E7" s="18"/>
      <c r="F7" s="20"/>
      <c r="G7" s="20"/>
      <c r="H7" s="20"/>
      <c r="I7" s="18"/>
      <c r="J7" s="20"/>
      <c r="K7" s="12">
        <v>88</v>
      </c>
      <c r="L7" s="18"/>
      <c r="M7" s="18">
        <f>MAX(B5:J5)-MIN(B5:J5)</f>
        <v>0</v>
      </c>
      <c r="N7" s="74">
        <v>83</v>
      </c>
      <c r="O7" s="73">
        <v>93</v>
      </c>
      <c r="P7" s="15">
        <f t="shared" si="0"/>
        <v>0</v>
      </c>
    </row>
    <row r="8" spans="1:17" ht="15.95" customHeight="1" x14ac:dyDescent="0.25">
      <c r="A8" s="21">
        <v>10</v>
      </c>
      <c r="B8" s="106"/>
      <c r="C8" s="131"/>
      <c r="D8" s="134"/>
      <c r="E8" s="134"/>
      <c r="F8" s="106"/>
      <c r="G8" s="106"/>
      <c r="H8" s="106"/>
      <c r="I8" s="106"/>
      <c r="J8" s="106"/>
      <c r="K8" s="12">
        <v>88</v>
      </c>
      <c r="L8" s="18"/>
      <c r="M8" s="18">
        <f t="shared" ref="M8:M20" si="1">MAX(B8:J8)-MIN(B8:J8)</f>
        <v>0</v>
      </c>
      <c r="N8" s="74">
        <v>83</v>
      </c>
      <c r="O8" s="73">
        <v>93</v>
      </c>
      <c r="P8" s="15">
        <f t="shared" si="0"/>
        <v>0</v>
      </c>
    </row>
    <row r="9" spans="1:17" ht="15.95" customHeight="1" x14ac:dyDescent="0.25">
      <c r="A9" s="21">
        <v>11</v>
      </c>
      <c r="B9" s="20"/>
      <c r="C9" s="22"/>
      <c r="D9" s="18"/>
      <c r="E9" s="18"/>
      <c r="F9" s="20"/>
      <c r="G9" s="20"/>
      <c r="H9" s="20"/>
      <c r="I9" s="20"/>
      <c r="J9" s="20"/>
      <c r="K9" s="12">
        <v>88</v>
      </c>
      <c r="L9" s="18"/>
      <c r="M9" s="18">
        <f t="shared" si="1"/>
        <v>0</v>
      </c>
      <c r="N9" s="74">
        <v>83</v>
      </c>
      <c r="O9" s="73">
        <v>93</v>
      </c>
      <c r="P9" s="15">
        <f t="shared" si="0"/>
        <v>0</v>
      </c>
    </row>
    <row r="10" spans="1:17" ht="15.95" customHeight="1" x14ac:dyDescent="0.25">
      <c r="A10" s="21">
        <v>12</v>
      </c>
      <c r="B10" s="20"/>
      <c r="C10" s="22"/>
      <c r="D10" s="18"/>
      <c r="E10" s="18"/>
      <c r="F10" s="20"/>
      <c r="G10" s="20"/>
      <c r="H10" s="20"/>
      <c r="I10" s="20"/>
      <c r="J10" s="20"/>
      <c r="K10" s="12">
        <v>88</v>
      </c>
      <c r="L10" s="18"/>
      <c r="M10" s="18">
        <f t="shared" si="1"/>
        <v>0</v>
      </c>
      <c r="N10" s="74">
        <v>83</v>
      </c>
      <c r="O10" s="73">
        <v>93</v>
      </c>
      <c r="P10" s="15">
        <f t="shared" si="0"/>
        <v>0</v>
      </c>
    </row>
    <row r="11" spans="1:17" ht="15.95" customHeight="1" x14ac:dyDescent="0.25">
      <c r="A11" s="21">
        <v>1</v>
      </c>
      <c r="B11" s="20"/>
      <c r="C11" s="22"/>
      <c r="D11" s="18"/>
      <c r="E11" s="18"/>
      <c r="F11" s="20"/>
      <c r="G11" s="20"/>
      <c r="H11" s="20"/>
      <c r="I11" s="20"/>
      <c r="J11" s="20"/>
      <c r="K11" s="12">
        <v>88</v>
      </c>
      <c r="L11" s="18"/>
      <c r="M11" s="18">
        <f t="shared" si="1"/>
        <v>0</v>
      </c>
      <c r="N11" s="74">
        <v>83</v>
      </c>
      <c r="O11" s="73">
        <v>93</v>
      </c>
      <c r="P11" s="15">
        <f t="shared" si="0"/>
        <v>0</v>
      </c>
    </row>
    <row r="12" spans="1:17" ht="15.95" customHeight="1" x14ac:dyDescent="0.25">
      <c r="A12" s="21">
        <v>2</v>
      </c>
      <c r="B12" s="20"/>
      <c r="C12" s="22"/>
      <c r="D12" s="18"/>
      <c r="E12" s="18"/>
      <c r="F12" s="20"/>
      <c r="G12" s="20"/>
      <c r="H12" s="20"/>
      <c r="I12" s="20"/>
      <c r="J12" s="20"/>
      <c r="K12" s="12">
        <v>88</v>
      </c>
      <c r="L12" s="18"/>
      <c r="M12" s="18">
        <f t="shared" si="1"/>
        <v>0</v>
      </c>
      <c r="N12" s="74">
        <v>83</v>
      </c>
      <c r="O12" s="73">
        <v>93</v>
      </c>
      <c r="P12" s="15">
        <f t="shared" si="0"/>
        <v>0</v>
      </c>
    </row>
    <row r="13" spans="1:17" ht="15.95" customHeight="1" x14ac:dyDescent="0.25">
      <c r="A13" s="21">
        <v>3</v>
      </c>
      <c r="B13" s="20"/>
      <c r="C13" s="22"/>
      <c r="D13" s="18"/>
      <c r="E13" s="18"/>
      <c r="F13" s="20"/>
      <c r="G13" s="20"/>
      <c r="H13" s="20"/>
      <c r="I13" s="20"/>
      <c r="J13" s="20"/>
      <c r="K13" s="12">
        <v>88</v>
      </c>
      <c r="L13" s="18"/>
      <c r="M13" s="18">
        <f t="shared" si="1"/>
        <v>0</v>
      </c>
      <c r="N13" s="74">
        <v>83</v>
      </c>
      <c r="O13" s="73">
        <v>93</v>
      </c>
      <c r="P13" s="15">
        <f t="shared" si="0"/>
        <v>0</v>
      </c>
    </row>
    <row r="14" spans="1:17" ht="15.95" customHeight="1" x14ac:dyDescent="0.25">
      <c r="A14" s="21">
        <v>4</v>
      </c>
      <c r="B14" s="20"/>
      <c r="C14" s="22"/>
      <c r="D14" s="18"/>
      <c r="E14" s="18"/>
      <c r="F14" s="20"/>
      <c r="G14" s="20"/>
      <c r="H14" s="20"/>
      <c r="I14" s="20"/>
      <c r="J14" s="20"/>
      <c r="K14" s="12">
        <v>88</v>
      </c>
      <c r="L14" s="18"/>
      <c r="M14" s="18">
        <f t="shared" si="1"/>
        <v>0</v>
      </c>
      <c r="N14" s="74">
        <v>83</v>
      </c>
      <c r="O14" s="73">
        <v>93</v>
      </c>
      <c r="P14" s="15">
        <f t="shared" si="0"/>
        <v>0</v>
      </c>
    </row>
    <row r="15" spans="1:17" ht="15.95" customHeight="1" x14ac:dyDescent="0.25">
      <c r="A15" s="21">
        <v>5</v>
      </c>
      <c r="B15" s="20"/>
      <c r="C15" s="22"/>
      <c r="D15" s="18"/>
      <c r="E15" s="18"/>
      <c r="F15" s="20"/>
      <c r="G15" s="20"/>
      <c r="H15" s="20"/>
      <c r="I15" s="20"/>
      <c r="J15" s="20"/>
      <c r="K15" s="12">
        <v>88</v>
      </c>
      <c r="L15" s="18"/>
      <c r="M15" s="18">
        <f t="shared" si="1"/>
        <v>0</v>
      </c>
      <c r="N15" s="74">
        <v>83</v>
      </c>
      <c r="O15" s="73">
        <v>93</v>
      </c>
      <c r="P15" s="15">
        <f t="shared" si="0"/>
        <v>0</v>
      </c>
      <c r="Q15" s="14"/>
    </row>
    <row r="16" spans="1:17" ht="15.95" customHeight="1" x14ac:dyDescent="0.25">
      <c r="A16" s="21">
        <v>6</v>
      </c>
      <c r="B16" s="20"/>
      <c r="C16" s="22"/>
      <c r="D16" s="18"/>
      <c r="E16" s="18"/>
      <c r="F16" s="20"/>
      <c r="G16" s="20"/>
      <c r="H16" s="20"/>
      <c r="I16" s="20"/>
      <c r="J16" s="20"/>
      <c r="K16" s="12">
        <v>88</v>
      </c>
      <c r="L16" s="18"/>
      <c r="M16" s="18">
        <f t="shared" si="1"/>
        <v>0</v>
      </c>
      <c r="N16" s="74">
        <v>83</v>
      </c>
      <c r="O16" s="73">
        <v>93</v>
      </c>
      <c r="P16" s="15">
        <f t="shared" si="0"/>
        <v>0</v>
      </c>
      <c r="Q16" s="14"/>
    </row>
    <row r="17" spans="1:17" ht="15.95" customHeight="1" x14ac:dyDescent="0.25">
      <c r="A17" s="21">
        <v>7</v>
      </c>
      <c r="B17" s="20"/>
      <c r="C17" s="22"/>
      <c r="D17" s="18"/>
      <c r="E17" s="18"/>
      <c r="F17" s="20"/>
      <c r="G17" s="20"/>
      <c r="H17" s="20"/>
      <c r="I17" s="20"/>
      <c r="J17" s="20"/>
      <c r="K17" s="12">
        <v>88</v>
      </c>
      <c r="L17" s="18"/>
      <c r="M17" s="18">
        <f t="shared" si="1"/>
        <v>0</v>
      </c>
      <c r="N17" s="74">
        <v>83</v>
      </c>
      <c r="O17" s="73">
        <v>93</v>
      </c>
      <c r="P17" s="15">
        <f t="shared" si="0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12">
        <v>88</v>
      </c>
      <c r="L18" s="18"/>
      <c r="M18" s="18">
        <f t="shared" si="1"/>
        <v>0</v>
      </c>
      <c r="N18" s="74">
        <v>83</v>
      </c>
      <c r="O18" s="73">
        <v>93</v>
      </c>
      <c r="P18" s="15">
        <f t="shared" si="0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12">
        <v>88</v>
      </c>
      <c r="L19" s="18"/>
      <c r="M19" s="18">
        <f t="shared" si="1"/>
        <v>0</v>
      </c>
      <c r="N19" s="74">
        <v>83</v>
      </c>
      <c r="O19" s="73">
        <v>93</v>
      </c>
      <c r="P19" s="15">
        <f t="shared" si="0"/>
        <v>0</v>
      </c>
    </row>
    <row r="20" spans="1:17" ht="15.95" customHeight="1" x14ac:dyDescent="0.25">
      <c r="A20" s="21">
        <v>10</v>
      </c>
      <c r="B20" s="20"/>
      <c r="C20" s="54"/>
      <c r="D20" s="54"/>
      <c r="E20" s="54"/>
      <c r="F20" s="54"/>
      <c r="G20" s="54"/>
      <c r="H20" s="54"/>
      <c r="I20" s="54"/>
      <c r="J20" s="54"/>
      <c r="K20" s="12">
        <v>88</v>
      </c>
      <c r="L20" s="18"/>
      <c r="M20" s="18">
        <f t="shared" si="1"/>
        <v>0</v>
      </c>
      <c r="N20" s="74">
        <v>83</v>
      </c>
      <c r="O20" s="73">
        <v>93</v>
      </c>
      <c r="P20" s="15">
        <f t="shared" si="0"/>
        <v>0</v>
      </c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14CF3-F61E-4454-A116-E87C72F91638}">
  <sheetPr codeName="Sheet16"/>
  <dimension ref="A1:Q20"/>
  <sheetViews>
    <sheetView zoomScale="70" zoomScaleNormal="70" workbookViewId="0">
      <selection activeCell="T21" sqref="T21"/>
    </sheetView>
  </sheetViews>
  <sheetFormatPr defaultColWidth="9" defaultRowHeight="13.5" x14ac:dyDescent="0.15"/>
  <cols>
    <col min="1" max="1" width="3.75" style="11" customWidth="1"/>
    <col min="2" max="2" width="7.875" style="11" customWidth="1"/>
    <col min="3" max="3" width="9" style="11"/>
    <col min="4" max="7" width="8.625" style="11" customWidth="1"/>
    <col min="8" max="8" width="10.625" style="11" customWidth="1"/>
    <col min="9" max="9" width="8.625" style="11" customWidth="1"/>
    <col min="10" max="10" width="9.375" style="11" customWidth="1"/>
    <col min="11" max="11" width="6.875" style="11" customWidth="1"/>
    <col min="12" max="12" width="9.75" style="11" customWidth="1"/>
    <col min="13" max="13" width="6.125" style="11" customWidth="1"/>
    <col min="14" max="15" width="2.625" style="11" customWidth="1"/>
    <col min="16" max="16384" width="9" style="11"/>
  </cols>
  <sheetData>
    <row r="1" spans="1:17" ht="20.100000000000001" customHeight="1" x14ac:dyDescent="0.3">
      <c r="F1" s="32" t="s">
        <v>13</v>
      </c>
    </row>
    <row r="2" spans="1:17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52</v>
      </c>
      <c r="M2" s="23" t="s">
        <v>33</v>
      </c>
      <c r="N2" s="74" t="s">
        <v>34</v>
      </c>
      <c r="O2" s="73" t="s">
        <v>35</v>
      </c>
      <c r="P2" s="13" t="s">
        <v>120</v>
      </c>
    </row>
    <row r="3" spans="1:17" ht="15.95" customHeight="1" x14ac:dyDescent="0.25">
      <c r="A3" s="21">
        <v>5</v>
      </c>
      <c r="B3" s="259">
        <v>70.222222222222229</v>
      </c>
      <c r="C3" s="259">
        <v>71.495945945945962</v>
      </c>
      <c r="D3" s="258">
        <v>72.933333333333294</v>
      </c>
      <c r="E3" s="258">
        <v>72.216999999999999</v>
      </c>
      <c r="F3" s="259">
        <v>70.13333333333334</v>
      </c>
      <c r="G3" s="265">
        <v>71.3</v>
      </c>
      <c r="H3" s="259">
        <v>70.900000000000006</v>
      </c>
      <c r="I3" s="259"/>
      <c r="J3" s="131"/>
      <c r="K3" s="75">
        <v>71</v>
      </c>
      <c r="L3" s="18">
        <f>AVERAGE(B3:J3)</f>
        <v>71.314547833547834</v>
      </c>
      <c r="M3" s="18">
        <f>MAX(B3:J3)-MIN(B3:J3)</f>
        <v>2.7999999999999545</v>
      </c>
      <c r="N3" s="74">
        <v>67</v>
      </c>
      <c r="O3" s="73">
        <v>75</v>
      </c>
      <c r="P3" s="15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75">
        <v>71</v>
      </c>
      <c r="L4" s="18"/>
      <c r="M4" s="18">
        <f t="shared" ref="M4:M20" si="0">MAX(B4:J4)-MIN(B4:J4)</f>
        <v>0</v>
      </c>
      <c r="N4" s="74">
        <v>67</v>
      </c>
      <c r="O4" s="73">
        <v>75</v>
      </c>
      <c r="P4" s="15">
        <f t="shared" ref="P4:P20" si="1">L4/L$3*100</f>
        <v>0</v>
      </c>
    </row>
    <row r="5" spans="1:17" ht="15.95" customHeight="1" x14ac:dyDescent="0.25">
      <c r="A5" s="21">
        <v>7</v>
      </c>
      <c r="B5" s="22"/>
      <c r="C5" s="22"/>
      <c r="D5" s="18"/>
      <c r="E5" s="18"/>
      <c r="F5" s="22"/>
      <c r="G5" s="20"/>
      <c r="H5" s="22"/>
      <c r="I5" s="22"/>
      <c r="J5" s="22"/>
      <c r="K5" s="75">
        <v>71</v>
      </c>
      <c r="L5" s="18"/>
      <c r="M5" s="18">
        <f t="shared" si="0"/>
        <v>0</v>
      </c>
      <c r="N5" s="74">
        <v>67</v>
      </c>
      <c r="O5" s="73">
        <v>75</v>
      </c>
      <c r="P5" s="15">
        <f t="shared" si="1"/>
        <v>0</v>
      </c>
    </row>
    <row r="6" spans="1:17" ht="15.95" customHeight="1" x14ac:dyDescent="0.25">
      <c r="A6" s="21">
        <v>8</v>
      </c>
      <c r="B6" s="22"/>
      <c r="C6" s="22"/>
      <c r="D6" s="18"/>
      <c r="E6" s="18"/>
      <c r="F6" s="22"/>
      <c r="G6" s="20"/>
      <c r="H6" s="22"/>
      <c r="I6" s="22"/>
      <c r="J6" s="22"/>
      <c r="K6" s="75">
        <v>71</v>
      </c>
      <c r="L6" s="18"/>
      <c r="M6" s="18">
        <f t="shared" si="0"/>
        <v>0</v>
      </c>
      <c r="N6" s="74">
        <v>67</v>
      </c>
      <c r="O6" s="73">
        <v>75</v>
      </c>
      <c r="P6" s="15">
        <f t="shared" si="1"/>
        <v>0</v>
      </c>
    </row>
    <row r="7" spans="1:17" ht="15.95" customHeight="1" x14ac:dyDescent="0.25">
      <c r="A7" s="21">
        <v>9</v>
      </c>
      <c r="B7" s="22"/>
      <c r="C7" s="22"/>
      <c r="D7" s="18"/>
      <c r="E7" s="18"/>
      <c r="F7" s="22"/>
      <c r="G7" s="20"/>
      <c r="H7" s="22"/>
      <c r="I7" s="18"/>
      <c r="J7" s="22"/>
      <c r="K7" s="75">
        <v>71</v>
      </c>
      <c r="L7" s="18"/>
      <c r="M7" s="18">
        <f t="shared" si="0"/>
        <v>0</v>
      </c>
      <c r="N7" s="74">
        <v>67</v>
      </c>
      <c r="O7" s="73">
        <v>75</v>
      </c>
      <c r="P7" s="15">
        <f t="shared" si="1"/>
        <v>0</v>
      </c>
    </row>
    <row r="8" spans="1:17" ht="15.95" customHeight="1" x14ac:dyDescent="0.25">
      <c r="A8" s="21">
        <v>10</v>
      </c>
      <c r="B8" s="131"/>
      <c r="C8" s="131"/>
      <c r="D8" s="134"/>
      <c r="E8" s="134"/>
      <c r="F8" s="131"/>
      <c r="G8" s="106"/>
      <c r="H8" s="131"/>
      <c r="I8" s="131"/>
      <c r="J8" s="131"/>
      <c r="K8" s="75">
        <v>71</v>
      </c>
      <c r="L8" s="18"/>
      <c r="M8" s="18">
        <f t="shared" si="0"/>
        <v>0</v>
      </c>
      <c r="N8" s="74">
        <v>67</v>
      </c>
      <c r="O8" s="73">
        <v>75</v>
      </c>
      <c r="P8" s="15">
        <f t="shared" si="1"/>
        <v>0</v>
      </c>
    </row>
    <row r="9" spans="1:17" ht="15.95" customHeight="1" x14ac:dyDescent="0.25">
      <c r="A9" s="21">
        <v>11</v>
      </c>
      <c r="B9" s="22"/>
      <c r="C9" s="22"/>
      <c r="D9" s="18"/>
      <c r="E9" s="18"/>
      <c r="F9" s="22"/>
      <c r="G9" s="20"/>
      <c r="H9" s="22"/>
      <c r="I9" s="22"/>
      <c r="J9" s="22"/>
      <c r="K9" s="75">
        <v>71</v>
      </c>
      <c r="L9" s="18"/>
      <c r="M9" s="18">
        <f t="shared" si="0"/>
        <v>0</v>
      </c>
      <c r="N9" s="74">
        <v>67</v>
      </c>
      <c r="O9" s="73">
        <v>75</v>
      </c>
      <c r="P9" s="15">
        <f t="shared" si="1"/>
        <v>0</v>
      </c>
    </row>
    <row r="10" spans="1:17" ht="15.95" customHeight="1" x14ac:dyDescent="0.25">
      <c r="A10" s="21">
        <v>12</v>
      </c>
      <c r="B10" s="22"/>
      <c r="C10" s="22"/>
      <c r="D10" s="18"/>
      <c r="E10" s="18"/>
      <c r="F10" s="22"/>
      <c r="G10" s="20"/>
      <c r="H10" s="22"/>
      <c r="I10" s="22"/>
      <c r="J10" s="22"/>
      <c r="K10" s="75">
        <v>71</v>
      </c>
      <c r="L10" s="18"/>
      <c r="M10" s="18">
        <f t="shared" si="0"/>
        <v>0</v>
      </c>
      <c r="N10" s="74">
        <v>67</v>
      </c>
      <c r="O10" s="73">
        <v>75</v>
      </c>
      <c r="P10" s="15">
        <f t="shared" si="1"/>
        <v>0</v>
      </c>
    </row>
    <row r="11" spans="1:17" ht="15.95" customHeight="1" x14ac:dyDescent="0.25">
      <c r="A11" s="21">
        <v>1</v>
      </c>
      <c r="B11" s="22"/>
      <c r="C11" s="22"/>
      <c r="D11" s="18"/>
      <c r="E11" s="18"/>
      <c r="F11" s="22"/>
      <c r="G11" s="20"/>
      <c r="H11" s="22"/>
      <c r="I11" s="22"/>
      <c r="J11" s="22"/>
      <c r="K11" s="75">
        <v>71</v>
      </c>
      <c r="L11" s="18"/>
      <c r="M11" s="18">
        <f t="shared" si="0"/>
        <v>0</v>
      </c>
      <c r="N11" s="74">
        <v>67</v>
      </c>
      <c r="O11" s="73">
        <v>75</v>
      </c>
      <c r="P11" s="15">
        <f t="shared" si="1"/>
        <v>0</v>
      </c>
    </row>
    <row r="12" spans="1:17" ht="15.95" customHeight="1" x14ac:dyDescent="0.25">
      <c r="A12" s="21">
        <v>2</v>
      </c>
      <c r="B12" s="22"/>
      <c r="C12" s="22"/>
      <c r="D12" s="18"/>
      <c r="E12" s="18"/>
      <c r="F12" s="22"/>
      <c r="G12" s="20"/>
      <c r="H12" s="22"/>
      <c r="I12" s="22"/>
      <c r="J12" s="22"/>
      <c r="K12" s="75">
        <v>71</v>
      </c>
      <c r="L12" s="18"/>
      <c r="M12" s="18">
        <f t="shared" si="0"/>
        <v>0</v>
      </c>
      <c r="N12" s="74">
        <v>67</v>
      </c>
      <c r="O12" s="73">
        <v>75</v>
      </c>
      <c r="P12" s="15">
        <f t="shared" si="1"/>
        <v>0</v>
      </c>
    </row>
    <row r="13" spans="1:17" ht="15.95" customHeight="1" x14ac:dyDescent="0.25">
      <c r="A13" s="21">
        <v>3</v>
      </c>
      <c r="B13" s="22"/>
      <c r="C13" s="22"/>
      <c r="D13" s="18"/>
      <c r="E13" s="18"/>
      <c r="F13" s="22"/>
      <c r="G13" s="20"/>
      <c r="H13" s="22"/>
      <c r="I13" s="22"/>
      <c r="J13" s="22"/>
      <c r="K13" s="75">
        <v>71</v>
      </c>
      <c r="L13" s="18"/>
      <c r="M13" s="18">
        <f t="shared" si="0"/>
        <v>0</v>
      </c>
      <c r="N13" s="74">
        <v>67</v>
      </c>
      <c r="O13" s="73">
        <v>75</v>
      </c>
      <c r="P13" s="15">
        <f t="shared" si="1"/>
        <v>0</v>
      </c>
    </row>
    <row r="14" spans="1:17" ht="15.95" customHeight="1" x14ac:dyDescent="0.25">
      <c r="A14" s="21">
        <v>4</v>
      </c>
      <c r="B14" s="22"/>
      <c r="C14" s="22"/>
      <c r="D14" s="18"/>
      <c r="E14" s="18"/>
      <c r="F14" s="20"/>
      <c r="G14" s="20"/>
      <c r="H14" s="22"/>
      <c r="I14" s="22"/>
      <c r="J14" s="22"/>
      <c r="K14" s="75">
        <v>71</v>
      </c>
      <c r="L14" s="18"/>
      <c r="M14" s="18">
        <f t="shared" si="0"/>
        <v>0</v>
      </c>
      <c r="N14" s="74">
        <v>67</v>
      </c>
      <c r="O14" s="73">
        <v>75</v>
      </c>
      <c r="P14" s="15">
        <f t="shared" si="1"/>
        <v>0</v>
      </c>
    </row>
    <row r="15" spans="1:17" ht="15.95" customHeight="1" x14ac:dyDescent="0.25">
      <c r="A15" s="21">
        <v>5</v>
      </c>
      <c r="B15" s="22"/>
      <c r="C15" s="22"/>
      <c r="D15" s="18"/>
      <c r="E15" s="18"/>
      <c r="F15" s="22"/>
      <c r="G15" s="20"/>
      <c r="H15" s="22"/>
      <c r="I15" s="22"/>
      <c r="J15" s="22"/>
      <c r="K15" s="75">
        <v>71</v>
      </c>
      <c r="L15" s="18"/>
      <c r="M15" s="18">
        <f t="shared" si="0"/>
        <v>0</v>
      </c>
      <c r="N15" s="74">
        <v>67</v>
      </c>
      <c r="O15" s="73">
        <v>75</v>
      </c>
      <c r="P15" s="15">
        <f t="shared" si="1"/>
        <v>0</v>
      </c>
      <c r="Q15" s="14"/>
    </row>
    <row r="16" spans="1:17" ht="15.95" customHeight="1" x14ac:dyDescent="0.25">
      <c r="A16" s="21">
        <v>6</v>
      </c>
      <c r="B16" s="22"/>
      <c r="C16" s="22"/>
      <c r="D16" s="18"/>
      <c r="E16" s="18"/>
      <c r="F16" s="22"/>
      <c r="G16" s="20"/>
      <c r="H16" s="22"/>
      <c r="I16" s="22"/>
      <c r="J16" s="22"/>
      <c r="K16" s="75">
        <v>71</v>
      </c>
      <c r="L16" s="18"/>
      <c r="M16" s="18">
        <f t="shared" si="0"/>
        <v>0</v>
      </c>
      <c r="N16" s="74">
        <v>67</v>
      </c>
      <c r="O16" s="73">
        <v>75</v>
      </c>
      <c r="P16" s="15">
        <f t="shared" si="1"/>
        <v>0</v>
      </c>
      <c r="Q16" s="14"/>
    </row>
    <row r="17" spans="1:17" ht="15.95" customHeight="1" x14ac:dyDescent="0.25">
      <c r="A17" s="21">
        <v>7</v>
      </c>
      <c r="B17" s="22"/>
      <c r="C17" s="22"/>
      <c r="D17" s="18"/>
      <c r="E17" s="18"/>
      <c r="F17" s="22"/>
      <c r="G17" s="20"/>
      <c r="H17" s="22"/>
      <c r="I17" s="22"/>
      <c r="J17" s="22"/>
      <c r="K17" s="75">
        <v>71</v>
      </c>
      <c r="L17" s="18"/>
      <c r="M17" s="18">
        <f t="shared" si="0"/>
        <v>0</v>
      </c>
      <c r="N17" s="74">
        <v>67</v>
      </c>
      <c r="O17" s="73">
        <v>75</v>
      </c>
      <c r="P17" s="15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75">
        <v>71</v>
      </c>
      <c r="L18" s="18"/>
      <c r="M18" s="18">
        <f t="shared" si="0"/>
        <v>0</v>
      </c>
      <c r="N18" s="74">
        <v>67</v>
      </c>
      <c r="O18" s="73">
        <v>75</v>
      </c>
      <c r="P18" s="15">
        <f t="shared" si="1"/>
        <v>0</v>
      </c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75">
        <v>71</v>
      </c>
      <c r="L19" s="18"/>
      <c r="M19" s="18">
        <f t="shared" si="0"/>
        <v>0</v>
      </c>
      <c r="N19" s="74">
        <v>67</v>
      </c>
      <c r="O19" s="73">
        <v>75</v>
      </c>
      <c r="P19" s="15">
        <f t="shared" si="1"/>
        <v>0</v>
      </c>
    </row>
    <row r="20" spans="1:17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75">
        <v>71</v>
      </c>
      <c r="L20" s="18"/>
      <c r="M20" s="18">
        <f t="shared" si="0"/>
        <v>0</v>
      </c>
      <c r="N20" s="74">
        <v>67</v>
      </c>
      <c r="O20" s="73">
        <v>75</v>
      </c>
      <c r="P20" s="15">
        <f t="shared" si="1"/>
        <v>0</v>
      </c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3313-2049-459C-BD85-B465A52A1494}">
  <sheetPr codeName="Sheet17"/>
  <dimension ref="A1:R20"/>
  <sheetViews>
    <sheetView zoomScale="70" zoomScaleNormal="70" workbookViewId="0">
      <selection activeCell="V43" sqref="V43"/>
    </sheetView>
  </sheetViews>
  <sheetFormatPr defaultColWidth="9" defaultRowHeight="13.5" x14ac:dyDescent="0.15"/>
  <cols>
    <col min="1" max="1" width="3.75" style="11" customWidth="1"/>
    <col min="2" max="2" width="7.875" style="11" customWidth="1"/>
    <col min="3" max="3" width="9" style="11"/>
    <col min="4" max="7" width="8.625" style="11" customWidth="1"/>
    <col min="8" max="8" width="8.875" style="11" customWidth="1"/>
    <col min="9" max="9" width="8.625" style="11" customWidth="1"/>
    <col min="10" max="10" width="9.375" style="11" customWidth="1"/>
    <col min="11" max="11" width="6.875" style="11" customWidth="1"/>
    <col min="12" max="12" width="9.75" style="11" customWidth="1"/>
    <col min="13" max="13" width="5.875" style="11" customWidth="1"/>
    <col min="14" max="15" width="2.625" style="11" customWidth="1"/>
    <col min="16" max="16384" width="9" style="11"/>
  </cols>
  <sheetData>
    <row r="1" spans="1:18" ht="20.100000000000001" customHeight="1" x14ac:dyDescent="0.3">
      <c r="F1" s="32" t="s">
        <v>50</v>
      </c>
    </row>
    <row r="2" spans="1:18" s="76" customFormat="1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52</v>
      </c>
      <c r="M2" s="23" t="s">
        <v>33</v>
      </c>
      <c r="N2" s="17" t="s">
        <v>34</v>
      </c>
      <c r="O2" s="16" t="s">
        <v>35</v>
      </c>
      <c r="P2" s="13" t="s">
        <v>120</v>
      </c>
      <c r="Q2" s="11"/>
      <c r="R2" s="11"/>
    </row>
    <row r="3" spans="1:18" s="76" customFormat="1" ht="15.95" customHeight="1" x14ac:dyDescent="0.25">
      <c r="A3" s="21">
        <v>5</v>
      </c>
      <c r="B3" s="259">
        <v>76.222222222222229</v>
      </c>
      <c r="C3" s="259">
        <v>76.134666666666689</v>
      </c>
      <c r="D3" s="258">
        <v>75.266666666666694</v>
      </c>
      <c r="E3" s="258">
        <v>75.3</v>
      </c>
      <c r="F3" s="259">
        <v>74.650000000000006</v>
      </c>
      <c r="G3" s="259">
        <v>76.825999999999993</v>
      </c>
      <c r="H3" s="259">
        <v>75.400000000000006</v>
      </c>
      <c r="I3" s="259"/>
      <c r="J3" s="131"/>
      <c r="K3" s="75">
        <v>75</v>
      </c>
      <c r="L3" s="18">
        <f>AVERAGE(B3:J3)</f>
        <v>75.685650793650808</v>
      </c>
      <c r="M3" s="18">
        <f>MAX(B3:J3)-MIN(B3:J3)</f>
        <v>2.1759999999999877</v>
      </c>
      <c r="N3" s="17">
        <v>71</v>
      </c>
      <c r="O3" s="16">
        <v>79</v>
      </c>
      <c r="P3" s="15">
        <f>L3/L3*100</f>
        <v>100</v>
      </c>
    </row>
    <row r="4" spans="1:18" s="76" customFormat="1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75">
        <v>75</v>
      </c>
      <c r="L4" s="18"/>
      <c r="M4" s="18">
        <f t="shared" ref="M4:M20" si="0">MAX(B4:J4)-MIN(B4:J4)</f>
        <v>0</v>
      </c>
      <c r="N4" s="17">
        <v>71</v>
      </c>
      <c r="O4" s="16">
        <v>79</v>
      </c>
      <c r="P4" s="15">
        <f>L4/L$3*100</f>
        <v>0</v>
      </c>
    </row>
    <row r="5" spans="1:18" s="76" customFormat="1" ht="15.95" customHeight="1" x14ac:dyDescent="0.25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75">
        <v>75</v>
      </c>
      <c r="L5" s="18"/>
      <c r="M5" s="18">
        <f t="shared" si="0"/>
        <v>0</v>
      </c>
      <c r="N5" s="17">
        <v>71</v>
      </c>
      <c r="O5" s="16">
        <v>79</v>
      </c>
      <c r="P5" s="15">
        <f t="shared" ref="P5:P20" si="1">L5/L$3*100</f>
        <v>0</v>
      </c>
    </row>
    <row r="6" spans="1:18" s="76" customFormat="1" ht="15.95" customHeight="1" x14ac:dyDescent="0.25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75">
        <v>75</v>
      </c>
      <c r="L6" s="18"/>
      <c r="M6" s="18">
        <f t="shared" si="0"/>
        <v>0</v>
      </c>
      <c r="N6" s="17">
        <v>71</v>
      </c>
      <c r="O6" s="16">
        <v>79</v>
      </c>
      <c r="P6" s="15">
        <f t="shared" si="1"/>
        <v>0</v>
      </c>
    </row>
    <row r="7" spans="1:18" s="76" customFormat="1" ht="15.95" customHeight="1" x14ac:dyDescent="0.25">
      <c r="A7" s="21">
        <v>9</v>
      </c>
      <c r="B7" s="22"/>
      <c r="C7" s="22"/>
      <c r="D7" s="18"/>
      <c r="E7" s="18"/>
      <c r="F7" s="22"/>
      <c r="G7" s="22"/>
      <c r="H7" s="22"/>
      <c r="I7" s="18"/>
      <c r="J7" s="22"/>
      <c r="K7" s="75">
        <v>75</v>
      </c>
      <c r="L7" s="18"/>
      <c r="M7" s="18">
        <f t="shared" si="0"/>
        <v>0</v>
      </c>
      <c r="N7" s="17">
        <v>71</v>
      </c>
      <c r="O7" s="16">
        <v>79</v>
      </c>
      <c r="P7" s="15">
        <f t="shared" si="1"/>
        <v>0</v>
      </c>
    </row>
    <row r="8" spans="1:18" s="76" customFormat="1" ht="15.95" customHeight="1" x14ac:dyDescent="0.25">
      <c r="A8" s="21">
        <v>10</v>
      </c>
      <c r="B8" s="131"/>
      <c r="C8" s="131"/>
      <c r="D8" s="134"/>
      <c r="E8" s="134"/>
      <c r="F8" s="131"/>
      <c r="G8" s="131"/>
      <c r="H8" s="131"/>
      <c r="I8" s="131"/>
      <c r="J8" s="131"/>
      <c r="K8" s="75">
        <v>75</v>
      </c>
      <c r="L8" s="18"/>
      <c r="M8" s="18">
        <f t="shared" si="0"/>
        <v>0</v>
      </c>
      <c r="N8" s="17">
        <v>71</v>
      </c>
      <c r="O8" s="16">
        <v>79</v>
      </c>
      <c r="P8" s="15">
        <f t="shared" si="1"/>
        <v>0</v>
      </c>
    </row>
    <row r="9" spans="1:18" s="76" customFormat="1" ht="15.95" customHeight="1" x14ac:dyDescent="0.25">
      <c r="A9" s="21">
        <v>11</v>
      </c>
      <c r="B9" s="22"/>
      <c r="C9" s="22"/>
      <c r="D9" s="18"/>
      <c r="E9" s="18"/>
      <c r="F9" s="22"/>
      <c r="G9" s="22"/>
      <c r="H9" s="22"/>
      <c r="I9" s="22"/>
      <c r="J9" s="22"/>
      <c r="K9" s="75">
        <v>75</v>
      </c>
      <c r="L9" s="18"/>
      <c r="M9" s="18">
        <f t="shared" si="0"/>
        <v>0</v>
      </c>
      <c r="N9" s="17">
        <v>71</v>
      </c>
      <c r="O9" s="16">
        <v>79</v>
      </c>
      <c r="P9" s="15">
        <f t="shared" si="1"/>
        <v>0</v>
      </c>
    </row>
    <row r="10" spans="1:18" s="76" customFormat="1" ht="15.95" customHeight="1" x14ac:dyDescent="0.25">
      <c r="A10" s="21">
        <v>12</v>
      </c>
      <c r="B10" s="22"/>
      <c r="C10" s="22"/>
      <c r="D10" s="18"/>
      <c r="E10" s="18"/>
      <c r="F10" s="22"/>
      <c r="G10" s="22"/>
      <c r="H10" s="22"/>
      <c r="I10" s="22"/>
      <c r="J10" s="22"/>
      <c r="K10" s="75">
        <v>75</v>
      </c>
      <c r="L10" s="18"/>
      <c r="M10" s="18">
        <f t="shared" si="0"/>
        <v>0</v>
      </c>
      <c r="N10" s="17">
        <v>71</v>
      </c>
      <c r="O10" s="16">
        <v>79</v>
      </c>
      <c r="P10" s="15">
        <f t="shared" si="1"/>
        <v>0</v>
      </c>
    </row>
    <row r="11" spans="1:18" s="76" customFormat="1" ht="15.95" customHeight="1" x14ac:dyDescent="0.25">
      <c r="A11" s="21">
        <v>1</v>
      </c>
      <c r="B11" s="22"/>
      <c r="C11" s="22"/>
      <c r="D11" s="18"/>
      <c r="E11" s="18"/>
      <c r="F11" s="22"/>
      <c r="G11" s="22"/>
      <c r="H11" s="22"/>
      <c r="I11" s="22"/>
      <c r="J11" s="22"/>
      <c r="K11" s="75">
        <v>75</v>
      </c>
      <c r="L11" s="18"/>
      <c r="M11" s="18">
        <f t="shared" si="0"/>
        <v>0</v>
      </c>
      <c r="N11" s="17">
        <v>71</v>
      </c>
      <c r="O11" s="16">
        <v>79</v>
      </c>
      <c r="P11" s="15">
        <f t="shared" si="1"/>
        <v>0</v>
      </c>
    </row>
    <row r="12" spans="1:18" s="76" customFormat="1" ht="15.95" customHeight="1" x14ac:dyDescent="0.25">
      <c r="A12" s="21">
        <v>2</v>
      </c>
      <c r="B12" s="22"/>
      <c r="C12" s="22"/>
      <c r="D12" s="18"/>
      <c r="E12" s="18"/>
      <c r="F12" s="22"/>
      <c r="G12" s="22"/>
      <c r="H12" s="22"/>
      <c r="I12" s="22"/>
      <c r="J12" s="22"/>
      <c r="K12" s="75">
        <v>75</v>
      </c>
      <c r="L12" s="18"/>
      <c r="M12" s="18">
        <f t="shared" si="0"/>
        <v>0</v>
      </c>
      <c r="N12" s="17">
        <v>71</v>
      </c>
      <c r="O12" s="16">
        <v>79</v>
      </c>
      <c r="P12" s="15">
        <f t="shared" si="1"/>
        <v>0</v>
      </c>
    </row>
    <row r="13" spans="1:18" s="76" customFormat="1" ht="15.95" customHeight="1" x14ac:dyDescent="0.25">
      <c r="A13" s="21">
        <v>3</v>
      </c>
      <c r="B13" s="22"/>
      <c r="C13" s="22"/>
      <c r="D13" s="18"/>
      <c r="E13" s="18"/>
      <c r="F13" s="22"/>
      <c r="G13" s="22"/>
      <c r="H13" s="22"/>
      <c r="I13" s="22"/>
      <c r="J13" s="22"/>
      <c r="K13" s="75">
        <v>75</v>
      </c>
      <c r="L13" s="18"/>
      <c r="M13" s="18">
        <f t="shared" si="0"/>
        <v>0</v>
      </c>
      <c r="N13" s="17">
        <v>71</v>
      </c>
      <c r="O13" s="16">
        <v>79</v>
      </c>
      <c r="P13" s="15">
        <f t="shared" si="1"/>
        <v>0</v>
      </c>
    </row>
    <row r="14" spans="1:18" s="76" customFormat="1" ht="15.95" customHeight="1" x14ac:dyDescent="0.25">
      <c r="A14" s="21">
        <v>4</v>
      </c>
      <c r="B14" s="22"/>
      <c r="C14" s="22"/>
      <c r="D14" s="18"/>
      <c r="E14" s="18"/>
      <c r="F14" s="20"/>
      <c r="G14" s="22"/>
      <c r="H14" s="22"/>
      <c r="I14" s="22"/>
      <c r="J14" s="22"/>
      <c r="K14" s="75">
        <v>75</v>
      </c>
      <c r="L14" s="18"/>
      <c r="M14" s="18">
        <f t="shared" si="0"/>
        <v>0</v>
      </c>
      <c r="N14" s="17">
        <v>71</v>
      </c>
      <c r="O14" s="16">
        <v>79</v>
      </c>
      <c r="P14" s="15">
        <f t="shared" si="1"/>
        <v>0</v>
      </c>
    </row>
    <row r="15" spans="1:18" s="76" customFormat="1" ht="15.95" customHeight="1" x14ac:dyDescent="0.25">
      <c r="A15" s="21">
        <v>5</v>
      </c>
      <c r="B15" s="22"/>
      <c r="C15" s="22"/>
      <c r="D15" s="18"/>
      <c r="E15" s="18"/>
      <c r="F15" s="22"/>
      <c r="G15" s="22"/>
      <c r="H15" s="22"/>
      <c r="I15" s="22"/>
      <c r="J15" s="22"/>
      <c r="K15" s="75">
        <v>75</v>
      </c>
      <c r="L15" s="18"/>
      <c r="M15" s="18">
        <f t="shared" si="0"/>
        <v>0</v>
      </c>
      <c r="N15" s="17">
        <v>71</v>
      </c>
      <c r="O15" s="16">
        <v>79</v>
      </c>
      <c r="P15" s="15">
        <f t="shared" si="1"/>
        <v>0</v>
      </c>
      <c r="Q15" s="77"/>
    </row>
    <row r="16" spans="1:18" s="76" customFormat="1" ht="15.95" customHeight="1" x14ac:dyDescent="0.25">
      <c r="A16" s="21">
        <v>6</v>
      </c>
      <c r="B16" s="22"/>
      <c r="C16" s="22"/>
      <c r="D16" s="18"/>
      <c r="E16" s="18"/>
      <c r="F16" s="22"/>
      <c r="G16" s="22"/>
      <c r="H16" s="22"/>
      <c r="I16" s="22"/>
      <c r="J16" s="22"/>
      <c r="K16" s="75">
        <v>75</v>
      </c>
      <c r="L16" s="18"/>
      <c r="M16" s="18">
        <f t="shared" si="0"/>
        <v>0</v>
      </c>
      <c r="N16" s="17">
        <v>71</v>
      </c>
      <c r="O16" s="16">
        <v>79</v>
      </c>
      <c r="P16" s="15">
        <f t="shared" si="1"/>
        <v>0</v>
      </c>
      <c r="Q16" s="77"/>
    </row>
    <row r="17" spans="1:17" s="76" customFormat="1" ht="15.95" customHeight="1" x14ac:dyDescent="0.25">
      <c r="A17" s="21">
        <v>7</v>
      </c>
      <c r="B17" s="22"/>
      <c r="C17" s="22"/>
      <c r="D17" s="18"/>
      <c r="E17" s="18"/>
      <c r="F17" s="22"/>
      <c r="G17" s="22"/>
      <c r="H17" s="22"/>
      <c r="I17" s="22"/>
      <c r="J17" s="22"/>
      <c r="K17" s="75">
        <v>75</v>
      </c>
      <c r="L17" s="18"/>
      <c r="M17" s="18">
        <f t="shared" si="0"/>
        <v>0</v>
      </c>
      <c r="N17" s="17">
        <v>71</v>
      </c>
      <c r="O17" s="16">
        <v>79</v>
      </c>
      <c r="P17" s="15">
        <f t="shared" si="1"/>
        <v>0</v>
      </c>
      <c r="Q17" s="77"/>
    </row>
    <row r="18" spans="1:17" s="76" customFormat="1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75">
        <v>75</v>
      </c>
      <c r="L18" s="18"/>
      <c r="M18" s="18">
        <f t="shared" si="0"/>
        <v>0</v>
      </c>
      <c r="N18" s="17">
        <v>71</v>
      </c>
      <c r="O18" s="16">
        <v>79</v>
      </c>
      <c r="P18" s="15">
        <f t="shared" si="1"/>
        <v>0</v>
      </c>
      <c r="Q18" s="77"/>
    </row>
    <row r="19" spans="1:17" s="76" customFormat="1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75">
        <v>75</v>
      </c>
      <c r="L19" s="18"/>
      <c r="M19" s="18">
        <f t="shared" si="0"/>
        <v>0</v>
      </c>
      <c r="N19" s="17">
        <v>71</v>
      </c>
      <c r="O19" s="16">
        <v>79</v>
      </c>
      <c r="P19" s="15">
        <f t="shared" si="1"/>
        <v>0</v>
      </c>
    </row>
    <row r="20" spans="1:17" s="76" customFormat="1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75">
        <v>75</v>
      </c>
      <c r="L20" s="18"/>
      <c r="M20" s="18">
        <f t="shared" si="0"/>
        <v>0</v>
      </c>
      <c r="N20" s="17">
        <v>71</v>
      </c>
      <c r="O20" s="16">
        <v>79</v>
      </c>
      <c r="P20" s="15">
        <f t="shared" si="1"/>
        <v>0</v>
      </c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63BB8-94B9-46EE-BEFC-8E6B22054D3F}">
  <sheetPr codeName="Sheet1"/>
  <dimension ref="A1:Q20"/>
  <sheetViews>
    <sheetView zoomScale="70" zoomScaleNormal="70" zoomScaleSheetLayoutView="70" workbookViewId="0">
      <selection activeCell="J50" sqref="J50"/>
    </sheetView>
  </sheetViews>
  <sheetFormatPr defaultColWidth="9" defaultRowHeight="13.5" x14ac:dyDescent="0.15"/>
  <cols>
    <col min="1" max="1" width="3.75" style="11" customWidth="1"/>
    <col min="2" max="2" width="10.125" style="11" customWidth="1"/>
    <col min="3" max="3" width="10.5" style="11" customWidth="1"/>
    <col min="4" max="4" width="9.875" style="11" customWidth="1"/>
    <col min="5" max="5" width="10.5" style="11" customWidth="1"/>
    <col min="6" max="6" width="9.625" style="11" customWidth="1"/>
    <col min="7" max="7" width="10.25" style="11" customWidth="1"/>
    <col min="8" max="8" width="9.5" style="11" customWidth="1"/>
    <col min="9" max="9" width="9.75" style="11" customWidth="1"/>
    <col min="10" max="10" width="10.375" style="11" customWidth="1"/>
    <col min="11" max="11" width="6.875" style="11" customWidth="1"/>
    <col min="12" max="12" width="9.75" style="11" customWidth="1"/>
    <col min="13" max="13" width="6.75" style="11" customWidth="1"/>
    <col min="14" max="15" width="2.625" style="11" customWidth="1"/>
    <col min="16" max="16" width="10.125" style="11" customWidth="1"/>
    <col min="17" max="16384" width="9" style="11"/>
  </cols>
  <sheetData>
    <row r="1" spans="1:17" ht="20.100000000000001" customHeight="1" x14ac:dyDescent="0.15">
      <c r="F1" s="92" t="s">
        <v>1</v>
      </c>
    </row>
    <row r="2" spans="1:17" ht="15.95" customHeight="1" x14ac:dyDescent="0.25">
      <c r="A2" s="93" t="s">
        <v>24</v>
      </c>
      <c r="B2" s="94" t="s">
        <v>25</v>
      </c>
      <c r="C2" s="94" t="s">
        <v>26</v>
      </c>
      <c r="D2" s="95" t="s">
        <v>27</v>
      </c>
      <c r="E2" s="96" t="s">
        <v>37</v>
      </c>
      <c r="F2" s="94" t="s">
        <v>28</v>
      </c>
      <c r="G2" s="28" t="s">
        <v>29</v>
      </c>
      <c r="H2" s="94" t="s">
        <v>30</v>
      </c>
      <c r="I2" s="94" t="s">
        <v>31</v>
      </c>
      <c r="J2" s="97" t="s">
        <v>32</v>
      </c>
      <c r="K2" s="25" t="s">
        <v>0</v>
      </c>
      <c r="L2" s="98" t="s">
        <v>52</v>
      </c>
      <c r="M2" s="99" t="s">
        <v>33</v>
      </c>
      <c r="N2" s="17" t="s">
        <v>34</v>
      </c>
      <c r="O2" s="16" t="s">
        <v>35</v>
      </c>
      <c r="P2" s="13" t="s">
        <v>121</v>
      </c>
    </row>
    <row r="3" spans="1:17" ht="15.95" customHeight="1" x14ac:dyDescent="0.25">
      <c r="A3" s="21">
        <v>5</v>
      </c>
      <c r="B3" s="259">
        <v>143.88888888888886</v>
      </c>
      <c r="C3" s="259">
        <v>145.1</v>
      </c>
      <c r="D3" s="258">
        <v>144.97499999999999</v>
      </c>
      <c r="E3" s="258">
        <v>145.19</v>
      </c>
      <c r="F3" s="259">
        <v>144.41166666666669</v>
      </c>
      <c r="G3" s="259">
        <v>145.02500000000001</v>
      </c>
      <c r="H3" s="259">
        <v>144.5</v>
      </c>
      <c r="I3" s="259"/>
      <c r="J3" s="259"/>
      <c r="K3" s="19">
        <v>145</v>
      </c>
      <c r="L3" s="18">
        <f>AVERAGE(B3:J3)</f>
        <v>144.7272222222222</v>
      </c>
      <c r="M3" s="18">
        <f t="shared" ref="M3:M20" si="0">MAX(B3:J3)-MIN(B3:J3)</f>
        <v>1.3011111111111404</v>
      </c>
      <c r="N3" s="17">
        <v>143</v>
      </c>
      <c r="O3" s="16">
        <v>147</v>
      </c>
      <c r="P3" s="15">
        <f>L3/L3*100</f>
        <v>100</v>
      </c>
    </row>
    <row r="4" spans="1:17" ht="15.95" customHeight="1" x14ac:dyDescent="0.25">
      <c r="A4" s="21">
        <v>6</v>
      </c>
      <c r="B4" s="100"/>
      <c r="C4" s="100"/>
      <c r="D4" s="100"/>
      <c r="E4" s="100"/>
      <c r="F4" s="100"/>
      <c r="G4" s="100"/>
      <c r="H4" s="100"/>
      <c r="I4" s="100"/>
      <c r="J4" s="100"/>
      <c r="K4" s="19">
        <v>145</v>
      </c>
      <c r="L4" s="18"/>
      <c r="M4" s="18">
        <f t="shared" si="0"/>
        <v>0</v>
      </c>
      <c r="N4" s="17">
        <v>143</v>
      </c>
      <c r="O4" s="16">
        <v>147</v>
      </c>
      <c r="P4" s="15">
        <f>L4/L$3*100</f>
        <v>0</v>
      </c>
    </row>
    <row r="5" spans="1:17" ht="15.95" customHeight="1" x14ac:dyDescent="0.25">
      <c r="A5" s="21">
        <v>7</v>
      </c>
      <c r="B5" s="22"/>
      <c r="C5" s="22"/>
      <c r="D5" s="18"/>
      <c r="E5" s="22"/>
      <c r="F5" s="22"/>
      <c r="G5" s="22"/>
      <c r="H5" s="22"/>
      <c r="I5" s="22"/>
      <c r="J5" s="22"/>
      <c r="K5" s="19">
        <v>145</v>
      </c>
      <c r="L5" s="18"/>
      <c r="M5" s="18">
        <f t="shared" si="0"/>
        <v>0</v>
      </c>
      <c r="N5" s="17">
        <v>143</v>
      </c>
      <c r="O5" s="16">
        <v>147</v>
      </c>
      <c r="P5" s="15">
        <f t="shared" ref="P5:P20" si="1">L5/L$3*100</f>
        <v>0</v>
      </c>
    </row>
    <row r="6" spans="1:17" ht="15.95" customHeight="1" x14ac:dyDescent="0.25">
      <c r="A6" s="21">
        <v>8</v>
      </c>
      <c r="B6" s="22"/>
      <c r="C6" s="22"/>
      <c r="D6" s="18"/>
      <c r="E6" s="22"/>
      <c r="F6" s="22"/>
      <c r="G6" s="22"/>
      <c r="H6" s="22"/>
      <c r="I6" s="22"/>
      <c r="J6" s="22"/>
      <c r="K6" s="19">
        <v>145</v>
      </c>
      <c r="L6" s="18"/>
      <c r="M6" s="18">
        <f t="shared" si="0"/>
        <v>0</v>
      </c>
      <c r="N6" s="17">
        <v>143</v>
      </c>
      <c r="O6" s="16">
        <v>147</v>
      </c>
      <c r="P6" s="15">
        <f t="shared" si="1"/>
        <v>0</v>
      </c>
    </row>
    <row r="7" spans="1:17" ht="15.95" customHeight="1" x14ac:dyDescent="0.25">
      <c r="A7" s="21">
        <v>9</v>
      </c>
      <c r="B7" s="22"/>
      <c r="C7" s="22"/>
      <c r="D7" s="18"/>
      <c r="E7" s="22"/>
      <c r="F7" s="22"/>
      <c r="G7" s="22"/>
      <c r="H7" s="22"/>
      <c r="I7" s="22"/>
      <c r="J7" s="22"/>
      <c r="K7" s="19">
        <v>145</v>
      </c>
      <c r="L7" s="18"/>
      <c r="M7" s="18">
        <f t="shared" si="0"/>
        <v>0</v>
      </c>
      <c r="N7" s="17">
        <v>143</v>
      </c>
      <c r="O7" s="16">
        <v>147</v>
      </c>
      <c r="P7" s="15">
        <f t="shared" si="1"/>
        <v>0</v>
      </c>
    </row>
    <row r="8" spans="1:17" ht="15.95" customHeight="1" x14ac:dyDescent="0.25">
      <c r="A8" s="21">
        <v>10</v>
      </c>
      <c r="B8" s="131"/>
      <c r="C8" s="131"/>
      <c r="D8" s="134"/>
      <c r="E8" s="134"/>
      <c r="F8" s="131"/>
      <c r="G8" s="131"/>
      <c r="H8" s="131"/>
      <c r="I8" s="131"/>
      <c r="J8" s="131"/>
      <c r="K8" s="19">
        <v>145</v>
      </c>
      <c r="L8" s="18"/>
      <c r="M8" s="18">
        <f t="shared" si="0"/>
        <v>0</v>
      </c>
      <c r="N8" s="17">
        <v>143</v>
      </c>
      <c r="O8" s="16">
        <v>147</v>
      </c>
      <c r="P8" s="15">
        <f t="shared" si="1"/>
        <v>0</v>
      </c>
    </row>
    <row r="9" spans="1:17" ht="15.95" customHeight="1" x14ac:dyDescent="0.25">
      <c r="A9" s="21">
        <v>11</v>
      </c>
      <c r="B9" s="22"/>
      <c r="C9" s="22"/>
      <c r="D9" s="18"/>
      <c r="E9" s="22"/>
      <c r="F9" s="22"/>
      <c r="G9" s="22"/>
      <c r="H9" s="22"/>
      <c r="I9" s="22"/>
      <c r="J9" s="22"/>
      <c r="K9" s="19">
        <v>145</v>
      </c>
      <c r="L9" s="18"/>
      <c r="M9" s="18">
        <f t="shared" si="0"/>
        <v>0</v>
      </c>
      <c r="N9" s="17">
        <v>143</v>
      </c>
      <c r="O9" s="16">
        <v>147</v>
      </c>
      <c r="P9" s="15">
        <f t="shared" si="1"/>
        <v>0</v>
      </c>
    </row>
    <row r="10" spans="1:17" ht="15.95" customHeight="1" x14ac:dyDescent="0.25">
      <c r="A10" s="21">
        <v>12</v>
      </c>
      <c r="B10" s="22"/>
      <c r="C10" s="22"/>
      <c r="D10" s="18"/>
      <c r="E10" s="22"/>
      <c r="F10" s="22"/>
      <c r="G10" s="22"/>
      <c r="H10" s="22"/>
      <c r="I10" s="22"/>
      <c r="J10" s="22"/>
      <c r="K10" s="19">
        <v>145</v>
      </c>
      <c r="L10" s="18"/>
      <c r="M10" s="18">
        <f t="shared" si="0"/>
        <v>0</v>
      </c>
      <c r="N10" s="17">
        <v>143</v>
      </c>
      <c r="O10" s="16">
        <v>147</v>
      </c>
      <c r="P10" s="15">
        <f t="shared" si="1"/>
        <v>0</v>
      </c>
    </row>
    <row r="11" spans="1:17" ht="15.95" customHeight="1" x14ac:dyDescent="0.25">
      <c r="A11" s="21">
        <v>1</v>
      </c>
      <c r="B11" s="22"/>
      <c r="C11" s="22"/>
      <c r="D11" s="18"/>
      <c r="E11" s="22"/>
      <c r="F11" s="22"/>
      <c r="G11" s="22"/>
      <c r="H11" s="22"/>
      <c r="I11" s="22"/>
      <c r="J11" s="22"/>
      <c r="K11" s="19">
        <v>145</v>
      </c>
      <c r="L11" s="18"/>
      <c r="M11" s="18">
        <f t="shared" si="0"/>
        <v>0</v>
      </c>
      <c r="N11" s="17">
        <v>143</v>
      </c>
      <c r="O11" s="16">
        <v>147</v>
      </c>
      <c r="P11" s="15">
        <f t="shared" si="1"/>
        <v>0</v>
      </c>
    </row>
    <row r="12" spans="1:17" ht="15.95" customHeight="1" x14ac:dyDescent="0.25">
      <c r="A12" s="21">
        <v>2</v>
      </c>
      <c r="B12" s="22"/>
      <c r="C12" s="22"/>
      <c r="D12" s="18"/>
      <c r="E12" s="22"/>
      <c r="F12" s="22"/>
      <c r="G12" s="22"/>
      <c r="H12" s="22"/>
      <c r="I12" s="22"/>
      <c r="J12" s="22"/>
      <c r="K12" s="19">
        <v>145</v>
      </c>
      <c r="L12" s="18"/>
      <c r="M12" s="18">
        <f t="shared" si="0"/>
        <v>0</v>
      </c>
      <c r="N12" s="17">
        <v>143</v>
      </c>
      <c r="O12" s="16">
        <v>147</v>
      </c>
      <c r="P12" s="15">
        <f t="shared" si="1"/>
        <v>0</v>
      </c>
    </row>
    <row r="13" spans="1:17" ht="15.95" customHeight="1" x14ac:dyDescent="0.25">
      <c r="A13" s="21">
        <v>3</v>
      </c>
      <c r="B13" s="22"/>
      <c r="C13" s="22"/>
      <c r="D13" s="18"/>
      <c r="E13" s="22"/>
      <c r="F13" s="22"/>
      <c r="G13" s="22"/>
      <c r="H13" s="22"/>
      <c r="I13" s="22"/>
      <c r="J13" s="22"/>
      <c r="K13" s="19">
        <v>145</v>
      </c>
      <c r="L13" s="18"/>
      <c r="M13" s="18">
        <f t="shared" si="0"/>
        <v>0</v>
      </c>
      <c r="N13" s="17">
        <v>143</v>
      </c>
      <c r="O13" s="16">
        <v>147</v>
      </c>
      <c r="P13" s="15">
        <f t="shared" si="1"/>
        <v>0</v>
      </c>
    </row>
    <row r="14" spans="1:17" ht="15.95" customHeight="1" x14ac:dyDescent="0.25">
      <c r="A14" s="21">
        <v>4</v>
      </c>
      <c r="B14" s="22"/>
      <c r="C14" s="22"/>
      <c r="D14" s="18"/>
      <c r="E14" s="22"/>
      <c r="F14" s="22"/>
      <c r="G14" s="22"/>
      <c r="H14" s="22"/>
      <c r="I14" s="22"/>
      <c r="J14" s="22"/>
      <c r="K14" s="19">
        <v>145</v>
      </c>
      <c r="L14" s="18"/>
      <c r="M14" s="18">
        <f t="shared" si="0"/>
        <v>0</v>
      </c>
      <c r="N14" s="17">
        <v>143</v>
      </c>
      <c r="O14" s="16">
        <v>147</v>
      </c>
      <c r="P14" s="15">
        <f t="shared" si="1"/>
        <v>0</v>
      </c>
    </row>
    <row r="15" spans="1:17" ht="15.95" customHeight="1" x14ac:dyDescent="0.25">
      <c r="A15" s="21">
        <v>5</v>
      </c>
      <c r="B15" s="22"/>
      <c r="C15" s="22"/>
      <c r="D15" s="18"/>
      <c r="E15" s="22"/>
      <c r="F15" s="22"/>
      <c r="G15" s="22"/>
      <c r="H15" s="22"/>
      <c r="I15" s="22"/>
      <c r="J15" s="22"/>
      <c r="K15" s="19">
        <v>145</v>
      </c>
      <c r="L15" s="18"/>
      <c r="M15" s="18">
        <f t="shared" si="0"/>
        <v>0</v>
      </c>
      <c r="N15" s="17">
        <v>143</v>
      </c>
      <c r="O15" s="16">
        <v>147</v>
      </c>
      <c r="P15" s="15">
        <f t="shared" si="1"/>
        <v>0</v>
      </c>
      <c r="Q15" s="14"/>
    </row>
    <row r="16" spans="1:17" ht="15.95" customHeight="1" x14ac:dyDescent="0.25">
      <c r="A16" s="21">
        <v>6</v>
      </c>
      <c r="B16" s="22"/>
      <c r="C16" s="22"/>
      <c r="D16" s="18"/>
      <c r="E16" s="22"/>
      <c r="F16" s="22"/>
      <c r="G16" s="22"/>
      <c r="H16" s="22"/>
      <c r="I16" s="22"/>
      <c r="J16" s="22"/>
      <c r="K16" s="19">
        <v>145</v>
      </c>
      <c r="L16" s="18"/>
      <c r="M16" s="18">
        <f t="shared" si="0"/>
        <v>0</v>
      </c>
      <c r="N16" s="17">
        <v>143</v>
      </c>
      <c r="O16" s="16">
        <v>147</v>
      </c>
      <c r="P16" s="15">
        <f t="shared" si="1"/>
        <v>0</v>
      </c>
      <c r="Q16" s="14"/>
    </row>
    <row r="17" spans="1:17" ht="15.95" customHeight="1" x14ac:dyDescent="0.25">
      <c r="A17" s="21">
        <v>7</v>
      </c>
      <c r="B17" s="20"/>
      <c r="C17" s="20"/>
      <c r="D17" s="20"/>
      <c r="E17" s="20"/>
      <c r="F17" s="20"/>
      <c r="G17" s="20"/>
      <c r="H17" s="20"/>
      <c r="I17" s="20"/>
      <c r="J17" s="20"/>
      <c r="K17" s="19">
        <v>145</v>
      </c>
      <c r="L17" s="18"/>
      <c r="M17" s="18">
        <f t="shared" si="0"/>
        <v>0</v>
      </c>
      <c r="N17" s="17">
        <v>143</v>
      </c>
      <c r="O17" s="16">
        <v>147</v>
      </c>
      <c r="P17" s="15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19">
        <v>145</v>
      </c>
      <c r="L18" s="18"/>
      <c r="M18" s="18">
        <f t="shared" si="0"/>
        <v>0</v>
      </c>
      <c r="N18" s="17">
        <v>143</v>
      </c>
      <c r="O18" s="16">
        <v>147</v>
      </c>
      <c r="P18" s="15">
        <f t="shared" si="1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19">
        <v>145</v>
      </c>
      <c r="L19" s="18"/>
      <c r="M19" s="18">
        <f t="shared" si="0"/>
        <v>0</v>
      </c>
      <c r="N19" s="17">
        <v>143</v>
      </c>
      <c r="O19" s="16">
        <v>147</v>
      </c>
      <c r="P19" s="15">
        <f t="shared" si="1"/>
        <v>0</v>
      </c>
      <c r="Q19" s="14"/>
    </row>
    <row r="20" spans="1:17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19">
        <v>145</v>
      </c>
      <c r="L20" s="18"/>
      <c r="M20" s="18">
        <f t="shared" si="0"/>
        <v>0</v>
      </c>
      <c r="N20" s="17">
        <v>143</v>
      </c>
      <c r="O20" s="16">
        <v>147</v>
      </c>
      <c r="P20" s="15">
        <f t="shared" si="1"/>
        <v>0</v>
      </c>
      <c r="Q20" s="14"/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DA69-BE5A-480D-A4CF-2AFCF0A4C41C}">
  <sheetPr codeName="Sheet18"/>
  <dimension ref="A1:Q20"/>
  <sheetViews>
    <sheetView zoomScale="70" zoomScaleNormal="70" workbookViewId="0">
      <selection activeCell="S32" sqref="S32"/>
    </sheetView>
  </sheetViews>
  <sheetFormatPr defaultColWidth="9" defaultRowHeight="13.5" x14ac:dyDescent="0.15"/>
  <cols>
    <col min="1" max="1" width="3.75" style="11" customWidth="1"/>
    <col min="2" max="2" width="9.75" style="11" customWidth="1"/>
    <col min="3" max="3" width="10.5" style="11" customWidth="1"/>
    <col min="4" max="4" width="10.375" style="11" customWidth="1"/>
    <col min="5" max="5" width="9.625" style="11" customWidth="1"/>
    <col min="6" max="6" width="10.25" style="11" customWidth="1"/>
    <col min="7" max="7" width="9.75" style="11" customWidth="1"/>
    <col min="8" max="9" width="10.625" style="11" customWidth="1"/>
    <col min="10" max="10" width="9.625" style="11" customWidth="1"/>
    <col min="11" max="11" width="6.875" style="11" customWidth="1"/>
    <col min="12" max="12" width="9.75" style="11" customWidth="1"/>
    <col min="13" max="13" width="7.875" style="11" customWidth="1"/>
    <col min="14" max="15" width="2.625" style="11" customWidth="1"/>
    <col min="16" max="16384" width="9" style="11"/>
  </cols>
  <sheetData>
    <row r="1" spans="1:17" ht="20.100000000000001" customHeight="1" x14ac:dyDescent="0.3">
      <c r="F1" s="32" t="s">
        <v>14</v>
      </c>
    </row>
    <row r="2" spans="1:17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52</v>
      </c>
      <c r="M2" s="23" t="s">
        <v>33</v>
      </c>
      <c r="N2" s="74" t="s">
        <v>34</v>
      </c>
      <c r="O2" s="73" t="s">
        <v>35</v>
      </c>
      <c r="P2" s="13" t="s">
        <v>120</v>
      </c>
    </row>
    <row r="3" spans="1:17" ht="15.95" customHeight="1" x14ac:dyDescent="0.25">
      <c r="A3" s="21">
        <v>5</v>
      </c>
      <c r="B3" s="259">
        <v>91.333333333333329</v>
      </c>
      <c r="C3" s="259">
        <v>92.222972972972968</v>
      </c>
      <c r="D3" s="258">
        <v>91.076923076923094</v>
      </c>
      <c r="E3" s="258">
        <v>89.927999999999997</v>
      </c>
      <c r="F3" s="259">
        <v>91.75</v>
      </c>
      <c r="G3" s="259">
        <v>92.2</v>
      </c>
      <c r="H3" s="259">
        <v>95</v>
      </c>
      <c r="I3" s="259"/>
      <c r="J3" s="131"/>
      <c r="K3" s="12">
        <v>93</v>
      </c>
      <c r="L3" s="18">
        <f>AVERAGE(B3:J3)</f>
        <v>91.930175626175625</v>
      </c>
      <c r="M3" s="18">
        <f t="shared" ref="M3:M20" si="0">MAX(B3:J3)-MIN(B3:J3)</f>
        <v>5.0720000000000027</v>
      </c>
      <c r="N3" s="74">
        <v>88</v>
      </c>
      <c r="O3" s="73">
        <v>98</v>
      </c>
      <c r="P3" s="15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12">
        <v>93</v>
      </c>
      <c r="L4" s="18"/>
      <c r="M4" s="18">
        <f t="shared" si="0"/>
        <v>0</v>
      </c>
      <c r="N4" s="74">
        <v>88</v>
      </c>
      <c r="O4" s="73">
        <v>98</v>
      </c>
      <c r="P4" s="15">
        <f>L4/L$3*100</f>
        <v>0</v>
      </c>
    </row>
    <row r="5" spans="1:17" ht="15.95" customHeight="1" x14ac:dyDescent="0.3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12">
        <v>93</v>
      </c>
      <c r="L5" s="18"/>
      <c r="M5" s="78">
        <f t="shared" si="0"/>
        <v>0</v>
      </c>
      <c r="N5" s="74">
        <v>88</v>
      </c>
      <c r="O5" s="73">
        <v>98</v>
      </c>
      <c r="P5" s="15">
        <f t="shared" ref="P5:P20" si="1">L5/L$3*100</f>
        <v>0</v>
      </c>
    </row>
    <row r="6" spans="1:17" ht="15.95" customHeight="1" x14ac:dyDescent="0.3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12">
        <v>93</v>
      </c>
      <c r="L6" s="18"/>
      <c r="M6" s="78">
        <f t="shared" si="0"/>
        <v>0</v>
      </c>
      <c r="N6" s="74">
        <v>88</v>
      </c>
      <c r="O6" s="73">
        <v>98</v>
      </c>
      <c r="P6" s="15">
        <f t="shared" si="1"/>
        <v>0</v>
      </c>
    </row>
    <row r="7" spans="1:17" ht="15.95" customHeight="1" x14ac:dyDescent="0.3">
      <c r="A7" s="21">
        <v>9</v>
      </c>
      <c r="B7" s="22"/>
      <c r="C7" s="22"/>
      <c r="D7" s="18"/>
      <c r="E7" s="18"/>
      <c r="F7" s="22"/>
      <c r="G7" s="22"/>
      <c r="H7" s="22"/>
      <c r="I7" s="18"/>
      <c r="J7" s="22"/>
      <c r="K7" s="12">
        <v>93</v>
      </c>
      <c r="L7" s="18"/>
      <c r="M7" s="78">
        <f t="shared" si="0"/>
        <v>0</v>
      </c>
      <c r="N7" s="74">
        <v>88</v>
      </c>
      <c r="O7" s="73">
        <v>98</v>
      </c>
      <c r="P7" s="15">
        <f t="shared" si="1"/>
        <v>0</v>
      </c>
    </row>
    <row r="8" spans="1:17" ht="15.95" customHeight="1" x14ac:dyDescent="0.3">
      <c r="A8" s="21">
        <v>10</v>
      </c>
      <c r="B8" s="131"/>
      <c r="C8" s="131"/>
      <c r="D8" s="134"/>
      <c r="E8" s="134"/>
      <c r="F8" s="131"/>
      <c r="G8" s="131"/>
      <c r="H8" s="131"/>
      <c r="I8" s="131"/>
      <c r="J8" s="131"/>
      <c r="K8" s="12">
        <v>93</v>
      </c>
      <c r="L8" s="18"/>
      <c r="M8" s="78">
        <f t="shared" si="0"/>
        <v>0</v>
      </c>
      <c r="N8" s="74">
        <v>88</v>
      </c>
      <c r="O8" s="73">
        <v>98</v>
      </c>
      <c r="P8" s="15">
        <f t="shared" si="1"/>
        <v>0</v>
      </c>
    </row>
    <row r="9" spans="1:17" ht="15.95" customHeight="1" x14ac:dyDescent="0.3">
      <c r="A9" s="21">
        <v>11</v>
      </c>
      <c r="B9" s="22"/>
      <c r="C9" s="22"/>
      <c r="D9" s="18"/>
      <c r="E9" s="18"/>
      <c r="F9" s="22"/>
      <c r="G9" s="22"/>
      <c r="H9" s="22"/>
      <c r="I9" s="22"/>
      <c r="J9" s="22"/>
      <c r="K9" s="12">
        <v>93</v>
      </c>
      <c r="L9" s="18"/>
      <c r="M9" s="78">
        <f t="shared" si="0"/>
        <v>0</v>
      </c>
      <c r="N9" s="74">
        <v>88</v>
      </c>
      <c r="O9" s="73">
        <v>98</v>
      </c>
      <c r="P9" s="15">
        <f t="shared" si="1"/>
        <v>0</v>
      </c>
    </row>
    <row r="10" spans="1:17" ht="15.95" customHeight="1" x14ac:dyDescent="0.3">
      <c r="A10" s="21">
        <v>12</v>
      </c>
      <c r="B10" s="22"/>
      <c r="C10" s="22"/>
      <c r="D10" s="18"/>
      <c r="E10" s="18"/>
      <c r="F10" s="22"/>
      <c r="G10" s="22"/>
      <c r="H10" s="22"/>
      <c r="I10" s="22"/>
      <c r="J10" s="22"/>
      <c r="K10" s="12">
        <v>93</v>
      </c>
      <c r="L10" s="18"/>
      <c r="M10" s="78">
        <f t="shared" si="0"/>
        <v>0</v>
      </c>
      <c r="N10" s="74">
        <v>88</v>
      </c>
      <c r="O10" s="73">
        <v>98</v>
      </c>
      <c r="P10" s="15">
        <f t="shared" si="1"/>
        <v>0</v>
      </c>
    </row>
    <row r="11" spans="1:17" ht="15.95" customHeight="1" x14ac:dyDescent="0.3">
      <c r="A11" s="21">
        <v>1</v>
      </c>
      <c r="B11" s="22"/>
      <c r="C11" s="22"/>
      <c r="D11" s="18"/>
      <c r="E11" s="18"/>
      <c r="F11" s="22"/>
      <c r="G11" s="22"/>
      <c r="H11" s="22"/>
      <c r="I11" s="22"/>
      <c r="J11" s="22"/>
      <c r="K11" s="12">
        <v>93</v>
      </c>
      <c r="L11" s="18"/>
      <c r="M11" s="78">
        <f t="shared" si="0"/>
        <v>0</v>
      </c>
      <c r="N11" s="74">
        <v>88</v>
      </c>
      <c r="O11" s="73">
        <v>98</v>
      </c>
      <c r="P11" s="15">
        <f t="shared" si="1"/>
        <v>0</v>
      </c>
    </row>
    <row r="12" spans="1:17" ht="15.95" customHeight="1" x14ac:dyDescent="0.3">
      <c r="A12" s="21">
        <v>2</v>
      </c>
      <c r="B12" s="22"/>
      <c r="C12" s="22"/>
      <c r="D12" s="18"/>
      <c r="E12" s="18"/>
      <c r="F12" s="22"/>
      <c r="G12" s="22"/>
      <c r="H12" s="22"/>
      <c r="I12" s="22"/>
      <c r="J12" s="22"/>
      <c r="K12" s="12">
        <v>93</v>
      </c>
      <c r="L12" s="18"/>
      <c r="M12" s="78">
        <f t="shared" si="0"/>
        <v>0</v>
      </c>
      <c r="N12" s="74">
        <v>88</v>
      </c>
      <c r="O12" s="73">
        <v>98</v>
      </c>
      <c r="P12" s="15">
        <f t="shared" si="1"/>
        <v>0</v>
      </c>
    </row>
    <row r="13" spans="1:17" ht="15.95" customHeight="1" x14ac:dyDescent="0.3">
      <c r="A13" s="21">
        <v>3</v>
      </c>
      <c r="B13" s="22"/>
      <c r="C13" s="22"/>
      <c r="D13" s="18"/>
      <c r="E13" s="18"/>
      <c r="F13" s="22"/>
      <c r="G13" s="22"/>
      <c r="H13" s="22"/>
      <c r="I13" s="22"/>
      <c r="J13" s="22"/>
      <c r="K13" s="12">
        <v>93</v>
      </c>
      <c r="L13" s="18"/>
      <c r="M13" s="78">
        <f t="shared" si="0"/>
        <v>0</v>
      </c>
      <c r="N13" s="74">
        <v>88</v>
      </c>
      <c r="O13" s="73">
        <v>98</v>
      </c>
      <c r="P13" s="15">
        <f t="shared" si="1"/>
        <v>0</v>
      </c>
    </row>
    <row r="14" spans="1:17" ht="15.95" customHeight="1" x14ac:dyDescent="0.3">
      <c r="A14" s="21">
        <v>4</v>
      </c>
      <c r="B14" s="22"/>
      <c r="C14" s="22"/>
      <c r="D14" s="18"/>
      <c r="E14" s="18"/>
      <c r="F14" s="20"/>
      <c r="G14" s="22"/>
      <c r="H14" s="22"/>
      <c r="I14" s="22"/>
      <c r="J14" s="22"/>
      <c r="K14" s="12">
        <v>93</v>
      </c>
      <c r="L14" s="18"/>
      <c r="M14" s="78">
        <f t="shared" si="0"/>
        <v>0</v>
      </c>
      <c r="N14" s="74">
        <v>88</v>
      </c>
      <c r="O14" s="73">
        <v>98</v>
      </c>
      <c r="P14" s="15">
        <f t="shared" si="1"/>
        <v>0</v>
      </c>
    </row>
    <row r="15" spans="1:17" ht="15.95" customHeight="1" x14ac:dyDescent="0.3">
      <c r="A15" s="21">
        <v>5</v>
      </c>
      <c r="B15" s="22"/>
      <c r="C15" s="22"/>
      <c r="D15" s="18"/>
      <c r="E15" s="18"/>
      <c r="F15" s="22"/>
      <c r="G15" s="22"/>
      <c r="H15" s="22"/>
      <c r="I15" s="22"/>
      <c r="J15" s="22"/>
      <c r="K15" s="12">
        <v>93</v>
      </c>
      <c r="L15" s="18"/>
      <c r="M15" s="78">
        <f t="shared" si="0"/>
        <v>0</v>
      </c>
      <c r="N15" s="74">
        <v>88</v>
      </c>
      <c r="O15" s="73">
        <v>98</v>
      </c>
      <c r="P15" s="15">
        <f t="shared" si="1"/>
        <v>0</v>
      </c>
      <c r="Q15" s="14"/>
    </row>
    <row r="16" spans="1:17" ht="15.95" customHeight="1" x14ac:dyDescent="0.3">
      <c r="A16" s="21">
        <v>6</v>
      </c>
      <c r="B16" s="22"/>
      <c r="C16" s="22"/>
      <c r="D16" s="18"/>
      <c r="E16" s="18"/>
      <c r="F16" s="22"/>
      <c r="G16" s="22"/>
      <c r="H16" s="22"/>
      <c r="I16" s="22"/>
      <c r="J16" s="22"/>
      <c r="K16" s="12">
        <v>93</v>
      </c>
      <c r="L16" s="18"/>
      <c r="M16" s="78">
        <f t="shared" si="0"/>
        <v>0</v>
      </c>
      <c r="N16" s="74">
        <v>88</v>
      </c>
      <c r="O16" s="73">
        <v>98</v>
      </c>
      <c r="P16" s="15">
        <f t="shared" si="1"/>
        <v>0</v>
      </c>
      <c r="Q16" s="14"/>
    </row>
    <row r="17" spans="1:17" ht="15.95" customHeight="1" x14ac:dyDescent="0.3">
      <c r="A17" s="21">
        <v>7</v>
      </c>
      <c r="B17" s="22"/>
      <c r="C17" s="22"/>
      <c r="D17" s="18"/>
      <c r="E17" s="18"/>
      <c r="F17" s="22"/>
      <c r="G17" s="22"/>
      <c r="H17" s="22"/>
      <c r="I17" s="22"/>
      <c r="J17" s="22"/>
      <c r="K17" s="12">
        <v>93</v>
      </c>
      <c r="L17" s="18"/>
      <c r="M17" s="78">
        <f t="shared" si="0"/>
        <v>0</v>
      </c>
      <c r="N17" s="74">
        <v>88</v>
      </c>
      <c r="O17" s="73">
        <v>98</v>
      </c>
      <c r="P17" s="15">
        <f t="shared" si="1"/>
        <v>0</v>
      </c>
      <c r="Q17" s="14"/>
    </row>
    <row r="18" spans="1:17" ht="15.95" customHeight="1" x14ac:dyDescent="0.3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12">
        <v>93</v>
      </c>
      <c r="L18" s="18"/>
      <c r="M18" s="78">
        <f t="shared" si="0"/>
        <v>0</v>
      </c>
      <c r="N18" s="74">
        <v>88</v>
      </c>
      <c r="O18" s="73">
        <v>98</v>
      </c>
      <c r="P18" s="15">
        <f t="shared" si="1"/>
        <v>0</v>
      </c>
    </row>
    <row r="19" spans="1:17" ht="15.95" customHeight="1" x14ac:dyDescent="0.3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12">
        <v>93</v>
      </c>
      <c r="L19" s="18"/>
      <c r="M19" s="78">
        <f t="shared" si="0"/>
        <v>0</v>
      </c>
      <c r="N19" s="74">
        <v>88</v>
      </c>
      <c r="O19" s="73">
        <v>98</v>
      </c>
      <c r="P19" s="15">
        <f t="shared" si="1"/>
        <v>0</v>
      </c>
    </row>
    <row r="20" spans="1:17" ht="15.95" customHeight="1" x14ac:dyDescent="0.3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12">
        <v>93</v>
      </c>
      <c r="L20" s="18"/>
      <c r="M20" s="78">
        <f t="shared" si="0"/>
        <v>0</v>
      </c>
      <c r="N20" s="74">
        <v>88</v>
      </c>
      <c r="O20" s="73">
        <v>98</v>
      </c>
      <c r="P20" s="15">
        <f t="shared" si="1"/>
        <v>0</v>
      </c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03637-0B8C-41B2-B559-5513DB915B52}">
  <sheetPr codeName="Sheet19"/>
  <dimension ref="A1:Q20"/>
  <sheetViews>
    <sheetView zoomScale="70" zoomScaleNormal="70" zoomScaleSheetLayoutView="70" workbookViewId="0">
      <selection activeCell="T21" sqref="T21"/>
    </sheetView>
  </sheetViews>
  <sheetFormatPr defaultColWidth="9" defaultRowHeight="13.5" x14ac:dyDescent="0.15"/>
  <cols>
    <col min="1" max="1" width="3.75" style="11" customWidth="1"/>
    <col min="2" max="2" width="9.75" style="11" customWidth="1"/>
    <col min="3" max="4" width="10.5" style="11" customWidth="1"/>
    <col min="5" max="5" width="10.75" style="11" customWidth="1"/>
    <col min="6" max="6" width="10.25" style="11" customWidth="1"/>
    <col min="7" max="7" width="10.375" style="11" customWidth="1"/>
    <col min="8" max="8" width="10.625" style="11" customWidth="1"/>
    <col min="9" max="9" width="10.75" style="11" customWidth="1"/>
    <col min="10" max="10" width="10.375" style="11" customWidth="1"/>
    <col min="11" max="11" width="6.875" style="11" customWidth="1"/>
    <col min="12" max="12" width="9.75" style="11" customWidth="1"/>
    <col min="13" max="13" width="7.625" style="11" customWidth="1"/>
    <col min="14" max="15" width="2.625" style="11" customWidth="1"/>
    <col min="16" max="16384" width="9" style="11"/>
  </cols>
  <sheetData>
    <row r="1" spans="1:17" ht="20.100000000000001" customHeight="1" x14ac:dyDescent="0.3">
      <c r="A1" s="79"/>
      <c r="B1" s="79"/>
      <c r="C1" s="79"/>
      <c r="D1" s="79"/>
      <c r="E1" s="79"/>
      <c r="F1" s="32" t="s">
        <v>15</v>
      </c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7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52</v>
      </c>
      <c r="M2" s="23" t="s">
        <v>33</v>
      </c>
      <c r="N2" s="74" t="s">
        <v>34</v>
      </c>
      <c r="O2" s="73" t="s">
        <v>35</v>
      </c>
      <c r="P2" s="13" t="s">
        <v>120</v>
      </c>
    </row>
    <row r="3" spans="1:17" ht="15.95" customHeight="1" x14ac:dyDescent="0.25">
      <c r="A3" s="21">
        <v>5</v>
      </c>
      <c r="B3" s="259">
        <v>275.88888888888891</v>
      </c>
      <c r="C3" s="259">
        <v>281.63255813953492</v>
      </c>
      <c r="D3" s="258">
        <v>278.83333333333297</v>
      </c>
      <c r="E3" s="258">
        <v>275.31700000000001</v>
      </c>
      <c r="F3" s="259">
        <v>277.41999999999996</v>
      </c>
      <c r="G3" s="259">
        <v>279.2</v>
      </c>
      <c r="H3" s="259">
        <v>279.8</v>
      </c>
      <c r="I3" s="259"/>
      <c r="J3" s="131"/>
      <c r="K3" s="75">
        <v>278</v>
      </c>
      <c r="L3" s="18">
        <f>AVERAGE(B3:J3)</f>
        <v>278.29882576596526</v>
      </c>
      <c r="M3" s="18">
        <f>MAX(B3:J3)-MIN(B3:J3)</f>
        <v>6.3155581395349145</v>
      </c>
      <c r="N3" s="74">
        <v>264</v>
      </c>
      <c r="O3" s="73">
        <v>292</v>
      </c>
      <c r="P3" s="15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75">
        <v>278</v>
      </c>
      <c r="L4" s="18"/>
      <c r="M4" s="18">
        <f t="shared" ref="M4:M20" si="0">MAX(B4:J4)-MIN(B4:J4)</f>
        <v>0</v>
      </c>
      <c r="N4" s="74">
        <v>264</v>
      </c>
      <c r="O4" s="73">
        <v>292</v>
      </c>
      <c r="P4" s="15">
        <f>L4/L$3*100</f>
        <v>0</v>
      </c>
    </row>
    <row r="5" spans="1:17" ht="15.95" customHeight="1" x14ac:dyDescent="0.25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75">
        <v>278</v>
      </c>
      <c r="L5" s="18"/>
      <c r="M5" s="18">
        <f t="shared" si="0"/>
        <v>0</v>
      </c>
      <c r="N5" s="74">
        <v>264</v>
      </c>
      <c r="O5" s="73">
        <v>292</v>
      </c>
      <c r="P5" s="15">
        <f t="shared" ref="P5:P20" si="1">L5/L$3*100</f>
        <v>0</v>
      </c>
    </row>
    <row r="6" spans="1:17" ht="15.95" customHeight="1" x14ac:dyDescent="0.25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75">
        <v>278</v>
      </c>
      <c r="L6" s="18"/>
      <c r="M6" s="18">
        <f t="shared" si="0"/>
        <v>0</v>
      </c>
      <c r="N6" s="74">
        <v>264</v>
      </c>
      <c r="O6" s="73">
        <v>292</v>
      </c>
      <c r="P6" s="15">
        <f t="shared" si="1"/>
        <v>0</v>
      </c>
    </row>
    <row r="7" spans="1:17" ht="15.95" customHeight="1" x14ac:dyDescent="0.25">
      <c r="A7" s="21">
        <v>9</v>
      </c>
      <c r="B7" s="22"/>
      <c r="C7" s="22"/>
      <c r="D7" s="18"/>
      <c r="E7" s="18"/>
      <c r="F7" s="22"/>
      <c r="G7" s="22"/>
      <c r="H7" s="22"/>
      <c r="I7" s="18"/>
      <c r="J7" s="22"/>
      <c r="K7" s="75">
        <v>278</v>
      </c>
      <c r="L7" s="18"/>
      <c r="M7" s="18">
        <f t="shared" si="0"/>
        <v>0</v>
      </c>
      <c r="N7" s="74">
        <v>264</v>
      </c>
      <c r="O7" s="73">
        <v>292</v>
      </c>
      <c r="P7" s="15">
        <f t="shared" si="1"/>
        <v>0</v>
      </c>
    </row>
    <row r="8" spans="1:17" ht="15.95" customHeight="1" x14ac:dyDescent="0.25">
      <c r="A8" s="21">
        <v>10</v>
      </c>
      <c r="B8" s="131"/>
      <c r="C8" s="131"/>
      <c r="D8" s="134"/>
      <c r="E8" s="134"/>
      <c r="F8" s="131"/>
      <c r="G8" s="131"/>
      <c r="H8" s="131"/>
      <c r="I8" s="131"/>
      <c r="J8" s="131"/>
      <c r="K8" s="75">
        <v>278</v>
      </c>
      <c r="L8" s="18"/>
      <c r="M8" s="18">
        <f t="shared" si="0"/>
        <v>0</v>
      </c>
      <c r="N8" s="74">
        <v>264</v>
      </c>
      <c r="O8" s="73">
        <v>292</v>
      </c>
      <c r="P8" s="15">
        <f t="shared" si="1"/>
        <v>0</v>
      </c>
    </row>
    <row r="9" spans="1:17" ht="15.95" customHeight="1" x14ac:dyDescent="0.25">
      <c r="A9" s="21">
        <v>11</v>
      </c>
      <c r="B9" s="22"/>
      <c r="C9" s="22"/>
      <c r="D9" s="18"/>
      <c r="E9" s="18"/>
      <c r="F9" s="22"/>
      <c r="G9" s="22"/>
      <c r="H9" s="22"/>
      <c r="I9" s="22"/>
      <c r="J9" s="22"/>
      <c r="K9" s="75">
        <v>278</v>
      </c>
      <c r="L9" s="18"/>
      <c r="M9" s="18">
        <f t="shared" si="0"/>
        <v>0</v>
      </c>
      <c r="N9" s="74">
        <v>264</v>
      </c>
      <c r="O9" s="73">
        <v>292</v>
      </c>
      <c r="P9" s="15">
        <f t="shared" si="1"/>
        <v>0</v>
      </c>
    </row>
    <row r="10" spans="1:17" ht="15.95" customHeight="1" x14ac:dyDescent="0.25">
      <c r="A10" s="21">
        <v>12</v>
      </c>
      <c r="B10" s="22"/>
      <c r="C10" s="22"/>
      <c r="D10" s="18"/>
      <c r="E10" s="18"/>
      <c r="F10" s="22"/>
      <c r="G10" s="22"/>
      <c r="H10" s="22"/>
      <c r="I10" s="22"/>
      <c r="J10" s="22"/>
      <c r="K10" s="75">
        <v>278</v>
      </c>
      <c r="L10" s="18"/>
      <c r="M10" s="18">
        <f t="shared" si="0"/>
        <v>0</v>
      </c>
      <c r="N10" s="74">
        <v>264</v>
      </c>
      <c r="O10" s="73">
        <v>292</v>
      </c>
      <c r="P10" s="15">
        <f t="shared" si="1"/>
        <v>0</v>
      </c>
    </row>
    <row r="11" spans="1:17" ht="15.95" customHeight="1" x14ac:dyDescent="0.25">
      <c r="A11" s="21">
        <v>1</v>
      </c>
      <c r="B11" s="22"/>
      <c r="C11" s="22"/>
      <c r="D11" s="18"/>
      <c r="E11" s="18"/>
      <c r="F11" s="22"/>
      <c r="G11" s="22"/>
      <c r="H11" s="22"/>
      <c r="I11" s="22"/>
      <c r="J11" s="22"/>
      <c r="K11" s="75">
        <v>278</v>
      </c>
      <c r="L11" s="18"/>
      <c r="M11" s="18">
        <f t="shared" si="0"/>
        <v>0</v>
      </c>
      <c r="N11" s="74">
        <v>264</v>
      </c>
      <c r="O11" s="73">
        <v>292</v>
      </c>
      <c r="P11" s="15">
        <f t="shared" si="1"/>
        <v>0</v>
      </c>
    </row>
    <row r="12" spans="1:17" ht="15.95" customHeight="1" x14ac:dyDescent="0.25">
      <c r="A12" s="21">
        <v>2</v>
      </c>
      <c r="B12" s="22"/>
      <c r="C12" s="22"/>
      <c r="D12" s="18"/>
      <c r="E12" s="18"/>
      <c r="F12" s="22"/>
      <c r="G12" s="22"/>
      <c r="H12" s="22"/>
      <c r="I12" s="22"/>
      <c r="J12" s="22"/>
      <c r="K12" s="75">
        <v>278</v>
      </c>
      <c r="L12" s="18"/>
      <c r="M12" s="18">
        <f t="shared" si="0"/>
        <v>0</v>
      </c>
      <c r="N12" s="74">
        <v>264</v>
      </c>
      <c r="O12" s="73">
        <v>292</v>
      </c>
      <c r="P12" s="15">
        <f t="shared" si="1"/>
        <v>0</v>
      </c>
    </row>
    <row r="13" spans="1:17" ht="15.95" customHeight="1" x14ac:dyDescent="0.25">
      <c r="A13" s="21">
        <v>3</v>
      </c>
      <c r="B13" s="22"/>
      <c r="C13" s="22"/>
      <c r="D13" s="18"/>
      <c r="E13" s="18"/>
      <c r="F13" s="22"/>
      <c r="G13" s="22"/>
      <c r="H13" s="22"/>
      <c r="I13" s="22"/>
      <c r="J13" s="22"/>
      <c r="K13" s="75">
        <v>278</v>
      </c>
      <c r="L13" s="18"/>
      <c r="M13" s="18">
        <f t="shared" si="0"/>
        <v>0</v>
      </c>
      <c r="N13" s="74">
        <v>264</v>
      </c>
      <c r="O13" s="73">
        <v>292</v>
      </c>
      <c r="P13" s="15">
        <f t="shared" si="1"/>
        <v>0</v>
      </c>
    </row>
    <row r="14" spans="1:17" ht="15.95" customHeight="1" x14ac:dyDescent="0.25">
      <c r="A14" s="21">
        <v>4</v>
      </c>
      <c r="B14" s="22"/>
      <c r="C14" s="22"/>
      <c r="D14" s="18"/>
      <c r="E14" s="18"/>
      <c r="F14" s="20"/>
      <c r="G14" s="22"/>
      <c r="H14" s="22"/>
      <c r="I14" s="22"/>
      <c r="J14" s="22"/>
      <c r="K14" s="75">
        <v>278</v>
      </c>
      <c r="L14" s="18"/>
      <c r="M14" s="18">
        <f t="shared" si="0"/>
        <v>0</v>
      </c>
      <c r="N14" s="74">
        <v>264</v>
      </c>
      <c r="O14" s="73">
        <v>292</v>
      </c>
      <c r="P14" s="15">
        <f t="shared" si="1"/>
        <v>0</v>
      </c>
    </row>
    <row r="15" spans="1:17" ht="15.95" customHeight="1" x14ac:dyDescent="0.25">
      <c r="A15" s="21">
        <v>5</v>
      </c>
      <c r="B15" s="22"/>
      <c r="C15" s="22"/>
      <c r="D15" s="18"/>
      <c r="E15" s="18"/>
      <c r="F15" s="22"/>
      <c r="G15" s="22"/>
      <c r="H15" s="22"/>
      <c r="I15" s="22"/>
      <c r="J15" s="22"/>
      <c r="K15" s="75">
        <v>278</v>
      </c>
      <c r="L15" s="18"/>
      <c r="M15" s="18">
        <f t="shared" si="0"/>
        <v>0</v>
      </c>
      <c r="N15" s="74">
        <v>264</v>
      </c>
      <c r="O15" s="73">
        <v>292</v>
      </c>
      <c r="P15" s="15">
        <f t="shared" si="1"/>
        <v>0</v>
      </c>
      <c r="Q15" s="14"/>
    </row>
    <row r="16" spans="1:17" ht="15.95" customHeight="1" x14ac:dyDescent="0.25">
      <c r="A16" s="21">
        <v>6</v>
      </c>
      <c r="B16" s="22"/>
      <c r="C16" s="22"/>
      <c r="D16" s="18"/>
      <c r="E16" s="18"/>
      <c r="F16" s="22"/>
      <c r="G16" s="22"/>
      <c r="H16" s="22"/>
      <c r="I16" s="22"/>
      <c r="J16" s="22"/>
      <c r="K16" s="75">
        <v>278</v>
      </c>
      <c r="L16" s="18"/>
      <c r="M16" s="18">
        <f t="shared" si="0"/>
        <v>0</v>
      </c>
      <c r="N16" s="74">
        <v>264</v>
      </c>
      <c r="O16" s="73">
        <v>292</v>
      </c>
      <c r="P16" s="15">
        <f t="shared" si="1"/>
        <v>0</v>
      </c>
      <c r="Q16" s="14"/>
    </row>
    <row r="17" spans="1:17" ht="15.95" customHeight="1" x14ac:dyDescent="0.25">
      <c r="A17" s="21">
        <v>7</v>
      </c>
      <c r="B17" s="22"/>
      <c r="C17" s="22"/>
      <c r="D17" s="18"/>
      <c r="E17" s="18"/>
      <c r="F17" s="22"/>
      <c r="G17" s="22"/>
      <c r="H17" s="22"/>
      <c r="I17" s="22"/>
      <c r="J17" s="22"/>
      <c r="K17" s="75">
        <v>278</v>
      </c>
      <c r="L17" s="18"/>
      <c r="M17" s="18">
        <f t="shared" si="0"/>
        <v>0</v>
      </c>
      <c r="N17" s="74">
        <v>264</v>
      </c>
      <c r="O17" s="73">
        <v>292</v>
      </c>
      <c r="P17" s="15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75">
        <v>278</v>
      </c>
      <c r="L18" s="18"/>
      <c r="M18" s="18">
        <f t="shared" si="0"/>
        <v>0</v>
      </c>
      <c r="N18" s="74">
        <v>264</v>
      </c>
      <c r="O18" s="73">
        <v>292</v>
      </c>
      <c r="P18" s="15">
        <f t="shared" si="1"/>
        <v>0</v>
      </c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75">
        <v>278</v>
      </c>
      <c r="L19" s="18"/>
      <c r="M19" s="18">
        <f t="shared" si="0"/>
        <v>0</v>
      </c>
      <c r="N19" s="74">
        <v>264</v>
      </c>
      <c r="O19" s="73">
        <v>292</v>
      </c>
      <c r="P19" s="15">
        <f t="shared" si="1"/>
        <v>0</v>
      </c>
    </row>
    <row r="20" spans="1:17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75">
        <v>278</v>
      </c>
      <c r="L20" s="18"/>
      <c r="M20" s="18">
        <f t="shared" si="0"/>
        <v>0</v>
      </c>
      <c r="N20" s="74">
        <v>264</v>
      </c>
      <c r="O20" s="73">
        <v>292</v>
      </c>
      <c r="P20" s="15">
        <f t="shared" si="1"/>
        <v>0</v>
      </c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54F6-332A-490F-A8CA-ACB499D4CEE3}">
  <sheetPr codeName="Sheet20"/>
  <dimension ref="A1:Q20"/>
  <sheetViews>
    <sheetView zoomScale="70" zoomScaleNormal="70" workbookViewId="0">
      <selection activeCell="U45" sqref="U45"/>
    </sheetView>
  </sheetViews>
  <sheetFormatPr defaultColWidth="9" defaultRowHeight="13.5" x14ac:dyDescent="0.15"/>
  <cols>
    <col min="1" max="1" width="3.75" style="11" customWidth="1"/>
    <col min="2" max="2" width="11" style="11" customWidth="1"/>
    <col min="3" max="3" width="10.5" style="11" customWidth="1"/>
    <col min="4" max="4" width="9.875" style="11" customWidth="1"/>
    <col min="5" max="5" width="10.25" style="11" customWidth="1"/>
    <col min="6" max="6" width="10.5" style="11" customWidth="1"/>
    <col min="7" max="7" width="10.25" style="11" customWidth="1"/>
    <col min="8" max="8" width="10.625" style="11" customWidth="1"/>
    <col min="9" max="9" width="9.875" style="11" customWidth="1"/>
    <col min="10" max="10" width="10.875" style="11" customWidth="1"/>
    <col min="11" max="11" width="6.875" style="11" customWidth="1"/>
    <col min="12" max="12" width="9.75" style="11" customWidth="1"/>
    <col min="13" max="13" width="7.875" style="11" customWidth="1"/>
    <col min="14" max="15" width="2.625" style="11" customWidth="1"/>
    <col min="16" max="16384" width="9" style="11"/>
  </cols>
  <sheetData>
    <row r="1" spans="1:17" ht="20.100000000000001" customHeight="1" x14ac:dyDescent="0.3">
      <c r="F1" s="32" t="s">
        <v>16</v>
      </c>
    </row>
    <row r="2" spans="1:17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80" t="s">
        <v>52</v>
      </c>
      <c r="M2" s="23" t="s">
        <v>33</v>
      </c>
      <c r="N2" s="17" t="s">
        <v>34</v>
      </c>
      <c r="O2" s="16" t="s">
        <v>35</v>
      </c>
      <c r="P2" s="13" t="s">
        <v>120</v>
      </c>
    </row>
    <row r="3" spans="1:17" ht="15.95" customHeight="1" x14ac:dyDescent="0.25">
      <c r="A3" s="21">
        <v>5</v>
      </c>
      <c r="B3" s="259">
        <v>321.66666666666669</v>
      </c>
      <c r="C3" s="259">
        <v>319.43243243243245</v>
      </c>
      <c r="D3" s="258">
        <v>325.84615384615398</v>
      </c>
      <c r="E3" s="258">
        <v>320.86700000000002</v>
      </c>
      <c r="F3" s="259">
        <v>320.2</v>
      </c>
      <c r="G3" s="259">
        <v>320.32499999999999</v>
      </c>
      <c r="H3" s="259">
        <v>320.60000000000002</v>
      </c>
      <c r="I3" s="259"/>
      <c r="J3" s="131"/>
      <c r="K3" s="75">
        <v>322</v>
      </c>
      <c r="L3" s="18">
        <f>AVERAGE(B3:J3)</f>
        <v>321.27675042075043</v>
      </c>
      <c r="M3" s="18">
        <f>MAX(B3:J3)-MIN(B3:J3)</f>
        <v>6.4137214137215324</v>
      </c>
      <c r="N3" s="17">
        <v>305</v>
      </c>
      <c r="O3" s="16">
        <v>339</v>
      </c>
      <c r="P3" s="38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75">
        <v>322</v>
      </c>
      <c r="L4" s="18"/>
      <c r="M4" s="18">
        <f t="shared" ref="M4:M20" si="0">MAX(B4:J4)-MIN(B4:J4)</f>
        <v>0</v>
      </c>
      <c r="N4" s="17">
        <v>305</v>
      </c>
      <c r="O4" s="16">
        <v>339</v>
      </c>
      <c r="P4" s="38">
        <f>L4/L$3*100</f>
        <v>0</v>
      </c>
    </row>
    <row r="5" spans="1:17" ht="15.95" customHeight="1" x14ac:dyDescent="0.25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75">
        <v>322</v>
      </c>
      <c r="L5" s="18"/>
      <c r="M5" s="18">
        <f t="shared" si="0"/>
        <v>0</v>
      </c>
      <c r="N5" s="17">
        <v>305</v>
      </c>
      <c r="O5" s="16">
        <v>339</v>
      </c>
      <c r="P5" s="38">
        <f t="shared" ref="P5:P20" si="1">L5/L$3*100</f>
        <v>0</v>
      </c>
    </row>
    <row r="6" spans="1:17" ht="15.95" customHeight="1" x14ac:dyDescent="0.25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75">
        <v>322</v>
      </c>
      <c r="L6" s="18"/>
      <c r="M6" s="18">
        <f t="shared" si="0"/>
        <v>0</v>
      </c>
      <c r="N6" s="17">
        <v>305</v>
      </c>
      <c r="O6" s="16">
        <v>339</v>
      </c>
      <c r="P6" s="38">
        <f t="shared" si="1"/>
        <v>0</v>
      </c>
    </row>
    <row r="7" spans="1:17" ht="15.95" customHeight="1" x14ac:dyDescent="0.25">
      <c r="A7" s="21">
        <v>9</v>
      </c>
      <c r="B7" s="22"/>
      <c r="C7" s="22"/>
      <c r="D7" s="18"/>
      <c r="E7" s="18"/>
      <c r="F7" s="22"/>
      <c r="G7" s="22"/>
      <c r="H7" s="22"/>
      <c r="I7" s="18"/>
      <c r="J7" s="22"/>
      <c r="K7" s="75">
        <v>322</v>
      </c>
      <c r="L7" s="18"/>
      <c r="M7" s="18">
        <f t="shared" si="0"/>
        <v>0</v>
      </c>
      <c r="N7" s="17">
        <v>305</v>
      </c>
      <c r="O7" s="16">
        <v>339</v>
      </c>
      <c r="P7" s="38">
        <f t="shared" si="1"/>
        <v>0</v>
      </c>
    </row>
    <row r="8" spans="1:17" ht="15.95" customHeight="1" x14ac:dyDescent="0.25">
      <c r="A8" s="21">
        <v>10</v>
      </c>
      <c r="B8" s="131"/>
      <c r="C8" s="131"/>
      <c r="D8" s="134"/>
      <c r="E8" s="134"/>
      <c r="F8" s="131"/>
      <c r="G8" s="131"/>
      <c r="H8" s="131"/>
      <c r="I8" s="131"/>
      <c r="J8" s="131"/>
      <c r="K8" s="75">
        <v>322</v>
      </c>
      <c r="L8" s="18"/>
      <c r="M8" s="18">
        <f t="shared" si="0"/>
        <v>0</v>
      </c>
      <c r="N8" s="17">
        <v>305</v>
      </c>
      <c r="O8" s="16">
        <v>339</v>
      </c>
      <c r="P8" s="38">
        <f t="shared" si="1"/>
        <v>0</v>
      </c>
    </row>
    <row r="9" spans="1:17" ht="15.95" customHeight="1" x14ac:dyDescent="0.25">
      <c r="A9" s="21">
        <v>11</v>
      </c>
      <c r="B9" s="22"/>
      <c r="C9" s="22"/>
      <c r="D9" s="18"/>
      <c r="E9" s="18"/>
      <c r="F9" s="22"/>
      <c r="G9" s="22"/>
      <c r="H9" s="22"/>
      <c r="I9" s="22"/>
      <c r="J9" s="22"/>
      <c r="K9" s="75">
        <v>322</v>
      </c>
      <c r="L9" s="18"/>
      <c r="M9" s="18">
        <f t="shared" si="0"/>
        <v>0</v>
      </c>
      <c r="N9" s="17">
        <v>305</v>
      </c>
      <c r="O9" s="16">
        <v>339</v>
      </c>
      <c r="P9" s="38">
        <f t="shared" si="1"/>
        <v>0</v>
      </c>
    </row>
    <row r="10" spans="1:17" ht="15.95" customHeight="1" x14ac:dyDescent="0.25">
      <c r="A10" s="21">
        <v>12</v>
      </c>
      <c r="B10" s="22"/>
      <c r="C10" s="22"/>
      <c r="D10" s="18"/>
      <c r="E10" s="18"/>
      <c r="F10" s="22"/>
      <c r="G10" s="22"/>
      <c r="H10" s="22"/>
      <c r="I10" s="22"/>
      <c r="J10" s="22"/>
      <c r="K10" s="75">
        <v>322</v>
      </c>
      <c r="L10" s="18"/>
      <c r="M10" s="18">
        <f t="shared" si="0"/>
        <v>0</v>
      </c>
      <c r="N10" s="17">
        <v>305</v>
      </c>
      <c r="O10" s="16">
        <v>339</v>
      </c>
      <c r="P10" s="38">
        <f t="shared" si="1"/>
        <v>0</v>
      </c>
    </row>
    <row r="11" spans="1:17" ht="15.95" customHeight="1" x14ac:dyDescent="0.25">
      <c r="A11" s="21">
        <v>1</v>
      </c>
      <c r="B11" s="22"/>
      <c r="C11" s="22"/>
      <c r="D11" s="18"/>
      <c r="E11" s="18"/>
      <c r="F11" s="22"/>
      <c r="G11" s="22"/>
      <c r="H11" s="22"/>
      <c r="I11" s="22"/>
      <c r="J11" s="22"/>
      <c r="K11" s="75">
        <v>322</v>
      </c>
      <c r="L11" s="18"/>
      <c r="M11" s="18">
        <f t="shared" si="0"/>
        <v>0</v>
      </c>
      <c r="N11" s="17">
        <v>305</v>
      </c>
      <c r="O11" s="16">
        <v>339</v>
      </c>
      <c r="P11" s="38">
        <f t="shared" si="1"/>
        <v>0</v>
      </c>
    </row>
    <row r="12" spans="1:17" ht="15.95" customHeight="1" x14ac:dyDescent="0.25">
      <c r="A12" s="21">
        <v>2</v>
      </c>
      <c r="B12" s="22"/>
      <c r="C12" s="22"/>
      <c r="D12" s="18"/>
      <c r="E12" s="18"/>
      <c r="F12" s="22"/>
      <c r="G12" s="22"/>
      <c r="H12" s="22"/>
      <c r="I12" s="22"/>
      <c r="J12" s="22"/>
      <c r="K12" s="75">
        <v>322</v>
      </c>
      <c r="L12" s="18"/>
      <c r="M12" s="18">
        <f t="shared" si="0"/>
        <v>0</v>
      </c>
      <c r="N12" s="17">
        <v>305</v>
      </c>
      <c r="O12" s="16">
        <v>339</v>
      </c>
      <c r="P12" s="38">
        <f t="shared" si="1"/>
        <v>0</v>
      </c>
    </row>
    <row r="13" spans="1:17" ht="15.95" customHeight="1" x14ac:dyDescent="0.25">
      <c r="A13" s="21">
        <v>3</v>
      </c>
      <c r="B13" s="22"/>
      <c r="C13" s="22"/>
      <c r="D13" s="18"/>
      <c r="E13" s="18"/>
      <c r="F13" s="22"/>
      <c r="G13" s="22"/>
      <c r="H13" s="22"/>
      <c r="I13" s="22"/>
      <c r="J13" s="22"/>
      <c r="K13" s="75">
        <v>322</v>
      </c>
      <c r="L13" s="18"/>
      <c r="M13" s="18">
        <f t="shared" si="0"/>
        <v>0</v>
      </c>
      <c r="N13" s="17">
        <v>305</v>
      </c>
      <c r="O13" s="16">
        <v>339</v>
      </c>
      <c r="P13" s="38">
        <f t="shared" si="1"/>
        <v>0</v>
      </c>
    </row>
    <row r="14" spans="1:17" ht="15.95" customHeight="1" x14ac:dyDescent="0.25">
      <c r="A14" s="21">
        <v>4</v>
      </c>
      <c r="B14" s="22"/>
      <c r="C14" s="22"/>
      <c r="D14" s="18"/>
      <c r="E14" s="18"/>
      <c r="F14" s="20"/>
      <c r="G14" s="22"/>
      <c r="H14" s="22"/>
      <c r="I14" s="22"/>
      <c r="J14" s="22"/>
      <c r="K14" s="75">
        <v>322</v>
      </c>
      <c r="L14" s="18"/>
      <c r="M14" s="18">
        <f t="shared" si="0"/>
        <v>0</v>
      </c>
      <c r="N14" s="17">
        <v>305</v>
      </c>
      <c r="O14" s="16">
        <v>339</v>
      </c>
      <c r="P14" s="38">
        <f t="shared" si="1"/>
        <v>0</v>
      </c>
    </row>
    <row r="15" spans="1:17" ht="15.95" customHeight="1" x14ac:dyDescent="0.25">
      <c r="A15" s="21">
        <v>5</v>
      </c>
      <c r="B15" s="22"/>
      <c r="C15" s="22"/>
      <c r="D15" s="18"/>
      <c r="E15" s="18"/>
      <c r="F15" s="22"/>
      <c r="G15" s="22"/>
      <c r="H15" s="22"/>
      <c r="I15" s="22"/>
      <c r="J15" s="22"/>
      <c r="K15" s="75">
        <v>322</v>
      </c>
      <c r="L15" s="18"/>
      <c r="M15" s="18">
        <f t="shared" si="0"/>
        <v>0</v>
      </c>
      <c r="N15" s="17">
        <v>305</v>
      </c>
      <c r="O15" s="16">
        <v>339</v>
      </c>
      <c r="P15" s="38">
        <f t="shared" si="1"/>
        <v>0</v>
      </c>
      <c r="Q15" s="14"/>
    </row>
    <row r="16" spans="1:17" ht="15.95" customHeight="1" x14ac:dyDescent="0.25">
      <c r="A16" s="21">
        <v>6</v>
      </c>
      <c r="B16" s="22"/>
      <c r="C16" s="22"/>
      <c r="D16" s="18"/>
      <c r="E16" s="18"/>
      <c r="F16" s="22"/>
      <c r="G16" s="22"/>
      <c r="H16" s="22"/>
      <c r="I16" s="22"/>
      <c r="J16" s="22"/>
      <c r="K16" s="75">
        <v>322</v>
      </c>
      <c r="L16" s="18"/>
      <c r="M16" s="18">
        <f t="shared" si="0"/>
        <v>0</v>
      </c>
      <c r="N16" s="17">
        <v>305</v>
      </c>
      <c r="O16" s="16">
        <v>339</v>
      </c>
      <c r="P16" s="38">
        <f t="shared" si="1"/>
        <v>0</v>
      </c>
      <c r="Q16" s="14"/>
    </row>
    <row r="17" spans="1:17" ht="15.95" customHeight="1" x14ac:dyDescent="0.25">
      <c r="A17" s="21">
        <v>7</v>
      </c>
      <c r="B17" s="22"/>
      <c r="C17" s="22"/>
      <c r="D17" s="18"/>
      <c r="E17" s="18"/>
      <c r="F17" s="22"/>
      <c r="G17" s="22"/>
      <c r="H17" s="22"/>
      <c r="I17" s="22"/>
      <c r="J17" s="22"/>
      <c r="K17" s="75">
        <v>322</v>
      </c>
      <c r="L17" s="18"/>
      <c r="M17" s="18">
        <f t="shared" si="0"/>
        <v>0</v>
      </c>
      <c r="N17" s="17">
        <v>305</v>
      </c>
      <c r="O17" s="16">
        <v>339</v>
      </c>
      <c r="P17" s="38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75">
        <v>322</v>
      </c>
      <c r="L18" s="18"/>
      <c r="M18" s="18">
        <f t="shared" si="0"/>
        <v>0</v>
      </c>
      <c r="N18" s="17">
        <v>305</v>
      </c>
      <c r="O18" s="16">
        <v>339</v>
      </c>
      <c r="P18" s="38">
        <f t="shared" si="1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75">
        <v>322</v>
      </c>
      <c r="L19" s="18"/>
      <c r="M19" s="18">
        <f t="shared" si="0"/>
        <v>0</v>
      </c>
      <c r="N19" s="17">
        <v>305</v>
      </c>
      <c r="O19" s="16">
        <v>339</v>
      </c>
      <c r="P19" s="38">
        <f t="shared" si="1"/>
        <v>0</v>
      </c>
    </row>
    <row r="20" spans="1:17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75">
        <v>322</v>
      </c>
      <c r="L20" s="18"/>
      <c r="M20" s="18">
        <f t="shared" si="0"/>
        <v>0</v>
      </c>
      <c r="N20" s="17">
        <v>305</v>
      </c>
      <c r="O20" s="16">
        <v>339</v>
      </c>
      <c r="P20" s="38">
        <f t="shared" si="1"/>
        <v>0</v>
      </c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A125-433A-4DD3-9412-90B940050DA5}">
  <sheetPr codeName="Sheet21"/>
  <dimension ref="A1:Q44"/>
  <sheetViews>
    <sheetView zoomScale="70" zoomScaleNormal="70" workbookViewId="0">
      <selection activeCell="S40" sqref="S40"/>
    </sheetView>
  </sheetViews>
  <sheetFormatPr defaultColWidth="9" defaultRowHeight="13.5" x14ac:dyDescent="0.15"/>
  <cols>
    <col min="1" max="1" width="3.75" style="11" customWidth="1"/>
    <col min="2" max="2" width="11" style="11" customWidth="1"/>
    <col min="3" max="4" width="10.5" style="11" customWidth="1"/>
    <col min="5" max="5" width="10.25" style="11" customWidth="1"/>
    <col min="6" max="6" width="10.5" style="11" customWidth="1"/>
    <col min="7" max="7" width="9.625" style="11" customWidth="1"/>
    <col min="8" max="8" width="10.625" style="11" customWidth="1"/>
    <col min="9" max="9" width="10.25" style="11" customWidth="1"/>
    <col min="10" max="10" width="11.375" style="11" customWidth="1"/>
    <col min="11" max="11" width="6.875" style="11" customWidth="1"/>
    <col min="12" max="12" width="9.75" style="11" customWidth="1"/>
    <col min="13" max="13" width="7.875" style="11" customWidth="1"/>
    <col min="14" max="15" width="2.625" style="11" customWidth="1"/>
    <col min="16" max="16384" width="9" style="11"/>
  </cols>
  <sheetData>
    <row r="1" spans="1:17" ht="20.100000000000001" customHeight="1" x14ac:dyDescent="0.3">
      <c r="F1" s="32" t="s">
        <v>17</v>
      </c>
    </row>
    <row r="2" spans="1:17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27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48" t="s">
        <v>52</v>
      </c>
      <c r="M2" s="23" t="s">
        <v>33</v>
      </c>
      <c r="N2" s="17" t="s">
        <v>34</v>
      </c>
      <c r="O2" s="16" t="s">
        <v>35</v>
      </c>
      <c r="P2" s="13" t="s">
        <v>120</v>
      </c>
    </row>
    <row r="3" spans="1:17" ht="15.95" customHeight="1" x14ac:dyDescent="0.25">
      <c r="A3" s="21">
        <v>5</v>
      </c>
      <c r="B3" s="259">
        <v>222.55555555555554</v>
      </c>
      <c r="C3" s="259">
        <v>221.80547945205478</v>
      </c>
      <c r="D3" s="258">
        <v>220.944444444444</v>
      </c>
      <c r="E3" s="258">
        <v>225.46700000000001</v>
      </c>
      <c r="F3" s="259">
        <v>218.57499999999999</v>
      </c>
      <c r="G3" s="259">
        <v>218.11</v>
      </c>
      <c r="H3" s="259">
        <v>224.4</v>
      </c>
      <c r="I3" s="259"/>
      <c r="J3" s="131"/>
      <c r="K3" s="12">
        <v>223</v>
      </c>
      <c r="L3" s="18">
        <f>AVERAGE(B3:J3)</f>
        <v>221.6939256360078</v>
      </c>
      <c r="M3" s="18">
        <f>MAX(B3:J3)-MIN(B3:J3)</f>
        <v>7.3569999999999993</v>
      </c>
      <c r="N3" s="17">
        <v>211</v>
      </c>
      <c r="O3" s="16">
        <v>235</v>
      </c>
      <c r="P3" s="15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12">
        <v>223</v>
      </c>
      <c r="L4" s="18"/>
      <c r="M4" s="18">
        <f t="shared" ref="M4:M20" si="0">MAX(B4:J4)-MIN(B4:J4)</f>
        <v>0</v>
      </c>
      <c r="N4" s="17">
        <v>211</v>
      </c>
      <c r="O4" s="16">
        <v>235</v>
      </c>
      <c r="P4" s="15">
        <f>L4/L$3*100</f>
        <v>0</v>
      </c>
    </row>
    <row r="5" spans="1:17" ht="15.95" customHeight="1" x14ac:dyDescent="0.25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12">
        <v>223</v>
      </c>
      <c r="L5" s="18"/>
      <c r="M5" s="18">
        <f t="shared" si="0"/>
        <v>0</v>
      </c>
      <c r="N5" s="17">
        <v>211</v>
      </c>
      <c r="O5" s="16">
        <v>235</v>
      </c>
      <c r="P5" s="15">
        <f t="shared" ref="P5:P20" si="1">L5/L$3*100</f>
        <v>0</v>
      </c>
    </row>
    <row r="6" spans="1:17" ht="15.95" customHeight="1" x14ac:dyDescent="0.25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12">
        <v>223</v>
      </c>
      <c r="L6" s="18"/>
      <c r="M6" s="18">
        <f t="shared" si="0"/>
        <v>0</v>
      </c>
      <c r="N6" s="17">
        <v>211</v>
      </c>
      <c r="O6" s="16">
        <v>235</v>
      </c>
      <c r="P6" s="15">
        <f t="shared" si="1"/>
        <v>0</v>
      </c>
    </row>
    <row r="7" spans="1:17" ht="15.95" customHeight="1" x14ac:dyDescent="0.25">
      <c r="A7" s="21">
        <v>9</v>
      </c>
      <c r="B7" s="22"/>
      <c r="C7" s="22"/>
      <c r="D7" s="18"/>
      <c r="E7" s="18"/>
      <c r="F7" s="22"/>
      <c r="G7" s="22"/>
      <c r="H7" s="22"/>
      <c r="I7" s="18"/>
      <c r="J7" s="22"/>
      <c r="K7" s="12">
        <v>223</v>
      </c>
      <c r="L7" s="18"/>
      <c r="M7" s="18">
        <f t="shared" si="0"/>
        <v>0</v>
      </c>
      <c r="N7" s="17">
        <v>211</v>
      </c>
      <c r="O7" s="16">
        <v>235</v>
      </c>
      <c r="P7" s="15">
        <f t="shared" si="1"/>
        <v>0</v>
      </c>
    </row>
    <row r="8" spans="1:17" ht="15.95" customHeight="1" x14ac:dyDescent="0.25">
      <c r="A8" s="21">
        <v>10</v>
      </c>
      <c r="B8" s="131"/>
      <c r="C8" s="131"/>
      <c r="D8" s="134"/>
      <c r="E8" s="134"/>
      <c r="F8" s="131"/>
      <c r="G8" s="131"/>
      <c r="H8" s="131"/>
      <c r="I8" s="131"/>
      <c r="J8" s="131"/>
      <c r="K8" s="12">
        <v>223</v>
      </c>
      <c r="L8" s="18"/>
      <c r="M8" s="18">
        <f t="shared" si="0"/>
        <v>0</v>
      </c>
      <c r="N8" s="17">
        <v>211</v>
      </c>
      <c r="O8" s="16">
        <v>235</v>
      </c>
      <c r="P8" s="15">
        <f t="shared" si="1"/>
        <v>0</v>
      </c>
    </row>
    <row r="9" spans="1:17" ht="15.95" customHeight="1" x14ac:dyDescent="0.25">
      <c r="A9" s="21">
        <v>11</v>
      </c>
      <c r="B9" s="22"/>
      <c r="C9" s="22"/>
      <c r="D9" s="18"/>
      <c r="E9" s="18"/>
      <c r="F9" s="22"/>
      <c r="G9" s="22"/>
      <c r="H9" s="22"/>
      <c r="I9" s="22"/>
      <c r="J9" s="22"/>
      <c r="K9" s="12">
        <v>223</v>
      </c>
      <c r="L9" s="18"/>
      <c r="M9" s="18">
        <f t="shared" si="0"/>
        <v>0</v>
      </c>
      <c r="N9" s="17">
        <v>211</v>
      </c>
      <c r="O9" s="16">
        <v>235</v>
      </c>
      <c r="P9" s="15">
        <f t="shared" si="1"/>
        <v>0</v>
      </c>
    </row>
    <row r="10" spans="1:17" ht="15.95" customHeight="1" x14ac:dyDescent="0.25">
      <c r="A10" s="21">
        <v>12</v>
      </c>
      <c r="B10" s="22"/>
      <c r="C10" s="22"/>
      <c r="D10" s="18"/>
      <c r="E10" s="18"/>
      <c r="F10" s="22"/>
      <c r="G10" s="22"/>
      <c r="H10" s="22"/>
      <c r="I10" s="22"/>
      <c r="J10" s="22"/>
      <c r="K10" s="12">
        <v>223</v>
      </c>
      <c r="L10" s="18"/>
      <c r="M10" s="18">
        <f t="shared" si="0"/>
        <v>0</v>
      </c>
      <c r="N10" s="17">
        <v>211</v>
      </c>
      <c r="O10" s="16">
        <v>235</v>
      </c>
      <c r="P10" s="15">
        <f t="shared" si="1"/>
        <v>0</v>
      </c>
    </row>
    <row r="11" spans="1:17" ht="15.95" customHeight="1" x14ac:dyDescent="0.25">
      <c r="A11" s="21">
        <v>1</v>
      </c>
      <c r="B11" s="22"/>
      <c r="C11" s="22"/>
      <c r="D11" s="18"/>
      <c r="E11" s="18"/>
      <c r="F11" s="22"/>
      <c r="G11" s="22"/>
      <c r="H11" s="22"/>
      <c r="I11" s="22"/>
      <c r="J11" s="22"/>
      <c r="K11" s="12">
        <v>223</v>
      </c>
      <c r="L11" s="18"/>
      <c r="M11" s="18">
        <f t="shared" si="0"/>
        <v>0</v>
      </c>
      <c r="N11" s="17">
        <v>211</v>
      </c>
      <c r="O11" s="16">
        <v>235</v>
      </c>
      <c r="P11" s="15">
        <f t="shared" si="1"/>
        <v>0</v>
      </c>
    </row>
    <row r="12" spans="1:17" ht="15.95" customHeight="1" x14ac:dyDescent="0.25">
      <c r="A12" s="21">
        <v>2</v>
      </c>
      <c r="B12" s="22"/>
      <c r="C12" s="22"/>
      <c r="D12" s="18"/>
      <c r="E12" s="18"/>
      <c r="F12" s="22"/>
      <c r="G12" s="22"/>
      <c r="H12" s="22"/>
      <c r="I12" s="22"/>
      <c r="J12" s="22"/>
      <c r="K12" s="12">
        <v>223</v>
      </c>
      <c r="L12" s="18"/>
      <c r="M12" s="18">
        <f t="shared" si="0"/>
        <v>0</v>
      </c>
      <c r="N12" s="17">
        <v>211</v>
      </c>
      <c r="O12" s="16">
        <v>235</v>
      </c>
      <c r="P12" s="15">
        <f t="shared" si="1"/>
        <v>0</v>
      </c>
    </row>
    <row r="13" spans="1:17" ht="15.95" customHeight="1" x14ac:dyDescent="0.25">
      <c r="A13" s="21">
        <v>3</v>
      </c>
      <c r="B13" s="22"/>
      <c r="C13" s="22"/>
      <c r="D13" s="18"/>
      <c r="E13" s="18"/>
      <c r="F13" s="22"/>
      <c r="G13" s="22"/>
      <c r="H13" s="22"/>
      <c r="I13" s="22"/>
      <c r="J13" s="22"/>
      <c r="K13" s="12">
        <v>223</v>
      </c>
      <c r="L13" s="18"/>
      <c r="M13" s="18">
        <f t="shared" si="0"/>
        <v>0</v>
      </c>
      <c r="N13" s="17">
        <v>211</v>
      </c>
      <c r="O13" s="16">
        <v>235</v>
      </c>
      <c r="P13" s="15">
        <f t="shared" si="1"/>
        <v>0</v>
      </c>
    </row>
    <row r="14" spans="1:17" ht="15.95" customHeight="1" x14ac:dyDescent="0.25">
      <c r="A14" s="21">
        <v>4</v>
      </c>
      <c r="B14" s="22"/>
      <c r="C14" s="22"/>
      <c r="D14" s="18"/>
      <c r="E14" s="18"/>
      <c r="F14" s="20"/>
      <c r="G14" s="22"/>
      <c r="H14" s="22"/>
      <c r="I14" s="22"/>
      <c r="J14" s="22"/>
      <c r="K14" s="12">
        <v>223</v>
      </c>
      <c r="L14" s="18"/>
      <c r="M14" s="18">
        <f t="shared" si="0"/>
        <v>0</v>
      </c>
      <c r="N14" s="17">
        <v>211</v>
      </c>
      <c r="O14" s="16">
        <v>235</v>
      </c>
      <c r="P14" s="15">
        <f t="shared" si="1"/>
        <v>0</v>
      </c>
    </row>
    <row r="15" spans="1:17" ht="15.95" customHeight="1" x14ac:dyDescent="0.25">
      <c r="A15" s="21">
        <v>5</v>
      </c>
      <c r="B15" s="22"/>
      <c r="C15" s="22"/>
      <c r="D15" s="18"/>
      <c r="E15" s="18"/>
      <c r="F15" s="22"/>
      <c r="G15" s="22"/>
      <c r="H15" s="22"/>
      <c r="I15" s="22"/>
      <c r="J15" s="22"/>
      <c r="K15" s="12">
        <v>223</v>
      </c>
      <c r="L15" s="18"/>
      <c r="M15" s="18">
        <f t="shared" si="0"/>
        <v>0</v>
      </c>
      <c r="N15" s="17">
        <v>211</v>
      </c>
      <c r="O15" s="16">
        <v>235</v>
      </c>
      <c r="P15" s="15">
        <f t="shared" si="1"/>
        <v>0</v>
      </c>
      <c r="Q15" s="14"/>
    </row>
    <row r="16" spans="1:17" ht="15.95" customHeight="1" x14ac:dyDescent="0.25">
      <c r="A16" s="21">
        <v>6</v>
      </c>
      <c r="B16" s="22"/>
      <c r="C16" s="22"/>
      <c r="D16" s="18"/>
      <c r="E16" s="18"/>
      <c r="F16" s="22"/>
      <c r="G16" s="22"/>
      <c r="H16" s="22"/>
      <c r="I16" s="22"/>
      <c r="J16" s="22"/>
      <c r="K16" s="12">
        <v>223</v>
      </c>
      <c r="L16" s="18"/>
      <c r="M16" s="18">
        <f t="shared" si="0"/>
        <v>0</v>
      </c>
      <c r="N16" s="17">
        <v>211</v>
      </c>
      <c r="O16" s="16">
        <v>235</v>
      </c>
      <c r="P16" s="15">
        <f t="shared" si="1"/>
        <v>0</v>
      </c>
      <c r="Q16" s="14"/>
    </row>
    <row r="17" spans="1:17" ht="15.95" customHeight="1" x14ac:dyDescent="0.25">
      <c r="A17" s="21">
        <v>7</v>
      </c>
      <c r="B17" s="22"/>
      <c r="C17" s="22"/>
      <c r="D17" s="18"/>
      <c r="E17" s="18"/>
      <c r="F17" s="22"/>
      <c r="G17" s="22"/>
      <c r="H17" s="22"/>
      <c r="I17" s="22"/>
      <c r="J17" s="22"/>
      <c r="K17" s="12">
        <v>223</v>
      </c>
      <c r="L17" s="18"/>
      <c r="M17" s="18">
        <f t="shared" si="0"/>
        <v>0</v>
      </c>
      <c r="N17" s="17">
        <v>211</v>
      </c>
      <c r="O17" s="16">
        <v>235</v>
      </c>
      <c r="P17" s="15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12">
        <v>223</v>
      </c>
      <c r="L18" s="18"/>
      <c r="M18" s="18">
        <f t="shared" si="0"/>
        <v>0</v>
      </c>
      <c r="N18" s="17">
        <v>211</v>
      </c>
      <c r="O18" s="16">
        <v>235</v>
      </c>
      <c r="P18" s="15">
        <f t="shared" si="1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12">
        <v>223</v>
      </c>
      <c r="L19" s="18"/>
      <c r="M19" s="18">
        <f t="shared" si="0"/>
        <v>0</v>
      </c>
      <c r="N19" s="17">
        <v>211</v>
      </c>
      <c r="O19" s="16">
        <v>235</v>
      </c>
      <c r="P19" s="15">
        <f t="shared" si="1"/>
        <v>0</v>
      </c>
    </row>
    <row r="20" spans="1:17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12">
        <v>223</v>
      </c>
      <c r="L20" s="18"/>
      <c r="M20" s="18">
        <f t="shared" si="0"/>
        <v>0</v>
      </c>
      <c r="N20" s="17">
        <v>211</v>
      </c>
      <c r="O20" s="16">
        <v>235</v>
      </c>
      <c r="P20" s="15">
        <f t="shared" si="1"/>
        <v>0</v>
      </c>
    </row>
    <row r="44" spans="5:5" x14ac:dyDescent="0.15">
      <c r="E44" s="81"/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B7F63-75DC-42A4-8E93-F9F44FE20FF8}">
  <sheetPr codeName="Sheet22"/>
  <dimension ref="A1:Q20"/>
  <sheetViews>
    <sheetView zoomScale="70" zoomScaleNormal="70" workbookViewId="0">
      <selection activeCell="T43" sqref="T43"/>
    </sheetView>
  </sheetViews>
  <sheetFormatPr defaultColWidth="9" defaultRowHeight="13.5" x14ac:dyDescent="0.15"/>
  <cols>
    <col min="1" max="1" width="3.75" style="11" customWidth="1"/>
    <col min="2" max="2" width="10.25" style="11" customWidth="1"/>
    <col min="3" max="3" width="10.5" style="11" customWidth="1"/>
    <col min="4" max="4" width="9.5" style="11" customWidth="1"/>
    <col min="5" max="7" width="10.375" style="11" customWidth="1"/>
    <col min="8" max="8" width="10.625" style="11" customWidth="1"/>
    <col min="9" max="9" width="9.625" style="11" customWidth="1"/>
    <col min="10" max="10" width="10.5" style="11" customWidth="1"/>
    <col min="11" max="11" width="6.875" style="11" customWidth="1"/>
    <col min="12" max="12" width="9.75" style="11" customWidth="1"/>
    <col min="13" max="13" width="7.875" style="11" customWidth="1"/>
    <col min="14" max="15" width="2.625" style="11" customWidth="1"/>
    <col min="16" max="16384" width="9" style="11"/>
  </cols>
  <sheetData>
    <row r="1" spans="1:17" ht="20.100000000000001" customHeight="1" x14ac:dyDescent="0.3">
      <c r="F1" s="32" t="s">
        <v>51</v>
      </c>
    </row>
    <row r="2" spans="1:17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80" t="s">
        <v>52</v>
      </c>
      <c r="M2" s="23" t="s">
        <v>33</v>
      </c>
      <c r="N2" s="17" t="s">
        <v>34</v>
      </c>
      <c r="O2" s="16" t="s">
        <v>35</v>
      </c>
      <c r="P2" s="13" t="s">
        <v>120</v>
      </c>
    </row>
    <row r="3" spans="1:17" ht="15.95" customHeight="1" x14ac:dyDescent="0.25">
      <c r="A3" s="21">
        <v>5</v>
      </c>
      <c r="B3" s="259">
        <v>319.11111111111109</v>
      </c>
      <c r="C3" s="259">
        <v>320.6129411764706</v>
      </c>
      <c r="D3" s="258">
        <v>325.17647058823502</v>
      </c>
      <c r="E3" s="258">
        <v>315.89999999999998</v>
      </c>
      <c r="F3" s="259">
        <v>319.32499999999999</v>
      </c>
      <c r="G3" s="259">
        <v>319.94400000000002</v>
      </c>
      <c r="H3" s="259">
        <v>320</v>
      </c>
      <c r="I3" s="259"/>
      <c r="J3" s="131"/>
      <c r="K3" s="12">
        <v>319</v>
      </c>
      <c r="L3" s="18">
        <f>AVERAGE(B3:J3)</f>
        <v>320.00993183940238</v>
      </c>
      <c r="M3" s="18">
        <f>MAX(B3:J3)-MIN(B3:J3)</f>
        <v>9.2764705882350427</v>
      </c>
      <c r="N3" s="17">
        <v>303</v>
      </c>
      <c r="O3" s="16">
        <v>335</v>
      </c>
      <c r="P3" s="15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12">
        <v>319</v>
      </c>
      <c r="L4" s="18"/>
      <c r="M4" s="18">
        <f t="shared" ref="M4:M20" si="0">MAX(B4:J4)-MIN(B4:J4)</f>
        <v>0</v>
      </c>
      <c r="N4" s="17">
        <v>303</v>
      </c>
      <c r="O4" s="16">
        <v>335</v>
      </c>
      <c r="P4" s="15">
        <f>L4/L$3*100</f>
        <v>0</v>
      </c>
    </row>
    <row r="5" spans="1:17" ht="15.95" customHeight="1" x14ac:dyDescent="0.25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12">
        <v>319</v>
      </c>
      <c r="L5" s="18"/>
      <c r="M5" s="18">
        <f t="shared" si="0"/>
        <v>0</v>
      </c>
      <c r="N5" s="17">
        <v>303</v>
      </c>
      <c r="O5" s="16">
        <v>335</v>
      </c>
      <c r="P5" s="15">
        <f t="shared" ref="P5:P20" si="1">L5/L$3*100</f>
        <v>0</v>
      </c>
    </row>
    <row r="6" spans="1:17" ht="15.95" customHeight="1" x14ac:dyDescent="0.25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12">
        <v>319</v>
      </c>
      <c r="L6" s="18"/>
      <c r="M6" s="18">
        <f t="shared" si="0"/>
        <v>0</v>
      </c>
      <c r="N6" s="17">
        <v>303</v>
      </c>
      <c r="O6" s="16">
        <v>335</v>
      </c>
      <c r="P6" s="15">
        <f t="shared" si="1"/>
        <v>0</v>
      </c>
    </row>
    <row r="7" spans="1:17" ht="15.95" customHeight="1" x14ac:dyDescent="0.25">
      <c r="A7" s="21">
        <v>9</v>
      </c>
      <c r="B7" s="22"/>
      <c r="C7" s="22"/>
      <c r="D7" s="18"/>
      <c r="E7" s="18"/>
      <c r="F7" s="22"/>
      <c r="G7" s="22"/>
      <c r="H7" s="22"/>
      <c r="I7" s="18"/>
      <c r="J7" s="22"/>
      <c r="K7" s="12">
        <v>319</v>
      </c>
      <c r="L7" s="18"/>
      <c r="M7" s="18">
        <f t="shared" si="0"/>
        <v>0</v>
      </c>
      <c r="N7" s="17">
        <v>303</v>
      </c>
      <c r="O7" s="16">
        <v>335</v>
      </c>
      <c r="P7" s="15">
        <f t="shared" si="1"/>
        <v>0</v>
      </c>
    </row>
    <row r="8" spans="1:17" ht="15.95" customHeight="1" x14ac:dyDescent="0.25">
      <c r="A8" s="21">
        <v>10</v>
      </c>
      <c r="B8" s="131"/>
      <c r="C8" s="131"/>
      <c r="D8" s="134"/>
      <c r="E8" s="134"/>
      <c r="F8" s="131"/>
      <c r="G8" s="131"/>
      <c r="H8" s="131"/>
      <c r="I8" s="131"/>
      <c r="J8" s="131"/>
      <c r="K8" s="12">
        <v>319</v>
      </c>
      <c r="L8" s="18"/>
      <c r="M8" s="18">
        <f t="shared" si="0"/>
        <v>0</v>
      </c>
      <c r="N8" s="17">
        <v>303</v>
      </c>
      <c r="O8" s="16">
        <v>335</v>
      </c>
      <c r="P8" s="15">
        <f t="shared" si="1"/>
        <v>0</v>
      </c>
    </row>
    <row r="9" spans="1:17" ht="15.95" customHeight="1" x14ac:dyDescent="0.25">
      <c r="A9" s="21">
        <v>11</v>
      </c>
      <c r="B9" s="22"/>
      <c r="C9" s="22"/>
      <c r="D9" s="18"/>
      <c r="E9" s="18"/>
      <c r="F9" s="22"/>
      <c r="G9" s="22"/>
      <c r="H9" s="22"/>
      <c r="I9" s="22"/>
      <c r="J9" s="22"/>
      <c r="K9" s="12">
        <v>319</v>
      </c>
      <c r="L9" s="18"/>
      <c r="M9" s="18">
        <f t="shared" si="0"/>
        <v>0</v>
      </c>
      <c r="N9" s="17">
        <v>303</v>
      </c>
      <c r="O9" s="16">
        <v>335</v>
      </c>
      <c r="P9" s="15">
        <f t="shared" si="1"/>
        <v>0</v>
      </c>
    </row>
    <row r="10" spans="1:17" ht="15.95" customHeight="1" x14ac:dyDescent="0.25">
      <c r="A10" s="21">
        <v>12</v>
      </c>
      <c r="B10" s="22"/>
      <c r="C10" s="22"/>
      <c r="D10" s="18"/>
      <c r="E10" s="18"/>
      <c r="F10" s="22"/>
      <c r="G10" s="22"/>
      <c r="H10" s="22"/>
      <c r="I10" s="22"/>
      <c r="J10" s="22"/>
      <c r="K10" s="12">
        <v>319</v>
      </c>
      <c r="L10" s="18"/>
      <c r="M10" s="18">
        <f t="shared" si="0"/>
        <v>0</v>
      </c>
      <c r="N10" s="17">
        <v>303</v>
      </c>
      <c r="O10" s="16">
        <v>335</v>
      </c>
      <c r="P10" s="15">
        <f t="shared" si="1"/>
        <v>0</v>
      </c>
    </row>
    <row r="11" spans="1:17" ht="15.95" customHeight="1" x14ac:dyDescent="0.25">
      <c r="A11" s="21">
        <v>1</v>
      </c>
      <c r="B11" s="22"/>
      <c r="C11" s="22"/>
      <c r="D11" s="18"/>
      <c r="E11" s="18"/>
      <c r="F11" s="22"/>
      <c r="G11" s="22"/>
      <c r="H11" s="22"/>
      <c r="I11" s="22"/>
      <c r="J11" s="22"/>
      <c r="K11" s="12">
        <v>319</v>
      </c>
      <c r="L11" s="18"/>
      <c r="M11" s="18">
        <f t="shared" si="0"/>
        <v>0</v>
      </c>
      <c r="N11" s="17">
        <v>303</v>
      </c>
      <c r="O11" s="16">
        <v>335</v>
      </c>
      <c r="P11" s="15">
        <f t="shared" si="1"/>
        <v>0</v>
      </c>
    </row>
    <row r="12" spans="1:17" ht="15.95" customHeight="1" x14ac:dyDescent="0.25">
      <c r="A12" s="21">
        <v>2</v>
      </c>
      <c r="B12" s="22"/>
      <c r="C12" s="22"/>
      <c r="D12" s="18"/>
      <c r="E12" s="18"/>
      <c r="F12" s="22"/>
      <c r="G12" s="22"/>
      <c r="H12" s="22"/>
      <c r="I12" s="22"/>
      <c r="J12" s="22"/>
      <c r="K12" s="12">
        <v>319</v>
      </c>
      <c r="L12" s="18"/>
      <c r="M12" s="18">
        <f t="shared" si="0"/>
        <v>0</v>
      </c>
      <c r="N12" s="17">
        <v>303</v>
      </c>
      <c r="O12" s="16">
        <v>335</v>
      </c>
      <c r="P12" s="15">
        <f t="shared" si="1"/>
        <v>0</v>
      </c>
    </row>
    <row r="13" spans="1:17" ht="15.95" customHeight="1" x14ac:dyDescent="0.25">
      <c r="A13" s="21">
        <v>3</v>
      </c>
      <c r="B13" s="22"/>
      <c r="C13" s="22"/>
      <c r="D13" s="18"/>
      <c r="E13" s="18"/>
      <c r="F13" s="22"/>
      <c r="G13" s="22"/>
      <c r="H13" s="22"/>
      <c r="I13" s="22"/>
      <c r="J13" s="22"/>
      <c r="K13" s="12">
        <v>319</v>
      </c>
      <c r="L13" s="18"/>
      <c r="M13" s="18">
        <f t="shared" si="0"/>
        <v>0</v>
      </c>
      <c r="N13" s="17">
        <v>303</v>
      </c>
      <c r="O13" s="16">
        <v>335</v>
      </c>
      <c r="P13" s="15">
        <f t="shared" si="1"/>
        <v>0</v>
      </c>
    </row>
    <row r="14" spans="1:17" ht="15.95" customHeight="1" x14ac:dyDescent="0.25">
      <c r="A14" s="21">
        <v>4</v>
      </c>
      <c r="B14" s="22"/>
      <c r="C14" s="22"/>
      <c r="D14" s="18"/>
      <c r="E14" s="18"/>
      <c r="F14" s="20"/>
      <c r="G14" s="22"/>
      <c r="H14" s="22"/>
      <c r="I14" s="22"/>
      <c r="J14" s="22"/>
      <c r="K14" s="12">
        <v>319</v>
      </c>
      <c r="L14" s="18"/>
      <c r="M14" s="18">
        <f t="shared" si="0"/>
        <v>0</v>
      </c>
      <c r="N14" s="17">
        <v>303</v>
      </c>
      <c r="O14" s="16">
        <v>335</v>
      </c>
      <c r="P14" s="15">
        <f t="shared" si="1"/>
        <v>0</v>
      </c>
    </row>
    <row r="15" spans="1:17" ht="15.95" customHeight="1" x14ac:dyDescent="0.25">
      <c r="A15" s="21">
        <v>5</v>
      </c>
      <c r="B15" s="22"/>
      <c r="C15" s="22"/>
      <c r="D15" s="18"/>
      <c r="E15" s="18"/>
      <c r="F15" s="22"/>
      <c r="G15" s="22"/>
      <c r="H15" s="22"/>
      <c r="I15" s="22"/>
      <c r="J15" s="22"/>
      <c r="K15" s="12">
        <v>319</v>
      </c>
      <c r="L15" s="18"/>
      <c r="M15" s="18">
        <f t="shared" si="0"/>
        <v>0</v>
      </c>
      <c r="N15" s="17">
        <v>303</v>
      </c>
      <c r="O15" s="16">
        <v>335</v>
      </c>
      <c r="P15" s="15">
        <f t="shared" si="1"/>
        <v>0</v>
      </c>
      <c r="Q15" s="14"/>
    </row>
    <row r="16" spans="1:17" ht="15.95" customHeight="1" x14ac:dyDescent="0.25">
      <c r="A16" s="21">
        <v>6</v>
      </c>
      <c r="B16" s="22"/>
      <c r="C16" s="22"/>
      <c r="D16" s="18"/>
      <c r="E16" s="18"/>
      <c r="F16" s="22"/>
      <c r="G16" s="22"/>
      <c r="H16" s="22"/>
      <c r="I16" s="22"/>
      <c r="J16" s="22"/>
      <c r="K16" s="12">
        <v>319</v>
      </c>
      <c r="L16" s="18"/>
      <c r="M16" s="18">
        <f t="shared" si="0"/>
        <v>0</v>
      </c>
      <c r="N16" s="17">
        <v>303</v>
      </c>
      <c r="O16" s="16">
        <v>335</v>
      </c>
      <c r="P16" s="15">
        <f t="shared" si="1"/>
        <v>0</v>
      </c>
      <c r="Q16" s="14"/>
    </row>
    <row r="17" spans="1:17" ht="15.95" customHeight="1" x14ac:dyDescent="0.25">
      <c r="A17" s="21">
        <v>7</v>
      </c>
      <c r="B17" s="22"/>
      <c r="C17" s="22"/>
      <c r="D17" s="18"/>
      <c r="E17" s="18"/>
      <c r="F17" s="22"/>
      <c r="G17" s="22"/>
      <c r="H17" s="22"/>
      <c r="I17" s="22"/>
      <c r="J17" s="22"/>
      <c r="K17" s="12">
        <v>319</v>
      </c>
      <c r="L17" s="18"/>
      <c r="M17" s="18">
        <f t="shared" si="0"/>
        <v>0</v>
      </c>
      <c r="N17" s="17">
        <v>303</v>
      </c>
      <c r="O17" s="16">
        <v>335</v>
      </c>
      <c r="P17" s="15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12">
        <v>319</v>
      </c>
      <c r="L18" s="18"/>
      <c r="M18" s="18">
        <f t="shared" si="0"/>
        <v>0</v>
      </c>
      <c r="N18" s="17">
        <v>303</v>
      </c>
      <c r="O18" s="16">
        <v>335</v>
      </c>
      <c r="P18" s="15">
        <f t="shared" si="1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12">
        <v>319</v>
      </c>
      <c r="L19" s="18"/>
      <c r="M19" s="18">
        <f t="shared" si="0"/>
        <v>0</v>
      </c>
      <c r="N19" s="17">
        <v>303</v>
      </c>
      <c r="O19" s="16">
        <v>335</v>
      </c>
      <c r="P19" s="15">
        <f t="shared" si="1"/>
        <v>0</v>
      </c>
    </row>
    <row r="20" spans="1:17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12">
        <v>319</v>
      </c>
      <c r="L20" s="18"/>
      <c r="M20" s="18">
        <f t="shared" si="0"/>
        <v>0</v>
      </c>
      <c r="N20" s="17">
        <v>303</v>
      </c>
      <c r="O20" s="16">
        <v>335</v>
      </c>
      <c r="P20" s="15">
        <f t="shared" si="1"/>
        <v>0</v>
      </c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4B578-D57D-4A88-BA2A-66DD8D2438FD}">
  <sheetPr codeName="Sheet23"/>
  <dimension ref="A1:Q20"/>
  <sheetViews>
    <sheetView zoomScale="70" zoomScaleNormal="70" workbookViewId="0">
      <selection activeCell="T21" sqref="T21"/>
    </sheetView>
  </sheetViews>
  <sheetFormatPr defaultColWidth="9" defaultRowHeight="13.5" x14ac:dyDescent="0.15"/>
  <cols>
    <col min="1" max="1" width="3.75" style="11" customWidth="1"/>
    <col min="2" max="3" width="10.5" style="11" customWidth="1"/>
    <col min="4" max="4" width="9.875" style="11" customWidth="1"/>
    <col min="5" max="5" width="10.25" style="11" customWidth="1"/>
    <col min="6" max="6" width="9.75" style="11" customWidth="1"/>
    <col min="7" max="8" width="10.25" style="11" customWidth="1"/>
    <col min="9" max="9" width="10.625" style="11" customWidth="1"/>
    <col min="10" max="10" width="9.375" style="11" customWidth="1"/>
    <col min="11" max="11" width="7.5" style="39" customWidth="1"/>
    <col min="12" max="12" width="9.75" style="39" customWidth="1"/>
    <col min="13" max="13" width="7.875" style="39" customWidth="1"/>
    <col min="14" max="15" width="2.625" style="39" customWidth="1"/>
    <col min="16" max="16" width="10.125" style="11" customWidth="1"/>
    <col min="17" max="16384" width="9" style="11"/>
  </cols>
  <sheetData>
    <row r="1" spans="1:17" ht="20.100000000000001" customHeight="1" x14ac:dyDescent="0.3">
      <c r="F1" s="32" t="s">
        <v>18</v>
      </c>
    </row>
    <row r="2" spans="1:17" ht="16.5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53</v>
      </c>
      <c r="M2" s="47" t="s">
        <v>33</v>
      </c>
      <c r="N2" s="17" t="s">
        <v>34</v>
      </c>
      <c r="O2" s="16" t="s">
        <v>35</v>
      </c>
      <c r="P2" s="13" t="s">
        <v>120</v>
      </c>
    </row>
    <row r="3" spans="1:17" ht="15.95" customHeight="1" x14ac:dyDescent="0.25">
      <c r="A3" s="21">
        <v>5</v>
      </c>
      <c r="B3" s="259">
        <v>147.05555555555554</v>
      </c>
      <c r="C3" s="259">
        <v>148.70375000000001</v>
      </c>
      <c r="D3" s="258">
        <v>147.58823529411799</v>
      </c>
      <c r="E3" s="258">
        <v>148.05000000000001</v>
      </c>
      <c r="F3" s="259">
        <v>149.75</v>
      </c>
      <c r="G3" s="259">
        <v>143.607</v>
      </c>
      <c r="H3" s="259">
        <v>147.5</v>
      </c>
      <c r="I3" s="259"/>
      <c r="J3" s="131"/>
      <c r="K3" s="19">
        <v>147</v>
      </c>
      <c r="L3" s="18">
        <f>AVERAGE(B3:J3)</f>
        <v>147.46493440709622</v>
      </c>
      <c r="M3" s="18">
        <f>MAX(B3:J3)-MIN(B3:J3)</f>
        <v>6.1430000000000007</v>
      </c>
      <c r="N3" s="83">
        <v>139</v>
      </c>
      <c r="O3" s="82">
        <v>155</v>
      </c>
      <c r="P3" s="15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19">
        <v>147</v>
      </c>
      <c r="L4" s="18"/>
      <c r="M4" s="18">
        <f t="shared" ref="M4:M20" si="0">MAX(B4:J4)-MIN(B4:J4)</f>
        <v>0</v>
      </c>
      <c r="N4" s="83">
        <v>139</v>
      </c>
      <c r="O4" s="82">
        <v>155</v>
      </c>
      <c r="P4" s="15">
        <f>L4/L$3*100</f>
        <v>0</v>
      </c>
    </row>
    <row r="5" spans="1:17" ht="15.95" customHeight="1" x14ac:dyDescent="0.25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19">
        <v>147</v>
      </c>
      <c r="L5" s="18"/>
      <c r="M5" s="18">
        <f t="shared" si="0"/>
        <v>0</v>
      </c>
      <c r="N5" s="83">
        <v>139</v>
      </c>
      <c r="O5" s="82">
        <v>155</v>
      </c>
      <c r="P5" s="15">
        <f t="shared" ref="P5:P20" si="1">L5/L$3*100</f>
        <v>0</v>
      </c>
    </row>
    <row r="6" spans="1:17" ht="15.95" customHeight="1" x14ac:dyDescent="0.25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19">
        <v>147</v>
      </c>
      <c r="L6" s="18"/>
      <c r="M6" s="18">
        <f t="shared" si="0"/>
        <v>0</v>
      </c>
      <c r="N6" s="83">
        <v>139</v>
      </c>
      <c r="O6" s="82">
        <v>155</v>
      </c>
      <c r="P6" s="15">
        <f t="shared" si="1"/>
        <v>0</v>
      </c>
    </row>
    <row r="7" spans="1:17" ht="15.95" customHeight="1" x14ac:dyDescent="0.25">
      <c r="A7" s="21">
        <v>9</v>
      </c>
      <c r="B7" s="22"/>
      <c r="C7" s="22"/>
      <c r="D7" s="18"/>
      <c r="E7" s="18"/>
      <c r="F7" s="22"/>
      <c r="G7" s="22"/>
      <c r="H7" s="22"/>
      <c r="I7" s="18"/>
      <c r="J7" s="22"/>
      <c r="K7" s="19">
        <v>147</v>
      </c>
      <c r="L7" s="18"/>
      <c r="M7" s="18">
        <f t="shared" si="0"/>
        <v>0</v>
      </c>
      <c r="N7" s="83">
        <v>139</v>
      </c>
      <c r="O7" s="82">
        <v>155</v>
      </c>
      <c r="P7" s="15">
        <f t="shared" si="1"/>
        <v>0</v>
      </c>
    </row>
    <row r="8" spans="1:17" ht="15.95" customHeight="1" x14ac:dyDescent="0.25">
      <c r="A8" s="21">
        <v>10</v>
      </c>
      <c r="B8" s="131"/>
      <c r="C8" s="131"/>
      <c r="D8" s="134"/>
      <c r="E8" s="134"/>
      <c r="F8" s="131"/>
      <c r="G8" s="131"/>
      <c r="H8" s="131"/>
      <c r="I8" s="131"/>
      <c r="J8" s="131"/>
      <c r="K8" s="19">
        <v>147</v>
      </c>
      <c r="L8" s="18"/>
      <c r="M8" s="18">
        <f t="shared" si="0"/>
        <v>0</v>
      </c>
      <c r="N8" s="83">
        <v>139</v>
      </c>
      <c r="O8" s="82">
        <v>155</v>
      </c>
      <c r="P8" s="15">
        <f t="shared" si="1"/>
        <v>0</v>
      </c>
    </row>
    <row r="9" spans="1:17" ht="15.95" customHeight="1" x14ac:dyDescent="0.25">
      <c r="A9" s="21">
        <v>11</v>
      </c>
      <c r="B9" s="22"/>
      <c r="C9" s="22"/>
      <c r="D9" s="18"/>
      <c r="E9" s="18"/>
      <c r="F9" s="22"/>
      <c r="G9" s="22"/>
      <c r="H9" s="22"/>
      <c r="I9" s="22"/>
      <c r="J9" s="22"/>
      <c r="K9" s="19">
        <v>147</v>
      </c>
      <c r="L9" s="18"/>
      <c r="M9" s="18">
        <f t="shared" si="0"/>
        <v>0</v>
      </c>
      <c r="N9" s="83">
        <v>139</v>
      </c>
      <c r="O9" s="82">
        <v>155</v>
      </c>
      <c r="P9" s="15">
        <f t="shared" si="1"/>
        <v>0</v>
      </c>
    </row>
    <row r="10" spans="1:17" ht="15.95" customHeight="1" x14ac:dyDescent="0.25">
      <c r="A10" s="21">
        <v>12</v>
      </c>
      <c r="B10" s="22"/>
      <c r="C10" s="22"/>
      <c r="D10" s="18"/>
      <c r="E10" s="18"/>
      <c r="F10" s="22"/>
      <c r="G10" s="22"/>
      <c r="H10" s="22"/>
      <c r="I10" s="22"/>
      <c r="J10" s="22"/>
      <c r="K10" s="19">
        <v>147</v>
      </c>
      <c r="L10" s="18"/>
      <c r="M10" s="18">
        <f t="shared" si="0"/>
        <v>0</v>
      </c>
      <c r="N10" s="83">
        <v>139</v>
      </c>
      <c r="O10" s="82">
        <v>155</v>
      </c>
      <c r="P10" s="15">
        <f t="shared" si="1"/>
        <v>0</v>
      </c>
    </row>
    <row r="11" spans="1:17" ht="15.95" customHeight="1" x14ac:dyDescent="0.25">
      <c r="A11" s="21">
        <v>1</v>
      </c>
      <c r="B11" s="22"/>
      <c r="C11" s="22"/>
      <c r="D11" s="18"/>
      <c r="E11" s="18"/>
      <c r="F11" s="22"/>
      <c r="G11" s="22"/>
      <c r="H11" s="22"/>
      <c r="I11" s="22"/>
      <c r="J11" s="22"/>
      <c r="K11" s="19">
        <v>147</v>
      </c>
      <c r="L11" s="18"/>
      <c r="M11" s="18">
        <f t="shared" si="0"/>
        <v>0</v>
      </c>
      <c r="N11" s="83">
        <v>139</v>
      </c>
      <c r="O11" s="82">
        <v>155</v>
      </c>
      <c r="P11" s="15">
        <f t="shared" si="1"/>
        <v>0</v>
      </c>
    </row>
    <row r="12" spans="1:17" ht="15.95" customHeight="1" x14ac:dyDescent="0.25">
      <c r="A12" s="21">
        <v>2</v>
      </c>
      <c r="B12" s="22"/>
      <c r="C12" s="22"/>
      <c r="D12" s="18"/>
      <c r="E12" s="18"/>
      <c r="F12" s="22"/>
      <c r="G12" s="22"/>
      <c r="H12" s="22"/>
      <c r="I12" s="22"/>
      <c r="J12" s="22"/>
      <c r="K12" s="19">
        <v>147</v>
      </c>
      <c r="L12" s="18"/>
      <c r="M12" s="18">
        <f t="shared" si="0"/>
        <v>0</v>
      </c>
      <c r="N12" s="83">
        <v>139</v>
      </c>
      <c r="O12" s="82">
        <v>155</v>
      </c>
      <c r="P12" s="15">
        <f t="shared" si="1"/>
        <v>0</v>
      </c>
    </row>
    <row r="13" spans="1:17" ht="15.95" customHeight="1" x14ac:dyDescent="0.25">
      <c r="A13" s="21">
        <v>3</v>
      </c>
      <c r="B13" s="22"/>
      <c r="C13" s="22"/>
      <c r="D13" s="18"/>
      <c r="E13" s="18"/>
      <c r="F13" s="22"/>
      <c r="G13" s="22"/>
      <c r="H13" s="22"/>
      <c r="I13" s="22"/>
      <c r="J13" s="22"/>
      <c r="K13" s="19">
        <v>147</v>
      </c>
      <c r="L13" s="18"/>
      <c r="M13" s="18">
        <f t="shared" si="0"/>
        <v>0</v>
      </c>
      <c r="N13" s="83">
        <v>139</v>
      </c>
      <c r="O13" s="82">
        <v>155</v>
      </c>
      <c r="P13" s="15">
        <f t="shared" si="1"/>
        <v>0</v>
      </c>
    </row>
    <row r="14" spans="1:17" ht="15.95" customHeight="1" x14ac:dyDescent="0.25">
      <c r="A14" s="21">
        <v>4</v>
      </c>
      <c r="B14" s="22"/>
      <c r="C14" s="22"/>
      <c r="D14" s="18"/>
      <c r="E14" s="18"/>
      <c r="F14" s="20"/>
      <c r="G14" s="22"/>
      <c r="H14" s="22"/>
      <c r="I14" s="22"/>
      <c r="J14" s="22"/>
      <c r="K14" s="19">
        <v>147</v>
      </c>
      <c r="L14" s="18"/>
      <c r="M14" s="18">
        <f t="shared" si="0"/>
        <v>0</v>
      </c>
      <c r="N14" s="83">
        <v>139</v>
      </c>
      <c r="O14" s="82">
        <v>155</v>
      </c>
      <c r="P14" s="15">
        <f t="shared" si="1"/>
        <v>0</v>
      </c>
    </row>
    <row r="15" spans="1:17" ht="15.95" customHeight="1" x14ac:dyDescent="0.25">
      <c r="A15" s="21">
        <v>5</v>
      </c>
      <c r="B15" s="22"/>
      <c r="C15" s="22"/>
      <c r="D15" s="18"/>
      <c r="E15" s="18"/>
      <c r="F15" s="22"/>
      <c r="G15" s="22"/>
      <c r="H15" s="22"/>
      <c r="I15" s="22"/>
      <c r="J15" s="22"/>
      <c r="K15" s="19">
        <v>147</v>
      </c>
      <c r="L15" s="18"/>
      <c r="M15" s="18">
        <f t="shared" si="0"/>
        <v>0</v>
      </c>
      <c r="N15" s="83">
        <v>139</v>
      </c>
      <c r="O15" s="82">
        <v>155</v>
      </c>
      <c r="P15" s="15">
        <f t="shared" si="1"/>
        <v>0</v>
      </c>
      <c r="Q15" s="14"/>
    </row>
    <row r="16" spans="1:17" ht="15.95" customHeight="1" x14ac:dyDescent="0.25">
      <c r="A16" s="21">
        <v>6</v>
      </c>
      <c r="B16" s="22"/>
      <c r="C16" s="22"/>
      <c r="D16" s="18"/>
      <c r="E16" s="18"/>
      <c r="F16" s="22"/>
      <c r="G16" s="22"/>
      <c r="H16" s="22"/>
      <c r="I16" s="22"/>
      <c r="J16" s="22"/>
      <c r="K16" s="19">
        <v>147</v>
      </c>
      <c r="L16" s="18"/>
      <c r="M16" s="18">
        <f t="shared" si="0"/>
        <v>0</v>
      </c>
      <c r="N16" s="83">
        <v>139</v>
      </c>
      <c r="O16" s="82">
        <v>155</v>
      </c>
      <c r="P16" s="15">
        <f t="shared" si="1"/>
        <v>0</v>
      </c>
      <c r="Q16" s="14"/>
    </row>
    <row r="17" spans="1:17" ht="15.95" customHeight="1" x14ac:dyDescent="0.25">
      <c r="A17" s="21">
        <v>7</v>
      </c>
      <c r="B17" s="22"/>
      <c r="C17" s="22"/>
      <c r="D17" s="18"/>
      <c r="E17" s="18"/>
      <c r="F17" s="22"/>
      <c r="G17" s="22"/>
      <c r="H17" s="22"/>
      <c r="I17" s="22"/>
      <c r="J17" s="22"/>
      <c r="K17" s="19">
        <v>147</v>
      </c>
      <c r="L17" s="18"/>
      <c r="M17" s="18">
        <f t="shared" si="0"/>
        <v>0</v>
      </c>
      <c r="N17" s="83">
        <v>139</v>
      </c>
      <c r="O17" s="82">
        <v>155</v>
      </c>
      <c r="P17" s="15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19">
        <v>147</v>
      </c>
      <c r="L18" s="18"/>
      <c r="M18" s="18">
        <f t="shared" si="0"/>
        <v>0</v>
      </c>
      <c r="N18" s="83">
        <v>139</v>
      </c>
      <c r="O18" s="82">
        <v>155</v>
      </c>
      <c r="P18" s="15">
        <f t="shared" si="1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19">
        <v>147</v>
      </c>
      <c r="L19" s="18"/>
      <c r="M19" s="18">
        <f t="shared" si="0"/>
        <v>0</v>
      </c>
      <c r="N19" s="83">
        <v>139</v>
      </c>
      <c r="O19" s="82">
        <v>155</v>
      </c>
      <c r="P19" s="15">
        <f t="shared" si="1"/>
        <v>0</v>
      </c>
      <c r="Q19" s="14"/>
    </row>
    <row r="20" spans="1:17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19">
        <v>147</v>
      </c>
      <c r="L20" s="18"/>
      <c r="M20" s="18">
        <f t="shared" si="0"/>
        <v>0</v>
      </c>
      <c r="N20" s="83">
        <v>139</v>
      </c>
      <c r="O20" s="82">
        <v>155</v>
      </c>
      <c r="P20" s="15">
        <f t="shared" si="1"/>
        <v>0</v>
      </c>
      <c r="Q20" s="14"/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B39B-7740-4796-8E14-630BF004D0B1}">
  <sheetPr codeName="Sheet24"/>
  <dimension ref="A1:Q20"/>
  <sheetViews>
    <sheetView zoomScale="70" zoomScaleNormal="70" workbookViewId="0">
      <selection activeCell="T21" sqref="T21"/>
    </sheetView>
  </sheetViews>
  <sheetFormatPr defaultColWidth="9" defaultRowHeight="13.5" x14ac:dyDescent="0.15"/>
  <cols>
    <col min="1" max="1" width="3.75" style="11" customWidth="1"/>
    <col min="2" max="2" width="9" style="11" customWidth="1"/>
    <col min="3" max="3" width="9" style="11"/>
    <col min="4" max="7" width="8.75" style="11" customWidth="1"/>
    <col min="8" max="8" width="10.625" style="11" customWidth="1"/>
    <col min="9" max="9" width="8.625" style="11" customWidth="1"/>
    <col min="10" max="10" width="9.375" style="11" customWidth="1"/>
    <col min="11" max="11" width="6.875" style="39" customWidth="1"/>
    <col min="12" max="12" width="9.75" style="39" customWidth="1"/>
    <col min="13" max="13" width="7.875" style="39" customWidth="1"/>
    <col min="14" max="15" width="2.625" style="39" customWidth="1"/>
    <col min="16" max="16" width="10.125" style="11" customWidth="1"/>
    <col min="17" max="16384" width="9" style="11"/>
  </cols>
  <sheetData>
    <row r="1" spans="1:17" ht="20.100000000000001" customHeight="1" x14ac:dyDescent="0.3">
      <c r="F1" s="32" t="s">
        <v>19</v>
      </c>
    </row>
    <row r="2" spans="1:17" ht="16.5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54</v>
      </c>
      <c r="M2" s="47" t="s">
        <v>33</v>
      </c>
      <c r="N2" s="17" t="s">
        <v>34</v>
      </c>
      <c r="O2" s="16" t="s">
        <v>35</v>
      </c>
      <c r="P2" s="13" t="s">
        <v>120</v>
      </c>
    </row>
    <row r="3" spans="1:17" ht="15.95" customHeight="1" x14ac:dyDescent="0.25">
      <c r="A3" s="21">
        <v>5</v>
      </c>
      <c r="B3" s="257">
        <v>2.6944444444444446</v>
      </c>
      <c r="C3" s="257">
        <v>2.6854794520547958</v>
      </c>
      <c r="D3" s="90">
        <v>2.7</v>
      </c>
      <c r="E3" s="90">
        <v>2.8010000000000002</v>
      </c>
      <c r="F3" s="257"/>
      <c r="G3" s="257">
        <v>2.6419999999999999</v>
      </c>
      <c r="H3" s="257">
        <v>2.73</v>
      </c>
      <c r="I3" s="257"/>
      <c r="J3" s="132"/>
      <c r="K3" s="22">
        <v>2.7</v>
      </c>
      <c r="L3" s="35">
        <f>AVERAGE(B3:J3)</f>
        <v>2.7088206494165399</v>
      </c>
      <c r="M3" s="35">
        <f>MAX(B3:J3)-MIN(B3:J3)</f>
        <v>0.15900000000000025</v>
      </c>
      <c r="N3" s="50">
        <v>2.5</v>
      </c>
      <c r="O3" s="49">
        <v>2.9</v>
      </c>
      <c r="P3" s="15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22">
        <v>2.7</v>
      </c>
      <c r="L4" s="35"/>
      <c r="M4" s="35">
        <f t="shared" ref="M4:M20" si="0">MAX(B4:J4)-MIN(B4:J4)</f>
        <v>0</v>
      </c>
      <c r="N4" s="50">
        <v>2.5</v>
      </c>
      <c r="O4" s="49">
        <v>2.9</v>
      </c>
      <c r="P4" s="15">
        <f>L4/L$3*100</f>
        <v>0</v>
      </c>
    </row>
    <row r="5" spans="1:17" ht="15.95" customHeight="1" x14ac:dyDescent="0.25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22">
        <v>2.7</v>
      </c>
      <c r="L5" s="35"/>
      <c r="M5" s="35">
        <f t="shared" si="0"/>
        <v>0</v>
      </c>
      <c r="N5" s="50">
        <v>2.5</v>
      </c>
      <c r="O5" s="49">
        <v>2.9</v>
      </c>
      <c r="P5" s="15">
        <f t="shared" ref="P5:P20" si="1">L5/L$3*100</f>
        <v>0</v>
      </c>
    </row>
    <row r="6" spans="1:17" ht="15.95" customHeight="1" x14ac:dyDescent="0.25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22">
        <v>2.7</v>
      </c>
      <c r="L6" s="35"/>
      <c r="M6" s="35">
        <f t="shared" si="0"/>
        <v>0</v>
      </c>
      <c r="N6" s="50">
        <v>2.5</v>
      </c>
      <c r="O6" s="49">
        <v>2.9</v>
      </c>
      <c r="P6" s="15">
        <f t="shared" si="1"/>
        <v>0</v>
      </c>
    </row>
    <row r="7" spans="1:17" ht="15.95" customHeight="1" x14ac:dyDescent="0.25">
      <c r="A7" s="21">
        <v>9</v>
      </c>
      <c r="B7" s="36"/>
      <c r="C7" s="36"/>
      <c r="D7" s="35"/>
      <c r="E7" s="35"/>
      <c r="F7" s="36"/>
      <c r="G7" s="36"/>
      <c r="H7" s="36"/>
      <c r="I7" s="35"/>
      <c r="J7" s="36"/>
      <c r="K7" s="22">
        <v>2.7</v>
      </c>
      <c r="L7" s="35"/>
      <c r="M7" s="35">
        <f t="shared" si="0"/>
        <v>0</v>
      </c>
      <c r="N7" s="50">
        <v>2.5</v>
      </c>
      <c r="O7" s="49">
        <v>2.9</v>
      </c>
      <c r="P7" s="15">
        <f t="shared" si="1"/>
        <v>0</v>
      </c>
    </row>
    <row r="8" spans="1:17" ht="15.95" customHeight="1" x14ac:dyDescent="0.25">
      <c r="A8" s="21">
        <v>10</v>
      </c>
      <c r="B8" s="132"/>
      <c r="C8" s="132"/>
      <c r="D8" s="135"/>
      <c r="E8" s="137"/>
      <c r="F8" s="132"/>
      <c r="G8" s="132"/>
      <c r="H8" s="132"/>
      <c r="I8" s="132"/>
      <c r="J8" s="132"/>
      <c r="K8" s="22">
        <v>2.7</v>
      </c>
      <c r="L8" s="35"/>
      <c r="M8" s="35">
        <f t="shared" si="0"/>
        <v>0</v>
      </c>
      <c r="N8" s="50">
        <v>2.5</v>
      </c>
      <c r="O8" s="49">
        <v>2.9</v>
      </c>
      <c r="P8" s="15">
        <f t="shared" si="1"/>
        <v>0</v>
      </c>
    </row>
    <row r="9" spans="1:17" ht="15.95" customHeight="1" x14ac:dyDescent="0.25">
      <c r="A9" s="21">
        <v>11</v>
      </c>
      <c r="B9" s="36"/>
      <c r="C9" s="36"/>
      <c r="D9" s="35"/>
      <c r="E9" s="35"/>
      <c r="F9" s="36"/>
      <c r="G9" s="36"/>
      <c r="H9" s="36"/>
      <c r="I9" s="36"/>
      <c r="J9" s="36"/>
      <c r="K9" s="22">
        <v>2.7</v>
      </c>
      <c r="L9" s="35"/>
      <c r="M9" s="35">
        <f t="shared" si="0"/>
        <v>0</v>
      </c>
      <c r="N9" s="50">
        <v>2.5</v>
      </c>
      <c r="O9" s="49">
        <v>2.9</v>
      </c>
      <c r="P9" s="15">
        <f t="shared" si="1"/>
        <v>0</v>
      </c>
    </row>
    <row r="10" spans="1:17" ht="15.95" customHeight="1" x14ac:dyDescent="0.25">
      <c r="A10" s="21">
        <v>12</v>
      </c>
      <c r="B10" s="36"/>
      <c r="C10" s="36"/>
      <c r="D10" s="35"/>
      <c r="E10" s="35"/>
      <c r="F10" s="36"/>
      <c r="G10" s="36"/>
      <c r="H10" s="36"/>
      <c r="I10" s="36"/>
      <c r="J10" s="36"/>
      <c r="K10" s="22">
        <v>2.7</v>
      </c>
      <c r="L10" s="35"/>
      <c r="M10" s="35">
        <f t="shared" si="0"/>
        <v>0</v>
      </c>
      <c r="N10" s="50">
        <v>2.5</v>
      </c>
      <c r="O10" s="49">
        <v>2.9</v>
      </c>
      <c r="P10" s="15">
        <f t="shared" si="1"/>
        <v>0</v>
      </c>
    </row>
    <row r="11" spans="1:17" ht="15.95" customHeight="1" x14ac:dyDescent="0.25">
      <c r="A11" s="21">
        <v>1</v>
      </c>
      <c r="B11" s="36"/>
      <c r="C11" s="36"/>
      <c r="D11" s="35"/>
      <c r="E11" s="35"/>
      <c r="F11" s="36"/>
      <c r="G11" s="36"/>
      <c r="H11" s="36"/>
      <c r="I11" s="36"/>
      <c r="J11" s="36"/>
      <c r="K11" s="22">
        <v>2.7</v>
      </c>
      <c r="L11" s="35"/>
      <c r="M11" s="35">
        <f t="shared" si="0"/>
        <v>0</v>
      </c>
      <c r="N11" s="50">
        <v>2.5</v>
      </c>
      <c r="O11" s="49">
        <v>2.9</v>
      </c>
      <c r="P11" s="15">
        <f t="shared" si="1"/>
        <v>0</v>
      </c>
    </row>
    <row r="12" spans="1:17" ht="15.95" customHeight="1" x14ac:dyDescent="0.25">
      <c r="A12" s="21">
        <v>2</v>
      </c>
      <c r="B12" s="36"/>
      <c r="C12" s="36"/>
      <c r="D12" s="35"/>
      <c r="E12" s="51"/>
      <c r="F12" s="36"/>
      <c r="G12" s="36"/>
      <c r="H12" s="36"/>
      <c r="I12" s="36"/>
      <c r="J12" s="36"/>
      <c r="K12" s="22">
        <v>2.7</v>
      </c>
      <c r="L12" s="35"/>
      <c r="M12" s="35">
        <f t="shared" si="0"/>
        <v>0</v>
      </c>
      <c r="N12" s="50">
        <v>2.5</v>
      </c>
      <c r="O12" s="49">
        <v>2.9</v>
      </c>
      <c r="P12" s="15">
        <f t="shared" si="1"/>
        <v>0</v>
      </c>
    </row>
    <row r="13" spans="1:17" ht="15.95" customHeight="1" x14ac:dyDescent="0.25">
      <c r="A13" s="21">
        <v>3</v>
      </c>
      <c r="B13" s="36"/>
      <c r="C13" s="36"/>
      <c r="D13" s="35"/>
      <c r="E13" s="51"/>
      <c r="F13" s="36"/>
      <c r="G13" s="36"/>
      <c r="H13" s="36"/>
      <c r="I13" s="36"/>
      <c r="J13" s="36"/>
      <c r="K13" s="22">
        <v>2.7</v>
      </c>
      <c r="L13" s="35"/>
      <c r="M13" s="35">
        <f t="shared" si="0"/>
        <v>0</v>
      </c>
      <c r="N13" s="50">
        <v>2.5</v>
      </c>
      <c r="O13" s="49">
        <v>2.9</v>
      </c>
      <c r="P13" s="15">
        <f t="shared" si="1"/>
        <v>0</v>
      </c>
    </row>
    <row r="14" spans="1:17" ht="15.95" customHeight="1" x14ac:dyDescent="0.25">
      <c r="A14" s="21">
        <v>4</v>
      </c>
      <c r="B14" s="36"/>
      <c r="C14" s="36"/>
      <c r="D14" s="35"/>
      <c r="E14" s="35"/>
      <c r="F14" s="36"/>
      <c r="G14" s="36"/>
      <c r="H14" s="36"/>
      <c r="I14" s="36"/>
      <c r="J14" s="36"/>
      <c r="K14" s="22">
        <v>2.7</v>
      </c>
      <c r="L14" s="35"/>
      <c r="M14" s="35">
        <f t="shared" si="0"/>
        <v>0</v>
      </c>
      <c r="N14" s="50">
        <v>2.5</v>
      </c>
      <c r="O14" s="49">
        <v>2.9</v>
      </c>
      <c r="P14" s="15">
        <f t="shared" si="1"/>
        <v>0</v>
      </c>
    </row>
    <row r="15" spans="1:17" ht="15.95" customHeight="1" x14ac:dyDescent="0.25">
      <c r="A15" s="21">
        <v>5</v>
      </c>
      <c r="B15" s="36"/>
      <c r="C15" s="36"/>
      <c r="D15" s="35"/>
      <c r="E15" s="35"/>
      <c r="F15" s="36"/>
      <c r="G15" s="36"/>
      <c r="H15" s="36"/>
      <c r="I15" s="36"/>
      <c r="J15" s="36"/>
      <c r="K15" s="22">
        <v>2.7</v>
      </c>
      <c r="L15" s="35"/>
      <c r="M15" s="35">
        <f t="shared" si="0"/>
        <v>0</v>
      </c>
      <c r="N15" s="50">
        <v>2.5</v>
      </c>
      <c r="O15" s="49">
        <v>2.9</v>
      </c>
      <c r="P15" s="15">
        <f t="shared" si="1"/>
        <v>0</v>
      </c>
      <c r="Q15" s="14"/>
    </row>
    <row r="16" spans="1:17" ht="15.95" customHeight="1" x14ac:dyDescent="0.25">
      <c r="A16" s="21">
        <v>6</v>
      </c>
      <c r="B16" s="36"/>
      <c r="C16" s="36"/>
      <c r="D16" s="37"/>
      <c r="E16" s="51"/>
      <c r="F16" s="36"/>
      <c r="G16" s="36"/>
      <c r="H16" s="36"/>
      <c r="I16" s="36"/>
      <c r="J16" s="36"/>
      <c r="K16" s="22">
        <v>2.7</v>
      </c>
      <c r="L16" s="35"/>
      <c r="M16" s="35">
        <f t="shared" si="0"/>
        <v>0</v>
      </c>
      <c r="N16" s="50">
        <v>2.5</v>
      </c>
      <c r="O16" s="49">
        <v>2.9</v>
      </c>
      <c r="P16" s="15">
        <f t="shared" si="1"/>
        <v>0</v>
      </c>
      <c r="Q16" s="14"/>
    </row>
    <row r="17" spans="1:17" ht="15.95" customHeight="1" x14ac:dyDescent="0.25">
      <c r="A17" s="21">
        <v>7</v>
      </c>
      <c r="B17" s="36"/>
      <c r="C17" s="36"/>
      <c r="D17" s="37"/>
      <c r="E17" s="35"/>
      <c r="F17" s="36"/>
      <c r="G17" s="36"/>
      <c r="H17" s="36"/>
      <c r="I17" s="36"/>
      <c r="J17" s="36"/>
      <c r="K17" s="22">
        <v>2.7</v>
      </c>
      <c r="L17" s="35"/>
      <c r="M17" s="35">
        <f t="shared" si="0"/>
        <v>0</v>
      </c>
      <c r="N17" s="50">
        <v>2.5</v>
      </c>
      <c r="O17" s="49">
        <v>2.9</v>
      </c>
      <c r="P17" s="15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22">
        <v>2.7</v>
      </c>
      <c r="L18" s="35"/>
      <c r="M18" s="35">
        <f t="shared" si="0"/>
        <v>0</v>
      </c>
      <c r="N18" s="50">
        <v>2.5</v>
      </c>
      <c r="O18" s="49">
        <v>2.9</v>
      </c>
      <c r="P18" s="15">
        <f t="shared" si="1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22">
        <v>2.7</v>
      </c>
      <c r="L19" s="35"/>
      <c r="M19" s="35">
        <f t="shared" si="0"/>
        <v>0</v>
      </c>
      <c r="N19" s="50">
        <v>2.5</v>
      </c>
      <c r="O19" s="49">
        <v>2.9</v>
      </c>
      <c r="P19" s="15">
        <f t="shared" si="1"/>
        <v>0</v>
      </c>
      <c r="Q19" s="14"/>
    </row>
    <row r="20" spans="1:17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22">
        <v>2.7</v>
      </c>
      <c r="L20" s="35"/>
      <c r="M20" s="35">
        <f t="shared" si="0"/>
        <v>0</v>
      </c>
      <c r="N20" s="50">
        <v>2.5</v>
      </c>
      <c r="O20" s="49">
        <v>2.9</v>
      </c>
      <c r="P20" s="15">
        <f t="shared" si="1"/>
        <v>0</v>
      </c>
      <c r="Q20" s="14"/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E38EE-59FB-4DC6-91E4-8C0A125EFD04}">
  <sheetPr codeName="Sheet25"/>
  <dimension ref="A1:Q20"/>
  <sheetViews>
    <sheetView zoomScale="70" zoomScaleNormal="70" workbookViewId="0">
      <selection activeCell="S13" sqref="S13"/>
    </sheetView>
  </sheetViews>
  <sheetFormatPr defaultColWidth="9" defaultRowHeight="15.75" x14ac:dyDescent="0.25"/>
  <cols>
    <col min="1" max="1" width="3.75" style="11" customWidth="1"/>
    <col min="2" max="2" width="8.375" style="11" customWidth="1"/>
    <col min="3" max="3" width="9" style="11"/>
    <col min="4" max="7" width="8.75" style="11" customWidth="1"/>
    <col min="8" max="8" width="10.625" style="11" customWidth="1"/>
    <col min="9" max="9" width="8.625" style="11" customWidth="1"/>
    <col min="10" max="10" width="9.375" style="11" customWidth="1"/>
    <col min="11" max="11" width="6.875" style="39" customWidth="1"/>
    <col min="12" max="12" width="9.75" style="39" customWidth="1"/>
    <col min="13" max="13" width="7.875" style="84" customWidth="1"/>
    <col min="14" max="15" width="2.625" style="39" customWidth="1"/>
    <col min="16" max="16" width="11.875" style="11" customWidth="1"/>
    <col min="17" max="16384" width="9" style="11"/>
  </cols>
  <sheetData>
    <row r="1" spans="1:17" ht="20.100000000000001" customHeight="1" x14ac:dyDescent="0.3">
      <c r="F1" s="32" t="s">
        <v>20</v>
      </c>
    </row>
    <row r="2" spans="1:17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52</v>
      </c>
      <c r="M2" s="47" t="s">
        <v>33</v>
      </c>
      <c r="N2" s="17" t="s">
        <v>34</v>
      </c>
      <c r="O2" s="16" t="s">
        <v>35</v>
      </c>
      <c r="P2" s="13" t="s">
        <v>120</v>
      </c>
    </row>
    <row r="3" spans="1:17" ht="15.95" customHeight="1" x14ac:dyDescent="0.25">
      <c r="A3" s="21">
        <v>5</v>
      </c>
      <c r="B3" s="257">
        <v>5.9777777777777779</v>
      </c>
      <c r="C3" s="257">
        <v>6.0080882352941183</v>
      </c>
      <c r="D3" s="90">
        <v>5.8882352941176501</v>
      </c>
      <c r="E3" s="90">
        <v>6.0650000000000004</v>
      </c>
      <c r="F3" s="257">
        <v>5.9</v>
      </c>
      <c r="G3" s="257">
        <v>5.9390000000000001</v>
      </c>
      <c r="H3" s="257">
        <v>5.98</v>
      </c>
      <c r="I3" s="132"/>
      <c r="J3" s="132"/>
      <c r="K3" s="22">
        <v>6</v>
      </c>
      <c r="L3" s="35">
        <f>AVERAGE(B3:J3)</f>
        <v>5.9654430438842212</v>
      </c>
      <c r="M3" s="35">
        <f t="shared" ref="M3:M20" si="0">MAX(B3:J3)-MIN(B3:J3)</f>
        <v>0.17676470588235027</v>
      </c>
      <c r="N3" s="50">
        <v>5.8</v>
      </c>
      <c r="O3" s="49">
        <v>6.2</v>
      </c>
      <c r="P3" s="38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22">
        <v>6</v>
      </c>
      <c r="L4" s="35"/>
      <c r="M4" s="35">
        <f t="shared" si="0"/>
        <v>0</v>
      </c>
      <c r="N4" s="50">
        <v>5.8</v>
      </c>
      <c r="O4" s="49">
        <v>6.2</v>
      </c>
      <c r="P4" s="38">
        <f>L4/L$3*100</f>
        <v>0</v>
      </c>
    </row>
    <row r="5" spans="1:17" ht="15.95" customHeight="1" x14ac:dyDescent="0.25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22">
        <v>6</v>
      </c>
      <c r="L5" s="35"/>
      <c r="M5" s="35">
        <f t="shared" si="0"/>
        <v>0</v>
      </c>
      <c r="N5" s="50">
        <v>5.8</v>
      </c>
      <c r="O5" s="49">
        <v>6.2</v>
      </c>
      <c r="P5" s="38">
        <f t="shared" ref="P5:P20" si="1">L5/L$3*100</f>
        <v>0</v>
      </c>
    </row>
    <row r="6" spans="1:17" ht="15.95" customHeight="1" x14ac:dyDescent="0.25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22">
        <v>6</v>
      </c>
      <c r="L6" s="35"/>
      <c r="M6" s="35">
        <f t="shared" si="0"/>
        <v>0</v>
      </c>
      <c r="N6" s="50">
        <v>5.8</v>
      </c>
      <c r="O6" s="49">
        <v>6.2</v>
      </c>
      <c r="P6" s="38">
        <f t="shared" si="1"/>
        <v>0</v>
      </c>
    </row>
    <row r="7" spans="1:17" ht="15.95" customHeight="1" x14ac:dyDescent="0.25">
      <c r="A7" s="21">
        <v>9</v>
      </c>
      <c r="B7" s="36"/>
      <c r="C7" s="36"/>
      <c r="D7" s="35"/>
      <c r="E7" s="35"/>
      <c r="F7" s="36"/>
      <c r="G7" s="36"/>
      <c r="H7" s="36"/>
      <c r="I7" s="35"/>
      <c r="J7" s="36"/>
      <c r="K7" s="22">
        <v>6</v>
      </c>
      <c r="L7" s="35"/>
      <c r="M7" s="35">
        <f t="shared" si="0"/>
        <v>0</v>
      </c>
      <c r="N7" s="50">
        <v>5.8</v>
      </c>
      <c r="O7" s="49">
        <v>6.2</v>
      </c>
      <c r="P7" s="38">
        <f t="shared" si="1"/>
        <v>0</v>
      </c>
    </row>
    <row r="8" spans="1:17" ht="15.95" customHeight="1" x14ac:dyDescent="0.25">
      <c r="A8" s="21">
        <v>10</v>
      </c>
      <c r="B8" s="132"/>
      <c r="C8" s="132"/>
      <c r="D8" s="135"/>
      <c r="E8" s="137"/>
      <c r="F8" s="132"/>
      <c r="G8" s="132"/>
      <c r="H8" s="132"/>
      <c r="I8" s="132"/>
      <c r="J8" s="132"/>
      <c r="K8" s="22">
        <v>6</v>
      </c>
      <c r="L8" s="35"/>
      <c r="M8" s="35">
        <f t="shared" si="0"/>
        <v>0</v>
      </c>
      <c r="N8" s="50">
        <v>5.8</v>
      </c>
      <c r="O8" s="49">
        <v>6.2</v>
      </c>
      <c r="P8" s="38">
        <f t="shared" si="1"/>
        <v>0</v>
      </c>
    </row>
    <row r="9" spans="1:17" ht="15.95" customHeight="1" x14ac:dyDescent="0.25">
      <c r="A9" s="21">
        <v>11</v>
      </c>
      <c r="B9" s="36"/>
      <c r="C9" s="36"/>
      <c r="D9" s="35"/>
      <c r="E9" s="35"/>
      <c r="F9" s="36"/>
      <c r="G9" s="36"/>
      <c r="H9" s="36"/>
      <c r="I9" s="36"/>
      <c r="J9" s="36"/>
      <c r="K9" s="22">
        <v>6</v>
      </c>
      <c r="L9" s="35"/>
      <c r="M9" s="35">
        <f t="shared" si="0"/>
        <v>0</v>
      </c>
      <c r="N9" s="50">
        <v>5.8</v>
      </c>
      <c r="O9" s="49">
        <v>6.2</v>
      </c>
      <c r="P9" s="38">
        <f t="shared" si="1"/>
        <v>0</v>
      </c>
    </row>
    <row r="10" spans="1:17" ht="15.95" customHeight="1" x14ac:dyDescent="0.25">
      <c r="A10" s="21">
        <v>12</v>
      </c>
      <c r="B10" s="36"/>
      <c r="C10" s="36"/>
      <c r="D10" s="35"/>
      <c r="E10" s="35"/>
      <c r="F10" s="36"/>
      <c r="G10" s="36"/>
      <c r="H10" s="36"/>
      <c r="I10" s="36"/>
      <c r="J10" s="36"/>
      <c r="K10" s="22">
        <v>6</v>
      </c>
      <c r="L10" s="35"/>
      <c r="M10" s="35">
        <f t="shared" si="0"/>
        <v>0</v>
      </c>
      <c r="N10" s="50">
        <v>5.8</v>
      </c>
      <c r="O10" s="49">
        <v>6.2</v>
      </c>
      <c r="P10" s="38">
        <f t="shared" si="1"/>
        <v>0</v>
      </c>
    </row>
    <row r="11" spans="1:17" ht="15.95" customHeight="1" x14ac:dyDescent="0.25">
      <c r="A11" s="21">
        <v>1</v>
      </c>
      <c r="B11" s="36"/>
      <c r="C11" s="36"/>
      <c r="D11" s="35"/>
      <c r="E11" s="35"/>
      <c r="F11" s="36"/>
      <c r="G11" s="36"/>
      <c r="H11" s="36"/>
      <c r="I11" s="36"/>
      <c r="J11" s="36"/>
      <c r="K11" s="22">
        <v>6</v>
      </c>
      <c r="L11" s="35"/>
      <c r="M11" s="35">
        <f t="shared" si="0"/>
        <v>0</v>
      </c>
      <c r="N11" s="50">
        <v>5.8</v>
      </c>
      <c r="O11" s="49">
        <v>6.2</v>
      </c>
      <c r="P11" s="38">
        <f t="shared" si="1"/>
        <v>0</v>
      </c>
    </row>
    <row r="12" spans="1:17" ht="15.95" customHeight="1" x14ac:dyDescent="0.25">
      <c r="A12" s="21">
        <v>2</v>
      </c>
      <c r="B12" s="36"/>
      <c r="C12" s="36"/>
      <c r="D12" s="35"/>
      <c r="E12" s="35"/>
      <c r="F12" s="36"/>
      <c r="G12" s="36"/>
      <c r="H12" s="36"/>
      <c r="I12" s="36"/>
      <c r="J12" s="36"/>
      <c r="K12" s="22">
        <v>6</v>
      </c>
      <c r="L12" s="35"/>
      <c r="M12" s="35">
        <f t="shared" si="0"/>
        <v>0</v>
      </c>
      <c r="N12" s="50">
        <v>5.8</v>
      </c>
      <c r="O12" s="49">
        <v>6.2</v>
      </c>
      <c r="P12" s="38">
        <f t="shared" si="1"/>
        <v>0</v>
      </c>
    </row>
    <row r="13" spans="1:17" ht="15.95" customHeight="1" x14ac:dyDescent="0.25">
      <c r="A13" s="21">
        <v>3</v>
      </c>
      <c r="B13" s="36"/>
      <c r="C13" s="36"/>
      <c r="D13" s="35"/>
      <c r="E13" s="35"/>
      <c r="F13" s="36"/>
      <c r="G13" s="36"/>
      <c r="H13" s="36"/>
      <c r="I13" s="36"/>
      <c r="J13" s="36"/>
      <c r="K13" s="22">
        <v>6</v>
      </c>
      <c r="L13" s="35"/>
      <c r="M13" s="35">
        <f t="shared" si="0"/>
        <v>0</v>
      </c>
      <c r="N13" s="50">
        <v>5.8</v>
      </c>
      <c r="O13" s="49">
        <v>6.2</v>
      </c>
      <c r="P13" s="38">
        <f t="shared" si="1"/>
        <v>0</v>
      </c>
    </row>
    <row r="14" spans="1:17" ht="15.95" customHeight="1" x14ac:dyDescent="0.25">
      <c r="A14" s="21">
        <v>4</v>
      </c>
      <c r="B14" s="36"/>
      <c r="C14" s="36"/>
      <c r="D14" s="35"/>
      <c r="E14" s="35"/>
      <c r="F14" s="51"/>
      <c r="G14" s="36"/>
      <c r="H14" s="36"/>
      <c r="I14" s="36"/>
      <c r="J14" s="36"/>
      <c r="K14" s="22">
        <v>6</v>
      </c>
      <c r="L14" s="35"/>
      <c r="M14" s="35">
        <f t="shared" si="0"/>
        <v>0</v>
      </c>
      <c r="N14" s="50">
        <v>5.8</v>
      </c>
      <c r="O14" s="49">
        <v>6.2</v>
      </c>
      <c r="P14" s="38">
        <f t="shared" si="1"/>
        <v>0</v>
      </c>
    </row>
    <row r="15" spans="1:17" ht="15.95" customHeight="1" x14ac:dyDescent="0.25">
      <c r="A15" s="21">
        <v>5</v>
      </c>
      <c r="B15" s="36"/>
      <c r="C15" s="36"/>
      <c r="D15" s="35"/>
      <c r="E15" s="35"/>
      <c r="F15" s="36"/>
      <c r="G15" s="36"/>
      <c r="H15" s="36"/>
      <c r="I15" s="36"/>
      <c r="J15" s="36"/>
      <c r="K15" s="22">
        <v>6</v>
      </c>
      <c r="L15" s="35"/>
      <c r="M15" s="35">
        <f t="shared" si="0"/>
        <v>0</v>
      </c>
      <c r="N15" s="50">
        <v>5.8</v>
      </c>
      <c r="O15" s="49">
        <v>6.2</v>
      </c>
      <c r="P15" s="38">
        <f t="shared" si="1"/>
        <v>0</v>
      </c>
      <c r="Q15" s="14"/>
    </row>
    <row r="16" spans="1:17" ht="15.95" customHeight="1" x14ac:dyDescent="0.25">
      <c r="A16" s="21">
        <v>6</v>
      </c>
      <c r="B16" s="36"/>
      <c r="C16" s="36"/>
      <c r="D16" s="37"/>
      <c r="E16" s="35"/>
      <c r="F16" s="36"/>
      <c r="G16" s="36"/>
      <c r="H16" s="36"/>
      <c r="I16" s="36"/>
      <c r="J16" s="36"/>
      <c r="K16" s="22">
        <v>6</v>
      </c>
      <c r="L16" s="35"/>
      <c r="M16" s="35">
        <f t="shared" si="0"/>
        <v>0</v>
      </c>
      <c r="N16" s="50">
        <v>5.8</v>
      </c>
      <c r="O16" s="49">
        <v>6.2</v>
      </c>
      <c r="P16" s="38">
        <f t="shared" si="1"/>
        <v>0</v>
      </c>
      <c r="Q16" s="14"/>
    </row>
    <row r="17" spans="1:17" ht="15.95" customHeight="1" x14ac:dyDescent="0.25">
      <c r="A17" s="21">
        <v>7</v>
      </c>
      <c r="B17" s="36"/>
      <c r="C17" s="36"/>
      <c r="D17" s="37"/>
      <c r="E17" s="35"/>
      <c r="F17" s="36"/>
      <c r="G17" s="36"/>
      <c r="H17" s="36"/>
      <c r="I17" s="36"/>
      <c r="J17" s="36"/>
      <c r="K17" s="22">
        <v>6</v>
      </c>
      <c r="L17" s="35"/>
      <c r="M17" s="35">
        <f t="shared" si="0"/>
        <v>0</v>
      </c>
      <c r="N17" s="50">
        <v>5.8</v>
      </c>
      <c r="O17" s="49">
        <v>6.2</v>
      </c>
      <c r="P17" s="38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22">
        <v>6</v>
      </c>
      <c r="L18" s="35"/>
      <c r="M18" s="35">
        <f t="shared" si="0"/>
        <v>0</v>
      </c>
      <c r="N18" s="50">
        <v>5.8</v>
      </c>
      <c r="O18" s="49">
        <v>6.2</v>
      </c>
      <c r="P18" s="38">
        <f t="shared" si="1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22">
        <v>6</v>
      </c>
      <c r="L19" s="35"/>
      <c r="M19" s="35">
        <f t="shared" si="0"/>
        <v>0</v>
      </c>
      <c r="N19" s="50">
        <v>5.8</v>
      </c>
      <c r="O19" s="49">
        <v>6.2</v>
      </c>
      <c r="P19" s="38">
        <f t="shared" si="1"/>
        <v>0</v>
      </c>
      <c r="Q19" s="14"/>
    </row>
    <row r="20" spans="1:17" ht="15.95" customHeight="1" x14ac:dyDescent="0.25">
      <c r="A20" s="21">
        <v>10</v>
      </c>
      <c r="B20" s="20"/>
      <c r="C20" s="54"/>
      <c r="D20" s="54"/>
      <c r="E20" s="54"/>
      <c r="F20" s="54"/>
      <c r="G20" s="54"/>
      <c r="H20" s="54"/>
      <c r="I20" s="54"/>
      <c r="J20" s="54"/>
      <c r="K20" s="22">
        <v>6</v>
      </c>
      <c r="L20" s="35"/>
      <c r="M20" s="35">
        <f t="shared" si="0"/>
        <v>0</v>
      </c>
      <c r="N20" s="50">
        <v>5.8</v>
      </c>
      <c r="O20" s="49">
        <v>6.2</v>
      </c>
      <c r="P20" s="38">
        <f t="shared" si="1"/>
        <v>0</v>
      </c>
      <c r="Q20" s="14"/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36B2B-0A9C-4C23-B90B-4E5449D00BF0}">
  <sheetPr codeName="Sheet26"/>
  <dimension ref="A1:Q20"/>
  <sheetViews>
    <sheetView zoomScale="70" zoomScaleNormal="70" workbookViewId="0">
      <selection activeCell="S28" sqref="S28"/>
    </sheetView>
  </sheetViews>
  <sheetFormatPr defaultColWidth="9" defaultRowHeight="13.5" x14ac:dyDescent="0.15"/>
  <cols>
    <col min="1" max="1" width="3.75" style="11" customWidth="1"/>
    <col min="2" max="10" width="11.75" style="11" customWidth="1"/>
    <col min="11" max="11" width="8.5" style="39" customWidth="1"/>
    <col min="12" max="12" width="11.5" style="39" customWidth="1"/>
    <col min="13" max="13" width="7.875" style="39" customWidth="1"/>
    <col min="14" max="15" width="2.625" style="39" customWidth="1"/>
    <col min="16" max="16" width="10.125" style="11" customWidth="1"/>
    <col min="17" max="16384" width="9" style="11"/>
  </cols>
  <sheetData>
    <row r="1" spans="1:17" ht="20.100000000000001" customHeight="1" x14ac:dyDescent="0.3">
      <c r="C1" s="11">
        <f>1052+49</f>
        <v>1101</v>
      </c>
      <c r="F1" s="32" t="s">
        <v>21</v>
      </c>
    </row>
    <row r="2" spans="1:17" ht="16.5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27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76</v>
      </c>
      <c r="M2" s="23" t="s">
        <v>33</v>
      </c>
      <c r="N2" s="17" t="s">
        <v>34</v>
      </c>
      <c r="O2" s="16" t="s">
        <v>35</v>
      </c>
      <c r="P2" s="13" t="s">
        <v>120</v>
      </c>
    </row>
    <row r="3" spans="1:17" ht="15.95" customHeight="1" x14ac:dyDescent="0.25">
      <c r="A3" s="21">
        <v>5</v>
      </c>
      <c r="B3" s="259">
        <v>1002.3333333333334</v>
      </c>
      <c r="C3" s="259">
        <v>991.85294117647106</v>
      </c>
      <c r="D3" s="258">
        <v>1029.93571428571</v>
      </c>
      <c r="E3" s="268"/>
      <c r="F3" s="259">
        <v>976.95849999999996</v>
      </c>
      <c r="G3" s="259"/>
      <c r="H3" s="259">
        <v>989.6</v>
      </c>
      <c r="I3" s="131"/>
      <c r="J3" s="131"/>
      <c r="K3" s="19">
        <v>1001</v>
      </c>
      <c r="L3" s="18">
        <f>AVERAGE(B3:J3)</f>
        <v>998.136097759103</v>
      </c>
      <c r="M3" s="18">
        <f>MAX(B3:J3)-MIN(B3:J3)</f>
        <v>52.977214285710033</v>
      </c>
      <c r="N3" s="83">
        <v>950</v>
      </c>
      <c r="O3" s="82">
        <v>1052</v>
      </c>
      <c r="P3" s="15">
        <f>L3/L3*100</f>
        <v>100</v>
      </c>
    </row>
    <row r="4" spans="1:17" ht="15.95" customHeight="1" x14ac:dyDescent="0.3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19">
        <v>1001</v>
      </c>
      <c r="L4" s="18"/>
      <c r="M4" s="78">
        <f t="shared" ref="M4:M20" si="0">MAX(B4:J4)-MIN(B4:J4)</f>
        <v>0</v>
      </c>
      <c r="N4" s="83">
        <v>950</v>
      </c>
      <c r="O4" s="82">
        <v>1052</v>
      </c>
      <c r="P4" s="15">
        <f>L4/L$3*100</f>
        <v>0</v>
      </c>
    </row>
    <row r="5" spans="1:17" ht="15.95" customHeight="1" x14ac:dyDescent="0.3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19">
        <v>1001</v>
      </c>
      <c r="L5" s="18"/>
      <c r="M5" s="78">
        <f t="shared" si="0"/>
        <v>0</v>
      </c>
      <c r="N5" s="83">
        <v>950</v>
      </c>
      <c r="O5" s="82">
        <v>1052</v>
      </c>
      <c r="P5" s="15">
        <f t="shared" ref="P5:P20" si="1">L5/L$3*100</f>
        <v>0</v>
      </c>
    </row>
    <row r="6" spans="1:17" ht="15.95" customHeight="1" x14ac:dyDescent="0.3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19">
        <v>1001</v>
      </c>
      <c r="L6" s="18"/>
      <c r="M6" s="78">
        <f t="shared" si="0"/>
        <v>0</v>
      </c>
      <c r="N6" s="83">
        <v>950</v>
      </c>
      <c r="O6" s="82">
        <v>1052</v>
      </c>
      <c r="P6" s="15">
        <f t="shared" si="1"/>
        <v>0</v>
      </c>
    </row>
    <row r="7" spans="1:17" ht="15.95" customHeight="1" x14ac:dyDescent="0.3">
      <c r="A7" s="21">
        <v>9</v>
      </c>
      <c r="B7" s="22"/>
      <c r="C7" s="22"/>
      <c r="D7" s="18"/>
      <c r="E7" s="85"/>
      <c r="F7" s="22"/>
      <c r="G7" s="22"/>
      <c r="H7" s="22"/>
      <c r="I7" s="18"/>
      <c r="J7" s="22"/>
      <c r="K7" s="19">
        <v>1001</v>
      </c>
      <c r="L7" s="18"/>
      <c r="M7" s="78">
        <f t="shared" si="0"/>
        <v>0</v>
      </c>
      <c r="N7" s="83">
        <v>950</v>
      </c>
      <c r="O7" s="82">
        <v>1052</v>
      </c>
      <c r="P7" s="15">
        <f t="shared" si="1"/>
        <v>0</v>
      </c>
    </row>
    <row r="8" spans="1:17" ht="15.95" customHeight="1" x14ac:dyDescent="0.3">
      <c r="A8" s="21">
        <v>10</v>
      </c>
      <c r="B8" s="131"/>
      <c r="C8" s="131"/>
      <c r="D8" s="134"/>
      <c r="E8" s="138"/>
      <c r="F8" s="131"/>
      <c r="G8" s="131"/>
      <c r="H8" s="131"/>
      <c r="I8" s="131"/>
      <c r="J8" s="131"/>
      <c r="K8" s="19">
        <v>1001</v>
      </c>
      <c r="L8" s="18"/>
      <c r="M8" s="78">
        <f t="shared" si="0"/>
        <v>0</v>
      </c>
      <c r="N8" s="83">
        <v>950</v>
      </c>
      <c r="O8" s="82">
        <v>1052</v>
      </c>
      <c r="P8" s="15">
        <f t="shared" si="1"/>
        <v>0</v>
      </c>
    </row>
    <row r="9" spans="1:17" ht="15.95" customHeight="1" x14ac:dyDescent="0.3">
      <c r="A9" s="21">
        <v>11</v>
      </c>
      <c r="B9" s="22"/>
      <c r="C9" s="22"/>
      <c r="D9" s="18"/>
      <c r="E9" s="85"/>
      <c r="F9" s="22"/>
      <c r="G9" s="22"/>
      <c r="H9" s="22"/>
      <c r="I9" s="22"/>
      <c r="J9" s="22"/>
      <c r="K9" s="19">
        <v>1001</v>
      </c>
      <c r="L9" s="18"/>
      <c r="M9" s="78">
        <f t="shared" si="0"/>
        <v>0</v>
      </c>
      <c r="N9" s="83">
        <v>950</v>
      </c>
      <c r="O9" s="82">
        <v>1052</v>
      </c>
      <c r="P9" s="15">
        <f t="shared" si="1"/>
        <v>0</v>
      </c>
    </row>
    <row r="10" spans="1:17" ht="15.95" customHeight="1" x14ac:dyDescent="0.3">
      <c r="A10" s="21">
        <v>12</v>
      </c>
      <c r="B10" s="22"/>
      <c r="C10" s="22"/>
      <c r="D10" s="18"/>
      <c r="E10" s="85"/>
      <c r="F10" s="22"/>
      <c r="G10" s="22"/>
      <c r="H10" s="22"/>
      <c r="I10" s="22"/>
      <c r="J10" s="22"/>
      <c r="K10" s="19">
        <v>1001</v>
      </c>
      <c r="L10" s="18"/>
      <c r="M10" s="78">
        <f t="shared" si="0"/>
        <v>0</v>
      </c>
      <c r="N10" s="83">
        <v>950</v>
      </c>
      <c r="O10" s="82">
        <v>1052</v>
      </c>
      <c r="P10" s="15">
        <f t="shared" si="1"/>
        <v>0</v>
      </c>
    </row>
    <row r="11" spans="1:17" ht="15.95" customHeight="1" x14ac:dyDescent="0.3">
      <c r="A11" s="21">
        <v>1</v>
      </c>
      <c r="B11" s="22"/>
      <c r="C11" s="22"/>
      <c r="D11" s="18"/>
      <c r="E11" s="85"/>
      <c r="F11" s="22"/>
      <c r="G11" s="22"/>
      <c r="H11" s="22"/>
      <c r="I11" s="22"/>
      <c r="J11" s="22"/>
      <c r="K11" s="19">
        <v>1001</v>
      </c>
      <c r="L11" s="18"/>
      <c r="M11" s="78">
        <f t="shared" si="0"/>
        <v>0</v>
      </c>
      <c r="N11" s="83">
        <v>950</v>
      </c>
      <c r="O11" s="82">
        <v>1052</v>
      </c>
      <c r="P11" s="15">
        <f t="shared" si="1"/>
        <v>0</v>
      </c>
    </row>
    <row r="12" spans="1:17" ht="15.95" customHeight="1" x14ac:dyDescent="0.3">
      <c r="A12" s="21">
        <v>2</v>
      </c>
      <c r="B12" s="22"/>
      <c r="C12" s="22"/>
      <c r="D12" s="18"/>
      <c r="E12" s="85"/>
      <c r="F12" s="22"/>
      <c r="G12" s="22"/>
      <c r="H12" s="22"/>
      <c r="I12" s="22"/>
      <c r="J12" s="22"/>
      <c r="K12" s="19">
        <v>1001</v>
      </c>
      <c r="L12" s="18"/>
      <c r="M12" s="78">
        <f t="shared" si="0"/>
        <v>0</v>
      </c>
      <c r="N12" s="83">
        <v>950</v>
      </c>
      <c r="O12" s="82">
        <v>1052</v>
      </c>
      <c r="P12" s="15">
        <f t="shared" si="1"/>
        <v>0</v>
      </c>
    </row>
    <row r="13" spans="1:17" ht="15.95" customHeight="1" x14ac:dyDescent="0.3">
      <c r="A13" s="21">
        <v>3</v>
      </c>
      <c r="B13" s="22"/>
      <c r="C13" s="22"/>
      <c r="D13" s="18"/>
      <c r="E13" s="85"/>
      <c r="F13" s="22"/>
      <c r="G13" s="22"/>
      <c r="H13" s="22"/>
      <c r="I13" s="22"/>
      <c r="J13" s="22"/>
      <c r="K13" s="19">
        <v>1001</v>
      </c>
      <c r="L13" s="18"/>
      <c r="M13" s="78">
        <f t="shared" si="0"/>
        <v>0</v>
      </c>
      <c r="N13" s="83">
        <v>950</v>
      </c>
      <c r="O13" s="82">
        <v>1052</v>
      </c>
      <c r="P13" s="15">
        <f t="shared" si="1"/>
        <v>0</v>
      </c>
    </row>
    <row r="14" spans="1:17" ht="15.95" customHeight="1" x14ac:dyDescent="0.3">
      <c r="A14" s="21">
        <v>4</v>
      </c>
      <c r="B14" s="22"/>
      <c r="C14" s="22"/>
      <c r="D14" s="18"/>
      <c r="E14" s="85"/>
      <c r="F14" s="20"/>
      <c r="G14" s="22"/>
      <c r="H14" s="22"/>
      <c r="I14" s="22"/>
      <c r="J14" s="22"/>
      <c r="K14" s="19">
        <v>1001</v>
      </c>
      <c r="L14" s="18"/>
      <c r="M14" s="78">
        <f t="shared" si="0"/>
        <v>0</v>
      </c>
      <c r="N14" s="83">
        <v>950</v>
      </c>
      <c r="O14" s="82">
        <v>1052</v>
      </c>
      <c r="P14" s="15">
        <f t="shared" si="1"/>
        <v>0</v>
      </c>
    </row>
    <row r="15" spans="1:17" ht="15.95" customHeight="1" x14ac:dyDescent="0.3">
      <c r="A15" s="21">
        <v>5</v>
      </c>
      <c r="B15" s="22"/>
      <c r="C15" s="22"/>
      <c r="D15" s="18"/>
      <c r="E15" s="85"/>
      <c r="F15" s="22"/>
      <c r="G15" s="22"/>
      <c r="H15" s="22"/>
      <c r="I15" s="22"/>
      <c r="J15" s="22"/>
      <c r="K15" s="19">
        <v>1001</v>
      </c>
      <c r="L15" s="18"/>
      <c r="M15" s="78">
        <f t="shared" si="0"/>
        <v>0</v>
      </c>
      <c r="N15" s="83">
        <v>950</v>
      </c>
      <c r="O15" s="82">
        <v>1052</v>
      </c>
      <c r="P15" s="15">
        <f t="shared" si="1"/>
        <v>0</v>
      </c>
      <c r="Q15" s="14"/>
    </row>
    <row r="16" spans="1:17" ht="15.95" customHeight="1" x14ac:dyDescent="0.3">
      <c r="A16" s="21">
        <v>6</v>
      </c>
      <c r="B16" s="22"/>
      <c r="C16" s="22"/>
      <c r="D16" s="18"/>
      <c r="E16" s="85"/>
      <c r="F16" s="22"/>
      <c r="G16" s="22"/>
      <c r="H16" s="22"/>
      <c r="I16" s="22"/>
      <c r="J16" s="22"/>
      <c r="K16" s="19">
        <v>1001</v>
      </c>
      <c r="L16" s="18"/>
      <c r="M16" s="78">
        <f t="shared" si="0"/>
        <v>0</v>
      </c>
      <c r="N16" s="83">
        <v>950</v>
      </c>
      <c r="O16" s="82">
        <v>1052</v>
      </c>
      <c r="P16" s="15">
        <f t="shared" si="1"/>
        <v>0</v>
      </c>
      <c r="Q16" s="14"/>
    </row>
    <row r="17" spans="1:17" ht="15.95" customHeight="1" x14ac:dyDescent="0.3">
      <c r="A17" s="21">
        <v>7</v>
      </c>
      <c r="B17" s="22"/>
      <c r="C17" s="22"/>
      <c r="D17" s="18"/>
      <c r="E17" s="85"/>
      <c r="F17" s="22"/>
      <c r="G17" s="22"/>
      <c r="H17" s="22"/>
      <c r="I17" s="22"/>
      <c r="J17" s="22"/>
      <c r="K17" s="19">
        <v>1001</v>
      </c>
      <c r="L17" s="18"/>
      <c r="M17" s="78">
        <f t="shared" si="0"/>
        <v>0</v>
      </c>
      <c r="N17" s="83">
        <v>950</v>
      </c>
      <c r="O17" s="82">
        <v>1052</v>
      </c>
      <c r="P17" s="15">
        <f t="shared" si="1"/>
        <v>0</v>
      </c>
      <c r="Q17" s="14"/>
    </row>
    <row r="18" spans="1:17" ht="15.95" customHeight="1" x14ac:dyDescent="0.3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19">
        <v>1001</v>
      </c>
      <c r="L18" s="18"/>
      <c r="M18" s="78">
        <f t="shared" si="0"/>
        <v>0</v>
      </c>
      <c r="N18" s="83">
        <v>950</v>
      </c>
      <c r="O18" s="82">
        <v>1052</v>
      </c>
      <c r="P18" s="15">
        <f t="shared" si="1"/>
        <v>0</v>
      </c>
      <c r="Q18" s="14"/>
    </row>
    <row r="19" spans="1:17" ht="15.95" customHeight="1" x14ac:dyDescent="0.3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19">
        <v>1001</v>
      </c>
      <c r="L19" s="18"/>
      <c r="M19" s="78">
        <f t="shared" si="0"/>
        <v>0</v>
      </c>
      <c r="N19" s="83">
        <v>950</v>
      </c>
      <c r="O19" s="82">
        <v>1052</v>
      </c>
      <c r="P19" s="15">
        <f t="shared" si="1"/>
        <v>0</v>
      </c>
      <c r="Q19" s="14"/>
    </row>
    <row r="20" spans="1:17" ht="15.95" customHeight="1" x14ac:dyDescent="0.3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19">
        <v>1001</v>
      </c>
      <c r="L20" s="18"/>
      <c r="M20" s="78">
        <f t="shared" si="0"/>
        <v>0</v>
      </c>
      <c r="N20" s="83">
        <v>950</v>
      </c>
      <c r="O20" s="82">
        <v>1052</v>
      </c>
      <c r="P20" s="15">
        <f t="shared" si="1"/>
        <v>0</v>
      </c>
      <c r="Q20" s="14"/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48C8-8A73-44D6-A989-959A4CA1DBC9}">
  <sheetPr codeName="Sheet27"/>
  <dimension ref="A1:Q20"/>
  <sheetViews>
    <sheetView zoomScale="70" zoomScaleNormal="70" workbookViewId="0">
      <selection activeCell="S13" sqref="S13"/>
    </sheetView>
  </sheetViews>
  <sheetFormatPr defaultColWidth="9" defaultRowHeight="13.5" x14ac:dyDescent="0.15"/>
  <cols>
    <col min="1" max="1" width="3.75" style="11" customWidth="1"/>
    <col min="2" max="2" width="10.125" style="11" customWidth="1"/>
    <col min="3" max="3" width="10.5" style="11" customWidth="1"/>
    <col min="4" max="4" width="9.875" style="11" customWidth="1"/>
    <col min="5" max="5" width="9.5" style="11" customWidth="1"/>
    <col min="6" max="6" width="9.875" style="11" customWidth="1"/>
    <col min="7" max="7" width="8.75" style="11" customWidth="1"/>
    <col min="8" max="8" width="10.625" style="11" customWidth="1"/>
    <col min="9" max="9" width="10.25" style="11" customWidth="1"/>
    <col min="10" max="10" width="9.375" style="11" customWidth="1"/>
    <col min="11" max="11" width="7.5" style="39" customWidth="1"/>
    <col min="12" max="12" width="9.75" style="39" customWidth="1"/>
    <col min="13" max="13" width="7.875" style="39" customWidth="1"/>
    <col min="14" max="15" width="2.625" style="39" customWidth="1"/>
    <col min="16" max="16" width="10.125" style="11" customWidth="1"/>
    <col min="17" max="16384" width="9" style="11"/>
  </cols>
  <sheetData>
    <row r="1" spans="1:17" ht="20.100000000000001" customHeight="1" x14ac:dyDescent="0.3">
      <c r="C1" s="11">
        <f>204-23</f>
        <v>181</v>
      </c>
      <c r="F1" s="32" t="s">
        <v>22</v>
      </c>
    </row>
    <row r="2" spans="1:17" ht="16.5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76</v>
      </c>
      <c r="M2" s="23" t="s">
        <v>33</v>
      </c>
      <c r="N2" s="17" t="s">
        <v>34</v>
      </c>
      <c r="O2" s="16" t="s">
        <v>35</v>
      </c>
      <c r="P2" s="13" t="s">
        <v>120</v>
      </c>
    </row>
    <row r="3" spans="1:17" ht="15.95" customHeight="1" x14ac:dyDescent="0.25">
      <c r="A3" s="21">
        <v>5</v>
      </c>
      <c r="B3" s="259">
        <v>228.22222222222223</v>
      </c>
      <c r="C3" s="259">
        <v>227.91549295774647</v>
      </c>
      <c r="D3" s="258">
        <v>222.28125</v>
      </c>
      <c r="E3" s="268"/>
      <c r="F3" s="259">
        <v>227.375</v>
      </c>
      <c r="G3" s="259"/>
      <c r="H3" s="259">
        <v>231.2</v>
      </c>
      <c r="I3" s="131"/>
      <c r="J3" s="131"/>
      <c r="K3" s="19">
        <v>227</v>
      </c>
      <c r="L3" s="18">
        <f>AVERAGE(B3:J3)</f>
        <v>227.39879303599372</v>
      </c>
      <c r="M3" s="18">
        <f t="shared" ref="M3:M20" si="0">MAX(B3:J3)-MIN(B3:J3)</f>
        <v>8.9187499999999886</v>
      </c>
      <c r="N3" s="83">
        <v>204</v>
      </c>
      <c r="O3" s="82">
        <v>250</v>
      </c>
      <c r="P3" s="15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19">
        <v>227</v>
      </c>
      <c r="L4" s="18"/>
      <c r="M4" s="18">
        <f t="shared" si="0"/>
        <v>0</v>
      </c>
      <c r="N4" s="83">
        <v>204</v>
      </c>
      <c r="O4" s="82">
        <v>250</v>
      </c>
      <c r="P4" s="15">
        <f>L4/L$3*100</f>
        <v>0</v>
      </c>
    </row>
    <row r="5" spans="1:17" ht="15.95" customHeight="1" x14ac:dyDescent="0.25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19">
        <v>227</v>
      </c>
      <c r="L5" s="18"/>
      <c r="M5" s="18">
        <f t="shared" si="0"/>
        <v>0</v>
      </c>
      <c r="N5" s="83">
        <v>204</v>
      </c>
      <c r="O5" s="82">
        <v>250</v>
      </c>
      <c r="P5" s="15">
        <f t="shared" ref="P5:P20" si="1">L5/L$3*100</f>
        <v>0</v>
      </c>
    </row>
    <row r="6" spans="1:17" ht="15.95" customHeight="1" x14ac:dyDescent="0.25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19">
        <v>227</v>
      </c>
      <c r="L6" s="18"/>
      <c r="M6" s="18">
        <f t="shared" si="0"/>
        <v>0</v>
      </c>
      <c r="N6" s="83">
        <v>204</v>
      </c>
      <c r="O6" s="82">
        <v>250</v>
      </c>
      <c r="P6" s="15">
        <f t="shared" si="1"/>
        <v>0</v>
      </c>
    </row>
    <row r="7" spans="1:17" ht="15.95" customHeight="1" x14ac:dyDescent="0.25">
      <c r="A7" s="21">
        <v>9</v>
      </c>
      <c r="B7" s="22"/>
      <c r="C7" s="22"/>
      <c r="D7" s="18"/>
      <c r="E7" s="85"/>
      <c r="F7" s="22"/>
      <c r="G7" s="22"/>
      <c r="H7" s="22"/>
      <c r="I7" s="18"/>
      <c r="J7" s="22"/>
      <c r="K7" s="19">
        <v>227</v>
      </c>
      <c r="L7" s="18"/>
      <c r="M7" s="18">
        <f t="shared" si="0"/>
        <v>0</v>
      </c>
      <c r="N7" s="83">
        <v>204</v>
      </c>
      <c r="O7" s="82">
        <v>250</v>
      </c>
      <c r="P7" s="15">
        <f t="shared" si="1"/>
        <v>0</v>
      </c>
    </row>
    <row r="8" spans="1:17" ht="15.95" customHeight="1" x14ac:dyDescent="0.25">
      <c r="A8" s="21">
        <v>10</v>
      </c>
      <c r="B8" s="131"/>
      <c r="C8" s="131"/>
      <c r="D8" s="134"/>
      <c r="E8" s="138"/>
      <c r="F8" s="131"/>
      <c r="G8" s="131"/>
      <c r="H8" s="131"/>
      <c r="I8" s="131"/>
      <c r="J8" s="131"/>
      <c r="K8" s="19">
        <v>227</v>
      </c>
      <c r="L8" s="18"/>
      <c r="M8" s="18">
        <f t="shared" si="0"/>
        <v>0</v>
      </c>
      <c r="N8" s="83">
        <v>204</v>
      </c>
      <c r="O8" s="82">
        <v>250</v>
      </c>
      <c r="P8" s="15">
        <f t="shared" si="1"/>
        <v>0</v>
      </c>
    </row>
    <row r="9" spans="1:17" ht="15.95" customHeight="1" x14ac:dyDescent="0.25">
      <c r="A9" s="21">
        <v>11</v>
      </c>
      <c r="B9" s="22"/>
      <c r="C9" s="22"/>
      <c r="D9" s="18"/>
      <c r="E9" s="85"/>
      <c r="F9" s="22"/>
      <c r="G9" s="22"/>
      <c r="H9" s="22"/>
      <c r="I9" s="22"/>
      <c r="J9" s="22"/>
      <c r="K9" s="19">
        <v>227</v>
      </c>
      <c r="L9" s="18"/>
      <c r="M9" s="18">
        <f t="shared" si="0"/>
        <v>0</v>
      </c>
      <c r="N9" s="83">
        <v>204</v>
      </c>
      <c r="O9" s="82">
        <v>250</v>
      </c>
      <c r="P9" s="15">
        <f t="shared" si="1"/>
        <v>0</v>
      </c>
    </row>
    <row r="10" spans="1:17" ht="15.95" customHeight="1" x14ac:dyDescent="0.25">
      <c r="A10" s="21">
        <v>12</v>
      </c>
      <c r="B10" s="22"/>
      <c r="C10" s="22"/>
      <c r="D10" s="18"/>
      <c r="E10" s="85"/>
      <c r="F10" s="22"/>
      <c r="G10" s="22"/>
      <c r="H10" s="22"/>
      <c r="I10" s="22"/>
      <c r="J10" s="22"/>
      <c r="K10" s="19">
        <v>227</v>
      </c>
      <c r="L10" s="18"/>
      <c r="M10" s="18">
        <f t="shared" si="0"/>
        <v>0</v>
      </c>
      <c r="N10" s="83">
        <v>204</v>
      </c>
      <c r="O10" s="82">
        <v>250</v>
      </c>
      <c r="P10" s="15">
        <f t="shared" si="1"/>
        <v>0</v>
      </c>
    </row>
    <row r="11" spans="1:17" ht="15.95" customHeight="1" x14ac:dyDescent="0.25">
      <c r="A11" s="21">
        <v>1</v>
      </c>
      <c r="B11" s="22"/>
      <c r="C11" s="22"/>
      <c r="D11" s="18"/>
      <c r="E11" s="85"/>
      <c r="F11" s="22"/>
      <c r="G11" s="22"/>
      <c r="H11" s="22"/>
      <c r="I11" s="22"/>
      <c r="J11" s="22"/>
      <c r="K11" s="19">
        <v>227</v>
      </c>
      <c r="L11" s="18"/>
      <c r="M11" s="18">
        <f t="shared" si="0"/>
        <v>0</v>
      </c>
      <c r="N11" s="83">
        <v>204</v>
      </c>
      <c r="O11" s="82">
        <v>250</v>
      </c>
      <c r="P11" s="15">
        <f t="shared" si="1"/>
        <v>0</v>
      </c>
    </row>
    <row r="12" spans="1:17" ht="15.95" customHeight="1" x14ac:dyDescent="0.25">
      <c r="A12" s="21">
        <v>2</v>
      </c>
      <c r="B12" s="22"/>
      <c r="C12" s="22"/>
      <c r="D12" s="18"/>
      <c r="E12" s="85"/>
      <c r="F12" s="22"/>
      <c r="G12" s="22"/>
      <c r="H12" s="22"/>
      <c r="I12" s="22"/>
      <c r="J12" s="22"/>
      <c r="K12" s="19">
        <v>227</v>
      </c>
      <c r="L12" s="18"/>
      <c r="M12" s="18">
        <f t="shared" si="0"/>
        <v>0</v>
      </c>
      <c r="N12" s="83">
        <v>204</v>
      </c>
      <c r="O12" s="82">
        <v>250</v>
      </c>
      <c r="P12" s="15">
        <f t="shared" si="1"/>
        <v>0</v>
      </c>
    </row>
    <row r="13" spans="1:17" ht="15.95" customHeight="1" x14ac:dyDescent="0.25">
      <c r="A13" s="21">
        <v>3</v>
      </c>
      <c r="B13" s="22"/>
      <c r="C13" s="22"/>
      <c r="D13" s="18"/>
      <c r="E13" s="85"/>
      <c r="F13" s="22"/>
      <c r="G13" s="22"/>
      <c r="H13" s="22"/>
      <c r="I13" s="22"/>
      <c r="J13" s="22"/>
      <c r="K13" s="19">
        <v>227</v>
      </c>
      <c r="L13" s="18"/>
      <c r="M13" s="18">
        <f t="shared" si="0"/>
        <v>0</v>
      </c>
      <c r="N13" s="83">
        <v>204</v>
      </c>
      <c r="O13" s="82">
        <v>250</v>
      </c>
      <c r="P13" s="15">
        <f t="shared" si="1"/>
        <v>0</v>
      </c>
    </row>
    <row r="14" spans="1:17" ht="15.95" customHeight="1" x14ac:dyDescent="0.25">
      <c r="A14" s="21">
        <v>4</v>
      </c>
      <c r="B14" s="22"/>
      <c r="C14" s="22"/>
      <c r="D14" s="18"/>
      <c r="E14" s="85"/>
      <c r="F14" s="20"/>
      <c r="G14" s="22"/>
      <c r="H14" s="22"/>
      <c r="I14" s="22"/>
      <c r="J14" s="22"/>
      <c r="K14" s="19">
        <v>227</v>
      </c>
      <c r="L14" s="18"/>
      <c r="M14" s="18">
        <f t="shared" si="0"/>
        <v>0</v>
      </c>
      <c r="N14" s="83">
        <v>204</v>
      </c>
      <c r="O14" s="82">
        <v>250</v>
      </c>
      <c r="P14" s="15">
        <f t="shared" si="1"/>
        <v>0</v>
      </c>
    </row>
    <row r="15" spans="1:17" ht="15.95" customHeight="1" x14ac:dyDescent="0.25">
      <c r="A15" s="21">
        <v>5</v>
      </c>
      <c r="B15" s="22"/>
      <c r="C15" s="22"/>
      <c r="D15" s="18"/>
      <c r="E15" s="85"/>
      <c r="F15" s="22"/>
      <c r="G15" s="22"/>
      <c r="H15" s="22"/>
      <c r="I15" s="22"/>
      <c r="J15" s="22"/>
      <c r="K15" s="19">
        <v>227</v>
      </c>
      <c r="L15" s="18"/>
      <c r="M15" s="18">
        <f t="shared" si="0"/>
        <v>0</v>
      </c>
      <c r="N15" s="83">
        <v>204</v>
      </c>
      <c r="O15" s="82">
        <v>250</v>
      </c>
      <c r="P15" s="15">
        <f t="shared" si="1"/>
        <v>0</v>
      </c>
      <c r="Q15" s="14"/>
    </row>
    <row r="16" spans="1:17" ht="15.95" customHeight="1" x14ac:dyDescent="0.25">
      <c r="A16" s="21">
        <v>6</v>
      </c>
      <c r="B16" s="22"/>
      <c r="C16" s="22"/>
      <c r="D16" s="18"/>
      <c r="E16" s="85"/>
      <c r="F16" s="22"/>
      <c r="G16" s="22"/>
      <c r="H16" s="22"/>
      <c r="I16" s="22"/>
      <c r="J16" s="22"/>
      <c r="K16" s="19">
        <v>227</v>
      </c>
      <c r="L16" s="18"/>
      <c r="M16" s="18">
        <f t="shared" si="0"/>
        <v>0</v>
      </c>
      <c r="N16" s="83">
        <v>204</v>
      </c>
      <c r="O16" s="82">
        <v>250</v>
      </c>
      <c r="P16" s="15">
        <f t="shared" si="1"/>
        <v>0</v>
      </c>
      <c r="Q16" s="14"/>
    </row>
    <row r="17" spans="1:17" ht="15.95" customHeight="1" x14ac:dyDescent="0.25">
      <c r="A17" s="21">
        <v>7</v>
      </c>
      <c r="B17" s="22"/>
      <c r="C17" s="22"/>
      <c r="D17" s="18"/>
      <c r="E17" s="85"/>
      <c r="F17" s="22"/>
      <c r="G17" s="22"/>
      <c r="H17" s="22"/>
      <c r="I17" s="22"/>
      <c r="J17" s="22"/>
      <c r="K17" s="19">
        <v>227</v>
      </c>
      <c r="L17" s="18"/>
      <c r="M17" s="18">
        <f t="shared" si="0"/>
        <v>0</v>
      </c>
      <c r="N17" s="83">
        <v>204</v>
      </c>
      <c r="O17" s="82">
        <v>250</v>
      </c>
      <c r="P17" s="15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19">
        <v>227</v>
      </c>
      <c r="L18" s="18"/>
      <c r="M18" s="18">
        <f t="shared" si="0"/>
        <v>0</v>
      </c>
      <c r="N18" s="83">
        <v>204</v>
      </c>
      <c r="O18" s="82">
        <v>250</v>
      </c>
      <c r="P18" s="15">
        <f t="shared" si="1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19">
        <v>227</v>
      </c>
      <c r="L19" s="18"/>
      <c r="M19" s="18">
        <f t="shared" si="0"/>
        <v>0</v>
      </c>
      <c r="N19" s="83">
        <v>204</v>
      </c>
      <c r="O19" s="82">
        <v>250</v>
      </c>
      <c r="P19" s="15">
        <f t="shared" si="1"/>
        <v>0</v>
      </c>
      <c r="Q19" s="14"/>
    </row>
    <row r="20" spans="1:17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19">
        <v>227</v>
      </c>
      <c r="L20" s="18"/>
      <c r="M20" s="18">
        <f t="shared" si="0"/>
        <v>0</v>
      </c>
      <c r="N20" s="83">
        <v>204</v>
      </c>
      <c r="O20" s="82">
        <v>250</v>
      </c>
      <c r="P20" s="15">
        <f t="shared" si="1"/>
        <v>0</v>
      </c>
      <c r="Q20" s="14"/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6620D-2D19-4C91-B6C7-F5A2BE4206FC}">
  <sheetPr codeName="Sheet2"/>
  <dimension ref="A1:R21"/>
  <sheetViews>
    <sheetView zoomScale="70" zoomScaleNormal="70" workbookViewId="0">
      <selection activeCell="Z35" sqref="Z35"/>
    </sheetView>
  </sheetViews>
  <sheetFormatPr defaultColWidth="9" defaultRowHeight="13.5" x14ac:dyDescent="0.15"/>
  <cols>
    <col min="1" max="1" width="3.625" customWidth="1"/>
    <col min="2" max="2" width="8.125" customWidth="1"/>
    <col min="4" max="4" width="8.75" customWidth="1"/>
    <col min="5" max="5" width="10.5" customWidth="1"/>
    <col min="6" max="7" width="8.75" customWidth="1"/>
    <col min="8" max="8" width="10.625" customWidth="1"/>
    <col min="9" max="10" width="8.625" customWidth="1"/>
    <col min="11" max="11" width="6.875" customWidth="1"/>
    <col min="12" max="12" width="9.75" customWidth="1"/>
    <col min="13" max="13" width="8.25" customWidth="1"/>
    <col min="14" max="15" width="2.625" customWidth="1"/>
    <col min="16" max="16" width="10.125" customWidth="1"/>
  </cols>
  <sheetData>
    <row r="1" spans="1:18" ht="20.100000000000001" customHeight="1" x14ac:dyDescent="0.15">
      <c r="F1" s="107" t="s">
        <v>2</v>
      </c>
    </row>
    <row r="2" spans="1:18" s="120" customFormat="1" ht="15.95" customHeight="1" x14ac:dyDescent="0.25">
      <c r="A2" s="108" t="s">
        <v>24</v>
      </c>
      <c r="B2" s="109" t="s">
        <v>25</v>
      </c>
      <c r="C2" s="109" t="s">
        <v>26</v>
      </c>
      <c r="D2" s="110" t="s">
        <v>27</v>
      </c>
      <c r="E2" s="111" t="s">
        <v>37</v>
      </c>
      <c r="F2" s="109" t="s">
        <v>28</v>
      </c>
      <c r="G2" s="112" t="s">
        <v>29</v>
      </c>
      <c r="H2" s="109" t="s">
        <v>30</v>
      </c>
      <c r="I2" s="109" t="s">
        <v>31</v>
      </c>
      <c r="J2" s="113" t="s">
        <v>32</v>
      </c>
      <c r="K2" s="114" t="s">
        <v>0</v>
      </c>
      <c r="L2" s="115" t="s">
        <v>52</v>
      </c>
      <c r="M2" s="116" t="s">
        <v>33</v>
      </c>
      <c r="N2" s="117" t="s">
        <v>34</v>
      </c>
      <c r="O2" s="118" t="s">
        <v>35</v>
      </c>
      <c r="P2" s="119" t="s">
        <v>121</v>
      </c>
      <c r="Q2"/>
      <c r="R2"/>
    </row>
    <row r="3" spans="1:18" s="120" customFormat="1" ht="15.95" customHeight="1" x14ac:dyDescent="0.25">
      <c r="A3" s="121">
        <v>5</v>
      </c>
      <c r="B3" s="257">
        <v>5.4727777777777771</v>
      </c>
      <c r="C3" s="257">
        <v>5.5120270270270249</v>
      </c>
      <c r="D3" s="90">
        <v>5.4887499999999996</v>
      </c>
      <c r="E3" s="90">
        <v>5.4950000000000001</v>
      </c>
      <c r="F3" s="257">
        <v>5.5220000000000002</v>
      </c>
      <c r="G3" s="257">
        <v>5.5289999999999999</v>
      </c>
      <c r="H3" s="257">
        <v>5.5</v>
      </c>
      <c r="I3" s="257"/>
      <c r="J3" s="257"/>
      <c r="K3" s="122">
        <v>5.5</v>
      </c>
      <c r="L3" s="123">
        <f>AVERAGE(B3:J3)</f>
        <v>5.5027935435435422</v>
      </c>
      <c r="M3" s="123">
        <f t="shared" ref="M3:M20" si="0">MAX(B3:J3)-MIN(B3:J3)</f>
        <v>5.622222222222284E-2</v>
      </c>
      <c r="N3" s="117">
        <v>5.3</v>
      </c>
      <c r="O3" s="118">
        <v>5.7</v>
      </c>
      <c r="P3" s="124">
        <f>L3/L3*100</f>
        <v>100</v>
      </c>
    </row>
    <row r="4" spans="1:18" s="120" customFormat="1" ht="15.95" customHeight="1" x14ac:dyDescent="0.25">
      <c r="A4" s="121">
        <v>6</v>
      </c>
      <c r="B4" s="125"/>
      <c r="C4" s="125"/>
      <c r="D4" s="123"/>
      <c r="E4" s="125"/>
      <c r="F4" s="125"/>
      <c r="G4" s="125"/>
      <c r="H4" s="125"/>
      <c r="I4" s="125"/>
      <c r="J4" s="125"/>
      <c r="K4" s="122">
        <v>5.5</v>
      </c>
      <c r="L4" s="123"/>
      <c r="M4" s="123">
        <f t="shared" si="0"/>
        <v>0</v>
      </c>
      <c r="N4" s="117">
        <v>5.3</v>
      </c>
      <c r="O4" s="118">
        <v>5.7</v>
      </c>
      <c r="P4" s="126">
        <f>L4/L$3*100</f>
        <v>0</v>
      </c>
    </row>
    <row r="5" spans="1:18" s="120" customFormat="1" ht="15.95" customHeight="1" x14ac:dyDescent="0.25">
      <c r="A5" s="121">
        <v>7</v>
      </c>
      <c r="B5" s="125"/>
      <c r="C5" s="125"/>
      <c r="D5" s="123"/>
      <c r="E5" s="125"/>
      <c r="F5" s="125"/>
      <c r="G5" s="125"/>
      <c r="H5" s="125"/>
      <c r="I5" s="125"/>
      <c r="J5" s="125"/>
      <c r="K5" s="122">
        <v>5.5</v>
      </c>
      <c r="L5" s="123"/>
      <c r="M5" s="123">
        <f t="shared" si="0"/>
        <v>0</v>
      </c>
      <c r="N5" s="117">
        <v>5.3</v>
      </c>
      <c r="O5" s="118">
        <v>5.7</v>
      </c>
      <c r="P5" s="126">
        <f t="shared" ref="P5:P20" si="1">L5/L$3*100</f>
        <v>0</v>
      </c>
    </row>
    <row r="6" spans="1:18" s="120" customFormat="1" ht="15.95" customHeight="1" x14ac:dyDescent="0.25">
      <c r="A6" s="121">
        <v>8</v>
      </c>
      <c r="B6" s="125"/>
      <c r="C6" s="125"/>
      <c r="D6" s="123"/>
      <c r="E6" s="125"/>
      <c r="F6" s="125"/>
      <c r="G6" s="125"/>
      <c r="H6" s="125"/>
      <c r="I6" s="125"/>
      <c r="J6" s="125"/>
      <c r="K6" s="122">
        <v>5.5</v>
      </c>
      <c r="L6" s="123"/>
      <c r="M6" s="123">
        <f t="shared" si="0"/>
        <v>0</v>
      </c>
      <c r="N6" s="117">
        <v>5.3</v>
      </c>
      <c r="O6" s="118">
        <v>5.7</v>
      </c>
      <c r="P6" s="126">
        <f t="shared" si="1"/>
        <v>0</v>
      </c>
    </row>
    <row r="7" spans="1:18" s="120" customFormat="1" ht="15.95" customHeight="1" x14ac:dyDescent="0.25">
      <c r="A7" s="121">
        <v>9</v>
      </c>
      <c r="B7" s="125"/>
      <c r="C7" s="125"/>
      <c r="D7" s="123"/>
      <c r="E7" s="125"/>
      <c r="F7" s="125"/>
      <c r="G7" s="125"/>
      <c r="H7" s="125"/>
      <c r="I7" s="125"/>
      <c r="J7" s="125"/>
      <c r="K7" s="122">
        <v>5.5</v>
      </c>
      <c r="L7" s="123"/>
      <c r="M7" s="123">
        <f t="shared" si="0"/>
        <v>0</v>
      </c>
      <c r="N7" s="117">
        <v>5.3</v>
      </c>
      <c r="O7" s="118">
        <v>5.7</v>
      </c>
      <c r="P7" s="126">
        <f t="shared" si="1"/>
        <v>0</v>
      </c>
    </row>
    <row r="8" spans="1:18" s="120" customFormat="1" ht="15.95" customHeight="1" x14ac:dyDescent="0.25">
      <c r="A8" s="121">
        <v>10</v>
      </c>
      <c r="B8" s="132"/>
      <c r="C8" s="132"/>
      <c r="D8" s="135"/>
      <c r="E8" s="137"/>
      <c r="F8" s="132"/>
      <c r="G8" s="132"/>
      <c r="H8" s="132"/>
      <c r="I8" s="132"/>
      <c r="J8" s="132"/>
      <c r="K8" s="122">
        <v>5.5</v>
      </c>
      <c r="L8" s="123"/>
      <c r="M8" s="123">
        <f t="shared" si="0"/>
        <v>0</v>
      </c>
      <c r="N8" s="117">
        <v>5.3</v>
      </c>
      <c r="O8" s="118">
        <v>5.7</v>
      </c>
      <c r="P8" s="126">
        <f t="shared" si="1"/>
        <v>0</v>
      </c>
    </row>
    <row r="9" spans="1:18" s="120" customFormat="1" ht="15.95" customHeight="1" x14ac:dyDescent="0.25">
      <c r="A9" s="121">
        <v>11</v>
      </c>
      <c r="B9" s="125"/>
      <c r="C9" s="125"/>
      <c r="D9" s="123"/>
      <c r="E9" s="125"/>
      <c r="F9" s="125"/>
      <c r="G9" s="125"/>
      <c r="H9" s="125"/>
      <c r="I9" s="125"/>
      <c r="J9" s="125"/>
      <c r="K9" s="122">
        <v>5.5</v>
      </c>
      <c r="L9" s="123"/>
      <c r="M9" s="123">
        <f t="shared" si="0"/>
        <v>0</v>
      </c>
      <c r="N9" s="117">
        <v>5.3</v>
      </c>
      <c r="O9" s="118">
        <v>5.7</v>
      </c>
      <c r="P9" s="126">
        <f t="shared" si="1"/>
        <v>0</v>
      </c>
    </row>
    <row r="10" spans="1:18" s="120" customFormat="1" ht="15.95" customHeight="1" x14ac:dyDescent="0.25">
      <c r="A10" s="121">
        <v>12</v>
      </c>
      <c r="B10" s="125"/>
      <c r="C10" s="125"/>
      <c r="D10" s="123"/>
      <c r="E10" s="125"/>
      <c r="F10" s="125"/>
      <c r="G10" s="125"/>
      <c r="H10" s="125"/>
      <c r="I10" s="125"/>
      <c r="J10" s="125"/>
      <c r="K10" s="122">
        <v>5.5</v>
      </c>
      <c r="L10" s="123"/>
      <c r="M10" s="123">
        <f t="shared" si="0"/>
        <v>0</v>
      </c>
      <c r="N10" s="117">
        <v>5.3</v>
      </c>
      <c r="O10" s="118">
        <v>5.7</v>
      </c>
      <c r="P10" s="126">
        <f t="shared" si="1"/>
        <v>0</v>
      </c>
    </row>
    <row r="11" spans="1:18" s="120" customFormat="1" ht="15.95" customHeight="1" x14ac:dyDescent="0.25">
      <c r="A11" s="121">
        <v>1</v>
      </c>
      <c r="B11" s="125"/>
      <c r="C11" s="125"/>
      <c r="D11" s="123"/>
      <c r="E11" s="125"/>
      <c r="F11" s="125"/>
      <c r="G11" s="125"/>
      <c r="H11" s="125"/>
      <c r="I11" s="125"/>
      <c r="J11" s="125"/>
      <c r="K11" s="122">
        <v>5.5</v>
      </c>
      <c r="L11" s="123"/>
      <c r="M11" s="123">
        <f t="shared" si="0"/>
        <v>0</v>
      </c>
      <c r="N11" s="117">
        <v>5.3</v>
      </c>
      <c r="O11" s="118">
        <v>5.7</v>
      </c>
      <c r="P11" s="126">
        <f t="shared" si="1"/>
        <v>0</v>
      </c>
    </row>
    <row r="12" spans="1:18" s="120" customFormat="1" ht="15.95" customHeight="1" x14ac:dyDescent="0.25">
      <c r="A12" s="121">
        <v>2</v>
      </c>
      <c r="B12" s="125"/>
      <c r="C12" s="125"/>
      <c r="D12" s="123"/>
      <c r="E12" s="125"/>
      <c r="F12" s="125"/>
      <c r="G12" s="125"/>
      <c r="H12" s="125"/>
      <c r="I12" s="125"/>
      <c r="J12" s="125"/>
      <c r="K12" s="122">
        <v>5.5</v>
      </c>
      <c r="L12" s="123"/>
      <c r="M12" s="123">
        <f t="shared" si="0"/>
        <v>0</v>
      </c>
      <c r="N12" s="117">
        <v>5.3</v>
      </c>
      <c r="O12" s="118">
        <v>5.7</v>
      </c>
      <c r="P12" s="126">
        <f t="shared" si="1"/>
        <v>0</v>
      </c>
    </row>
    <row r="13" spans="1:18" s="120" customFormat="1" ht="15.95" customHeight="1" x14ac:dyDescent="0.25">
      <c r="A13" s="121">
        <v>3</v>
      </c>
      <c r="B13" s="125"/>
      <c r="C13" s="125"/>
      <c r="D13" s="123"/>
      <c r="E13" s="125"/>
      <c r="F13" s="125"/>
      <c r="G13" s="125"/>
      <c r="H13" s="125"/>
      <c r="I13" s="125"/>
      <c r="J13" s="125"/>
      <c r="K13" s="122">
        <v>5.5</v>
      </c>
      <c r="L13" s="123"/>
      <c r="M13" s="123">
        <f t="shared" si="0"/>
        <v>0</v>
      </c>
      <c r="N13" s="117">
        <v>5.3</v>
      </c>
      <c r="O13" s="118">
        <v>5.7</v>
      </c>
      <c r="P13" s="126">
        <f t="shared" si="1"/>
        <v>0</v>
      </c>
    </row>
    <row r="14" spans="1:18" s="120" customFormat="1" ht="15.95" customHeight="1" x14ac:dyDescent="0.25">
      <c r="A14" s="121">
        <v>4</v>
      </c>
      <c r="B14" s="125"/>
      <c r="C14" s="125"/>
      <c r="D14" s="127"/>
      <c r="E14" s="125"/>
      <c r="F14" s="125"/>
      <c r="G14" s="125"/>
      <c r="H14" s="125"/>
      <c r="I14" s="125"/>
      <c r="J14" s="125"/>
      <c r="K14" s="122">
        <v>5.5</v>
      </c>
      <c r="L14" s="123"/>
      <c r="M14" s="123">
        <f t="shared" si="0"/>
        <v>0</v>
      </c>
      <c r="N14" s="117">
        <v>5.3</v>
      </c>
      <c r="O14" s="118">
        <v>5.7</v>
      </c>
      <c r="P14" s="126">
        <f t="shared" si="1"/>
        <v>0</v>
      </c>
    </row>
    <row r="15" spans="1:18" s="120" customFormat="1" ht="15.95" customHeight="1" x14ac:dyDescent="0.25">
      <c r="A15" s="121">
        <v>5</v>
      </c>
      <c r="B15" s="125"/>
      <c r="C15" s="125"/>
      <c r="D15" s="123"/>
      <c r="E15" s="125"/>
      <c r="F15" s="125"/>
      <c r="G15" s="125"/>
      <c r="H15" s="125"/>
      <c r="I15" s="125"/>
      <c r="J15" s="125"/>
      <c r="K15" s="122">
        <v>5.5</v>
      </c>
      <c r="L15" s="123"/>
      <c r="M15" s="123">
        <f t="shared" si="0"/>
        <v>0</v>
      </c>
      <c r="N15" s="117">
        <v>5.3</v>
      </c>
      <c r="O15" s="118">
        <v>5.7</v>
      </c>
      <c r="P15" s="126">
        <f t="shared" si="1"/>
        <v>0</v>
      </c>
      <c r="Q15" s="128"/>
    </row>
    <row r="16" spans="1:18" s="120" customFormat="1" ht="15.95" customHeight="1" x14ac:dyDescent="0.25">
      <c r="A16" s="121">
        <v>6</v>
      </c>
      <c r="B16" s="125"/>
      <c r="C16" s="125"/>
      <c r="D16" s="127"/>
      <c r="E16" s="125"/>
      <c r="F16" s="125"/>
      <c r="G16" s="125"/>
      <c r="H16" s="125"/>
      <c r="I16" s="125"/>
      <c r="J16" s="125"/>
      <c r="K16" s="122">
        <v>5.5</v>
      </c>
      <c r="L16" s="123"/>
      <c r="M16" s="123">
        <f t="shared" si="0"/>
        <v>0</v>
      </c>
      <c r="N16" s="117">
        <v>5.3</v>
      </c>
      <c r="O16" s="118">
        <v>5.7</v>
      </c>
      <c r="P16" s="126">
        <f t="shared" si="1"/>
        <v>0</v>
      </c>
      <c r="Q16" s="128"/>
    </row>
    <row r="17" spans="1:17" s="120" customFormat="1" ht="15.95" customHeight="1" x14ac:dyDescent="0.25">
      <c r="A17" s="121">
        <v>7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2">
        <v>5.5</v>
      </c>
      <c r="L17" s="123"/>
      <c r="M17" s="123">
        <f t="shared" si="0"/>
        <v>0</v>
      </c>
      <c r="N17" s="117">
        <v>5.3</v>
      </c>
      <c r="O17" s="118">
        <v>5.7</v>
      </c>
      <c r="P17" s="126">
        <f t="shared" si="1"/>
        <v>0</v>
      </c>
      <c r="Q17" s="128"/>
    </row>
    <row r="18" spans="1:17" s="120" customFormat="1" ht="15.95" customHeight="1" x14ac:dyDescent="0.25">
      <c r="A18" s="121">
        <v>8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2">
        <v>5.5</v>
      </c>
      <c r="L18" s="123"/>
      <c r="M18" s="123">
        <f t="shared" si="0"/>
        <v>0</v>
      </c>
      <c r="N18" s="117">
        <v>5.3</v>
      </c>
      <c r="O18" s="118">
        <v>5.7</v>
      </c>
      <c r="P18" s="126">
        <f t="shared" si="1"/>
        <v>0</v>
      </c>
      <c r="Q18" s="128"/>
    </row>
    <row r="19" spans="1:17" s="120" customFormat="1" ht="15.95" customHeight="1" x14ac:dyDescent="0.25">
      <c r="A19" s="121">
        <v>9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2">
        <v>5.5</v>
      </c>
      <c r="L19" s="123"/>
      <c r="M19" s="123">
        <f t="shared" si="0"/>
        <v>0</v>
      </c>
      <c r="N19" s="117">
        <v>5.3</v>
      </c>
      <c r="O19" s="118">
        <v>5.7</v>
      </c>
      <c r="P19" s="126">
        <f t="shared" si="1"/>
        <v>0</v>
      </c>
      <c r="Q19" s="128"/>
    </row>
    <row r="20" spans="1:17" s="120" customFormat="1" ht="15.95" customHeight="1" x14ac:dyDescent="0.25">
      <c r="A20" s="121">
        <v>10</v>
      </c>
      <c r="B20" s="129"/>
      <c r="C20" s="130"/>
      <c r="D20" s="130"/>
      <c r="E20" s="130"/>
      <c r="F20" s="130"/>
      <c r="G20" s="130"/>
      <c r="H20" s="130"/>
      <c r="I20" s="130"/>
      <c r="J20" s="130"/>
      <c r="K20" s="122">
        <v>5.5</v>
      </c>
      <c r="L20" s="123"/>
      <c r="M20" s="123">
        <f t="shared" si="0"/>
        <v>0</v>
      </c>
      <c r="N20" s="117">
        <v>5.3</v>
      </c>
      <c r="O20" s="118">
        <v>5.7</v>
      </c>
      <c r="P20" s="126">
        <f t="shared" si="1"/>
        <v>0</v>
      </c>
      <c r="Q20" s="128"/>
    </row>
    <row r="21" spans="1:17" ht="16.5" x14ac:dyDescent="0.25">
      <c r="N21" s="117">
        <v>5.0999999999999996</v>
      </c>
      <c r="O21" s="118">
        <v>5.5</v>
      </c>
    </row>
  </sheetData>
  <phoneticPr fontId="23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7508F-31A7-4C59-B320-C26285EC3A2E}">
  <sheetPr codeName="Sheet28"/>
  <dimension ref="A1:Q21"/>
  <sheetViews>
    <sheetView zoomScale="70" zoomScaleNormal="70" workbookViewId="0">
      <selection activeCell="U41" sqref="U41"/>
    </sheetView>
  </sheetViews>
  <sheetFormatPr defaultColWidth="9" defaultRowHeight="13.5" x14ac:dyDescent="0.15"/>
  <cols>
    <col min="1" max="1" width="3.75" style="11" customWidth="1"/>
    <col min="2" max="2" width="8.5" style="11" customWidth="1"/>
    <col min="3" max="3" width="9" style="11"/>
    <col min="4" max="7" width="8.75" style="11" customWidth="1"/>
    <col min="8" max="8" width="10.625" style="11" customWidth="1"/>
    <col min="9" max="9" width="8.625" style="11" customWidth="1"/>
    <col min="10" max="10" width="9.375" style="11" customWidth="1"/>
    <col min="11" max="11" width="7.5" style="39" customWidth="1"/>
    <col min="12" max="12" width="9.75" style="39" customWidth="1"/>
    <col min="13" max="13" width="7.875" style="39" customWidth="1"/>
    <col min="14" max="15" width="2.625" style="39" customWidth="1"/>
    <col min="16" max="16" width="10.125" style="11" customWidth="1"/>
    <col min="17" max="16384" width="9" style="11"/>
  </cols>
  <sheetData>
    <row r="1" spans="1:17" ht="20.100000000000001" customHeight="1" x14ac:dyDescent="0.3">
      <c r="F1" s="32" t="s">
        <v>23</v>
      </c>
    </row>
    <row r="2" spans="1:17" ht="16.5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76</v>
      </c>
      <c r="M2" s="23" t="s">
        <v>33</v>
      </c>
      <c r="N2" s="17" t="s">
        <v>34</v>
      </c>
      <c r="O2" s="16" t="s">
        <v>35</v>
      </c>
      <c r="P2" s="13" t="s">
        <v>120</v>
      </c>
    </row>
    <row r="3" spans="1:17" ht="15.95" customHeight="1" x14ac:dyDescent="0.25">
      <c r="A3" s="21">
        <v>5</v>
      </c>
      <c r="B3" s="259">
        <v>83.277777777777771</v>
      </c>
      <c r="C3" s="259">
        <v>82.571014492753619</v>
      </c>
      <c r="D3" s="258">
        <v>86.369230769230796</v>
      </c>
      <c r="E3" s="268"/>
      <c r="F3" s="259">
        <v>82.125</v>
      </c>
      <c r="G3" s="259"/>
      <c r="H3" s="259">
        <v>82.3</v>
      </c>
      <c r="I3" s="131"/>
      <c r="J3" s="131"/>
      <c r="K3" s="19">
        <v>83</v>
      </c>
      <c r="L3" s="18">
        <f>AVERAGE(B3:J3)</f>
        <v>83.328604607952443</v>
      </c>
      <c r="M3" s="18">
        <f>MAX(B3:J3)-MIN(B3:J3)</f>
        <v>4.2442307692307963</v>
      </c>
      <c r="N3" s="83">
        <v>74</v>
      </c>
      <c r="O3" s="82">
        <v>92</v>
      </c>
      <c r="P3" s="15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19">
        <v>83</v>
      </c>
      <c r="L4" s="18"/>
      <c r="M4" s="18">
        <f t="shared" ref="M4:M20" si="0">MAX(B4:J4)-MIN(B4:J4)</f>
        <v>0</v>
      </c>
      <c r="N4" s="83">
        <v>74</v>
      </c>
      <c r="O4" s="82">
        <v>92</v>
      </c>
      <c r="P4" s="15">
        <f>L4/L$3*100</f>
        <v>0</v>
      </c>
    </row>
    <row r="5" spans="1:17" ht="15.95" customHeight="1" x14ac:dyDescent="0.25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19">
        <v>83</v>
      </c>
      <c r="L5" s="18"/>
      <c r="M5" s="18">
        <f t="shared" si="0"/>
        <v>0</v>
      </c>
      <c r="N5" s="83">
        <v>74</v>
      </c>
      <c r="O5" s="82">
        <v>92</v>
      </c>
      <c r="P5" s="15">
        <f t="shared" ref="P5:P20" si="1">L5/L$3*100</f>
        <v>0</v>
      </c>
    </row>
    <row r="6" spans="1:17" ht="15.95" customHeight="1" x14ac:dyDescent="0.25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19">
        <v>83</v>
      </c>
      <c r="L6" s="18"/>
      <c r="M6" s="18">
        <f t="shared" si="0"/>
        <v>0</v>
      </c>
      <c r="N6" s="83">
        <v>74</v>
      </c>
      <c r="O6" s="82">
        <v>92</v>
      </c>
      <c r="P6" s="15">
        <f t="shared" si="1"/>
        <v>0</v>
      </c>
    </row>
    <row r="7" spans="1:17" ht="15.95" customHeight="1" x14ac:dyDescent="0.25">
      <c r="A7" s="21">
        <v>9</v>
      </c>
      <c r="B7" s="22"/>
      <c r="C7" s="22"/>
      <c r="D7" s="18"/>
      <c r="E7" s="85"/>
      <c r="F7" s="22"/>
      <c r="G7" s="22"/>
      <c r="H7" s="22"/>
      <c r="I7" s="18"/>
      <c r="J7" s="22"/>
      <c r="K7" s="19">
        <v>83</v>
      </c>
      <c r="L7" s="18"/>
      <c r="M7" s="18">
        <f t="shared" si="0"/>
        <v>0</v>
      </c>
      <c r="N7" s="83">
        <v>74</v>
      </c>
      <c r="O7" s="82">
        <v>92</v>
      </c>
      <c r="P7" s="15">
        <f t="shared" si="1"/>
        <v>0</v>
      </c>
    </row>
    <row r="8" spans="1:17" ht="15.95" customHeight="1" x14ac:dyDescent="0.25">
      <c r="A8" s="21">
        <v>10</v>
      </c>
      <c r="B8" s="131"/>
      <c r="C8" s="131"/>
      <c r="D8" s="134"/>
      <c r="E8" s="138"/>
      <c r="F8" s="131"/>
      <c r="G8" s="131"/>
      <c r="H8" s="131"/>
      <c r="I8" s="131"/>
      <c r="J8" s="131"/>
      <c r="K8" s="19">
        <v>83</v>
      </c>
      <c r="L8" s="18"/>
      <c r="M8" s="18">
        <f t="shared" si="0"/>
        <v>0</v>
      </c>
      <c r="N8" s="83">
        <v>74</v>
      </c>
      <c r="O8" s="82">
        <v>92</v>
      </c>
      <c r="P8" s="15">
        <f t="shared" si="1"/>
        <v>0</v>
      </c>
    </row>
    <row r="9" spans="1:17" ht="15.95" customHeight="1" x14ac:dyDescent="0.25">
      <c r="A9" s="21">
        <v>11</v>
      </c>
      <c r="B9" s="22"/>
      <c r="C9" s="22"/>
      <c r="D9" s="18"/>
      <c r="E9" s="85"/>
      <c r="F9" s="22"/>
      <c r="G9" s="22"/>
      <c r="H9" s="22"/>
      <c r="I9" s="22"/>
      <c r="J9" s="22"/>
      <c r="K9" s="19">
        <v>83</v>
      </c>
      <c r="L9" s="18"/>
      <c r="M9" s="18">
        <f t="shared" si="0"/>
        <v>0</v>
      </c>
      <c r="N9" s="83">
        <v>74</v>
      </c>
      <c r="O9" s="82">
        <v>92</v>
      </c>
      <c r="P9" s="15">
        <f t="shared" si="1"/>
        <v>0</v>
      </c>
    </row>
    <row r="10" spans="1:17" ht="15.95" customHeight="1" x14ac:dyDescent="0.25">
      <c r="A10" s="21">
        <v>12</v>
      </c>
      <c r="B10" s="22"/>
      <c r="C10" s="22"/>
      <c r="D10" s="18"/>
      <c r="E10" s="85"/>
      <c r="F10" s="22"/>
      <c r="G10" s="22"/>
      <c r="H10" s="22"/>
      <c r="I10" s="22"/>
      <c r="J10" s="22"/>
      <c r="K10" s="19">
        <v>83</v>
      </c>
      <c r="L10" s="18"/>
      <c r="M10" s="18">
        <f t="shared" si="0"/>
        <v>0</v>
      </c>
      <c r="N10" s="83">
        <v>74</v>
      </c>
      <c r="O10" s="82">
        <v>92</v>
      </c>
      <c r="P10" s="15">
        <f t="shared" si="1"/>
        <v>0</v>
      </c>
    </row>
    <row r="11" spans="1:17" ht="15.95" customHeight="1" x14ac:dyDescent="0.25">
      <c r="A11" s="21">
        <v>1</v>
      </c>
      <c r="B11" s="22"/>
      <c r="C11" s="22"/>
      <c r="D11" s="18"/>
      <c r="E11" s="85"/>
      <c r="F11" s="22"/>
      <c r="G11" s="22"/>
      <c r="H11" s="22"/>
      <c r="I11" s="22"/>
      <c r="J11" s="22"/>
      <c r="K11" s="19">
        <v>83</v>
      </c>
      <c r="L11" s="18"/>
      <c r="M11" s="18">
        <f t="shared" si="0"/>
        <v>0</v>
      </c>
      <c r="N11" s="83">
        <v>74</v>
      </c>
      <c r="O11" s="82">
        <v>92</v>
      </c>
      <c r="P11" s="15">
        <f t="shared" si="1"/>
        <v>0</v>
      </c>
    </row>
    <row r="12" spans="1:17" ht="15.95" customHeight="1" x14ac:dyDescent="0.25">
      <c r="A12" s="21">
        <v>2</v>
      </c>
      <c r="B12" s="22"/>
      <c r="C12" s="22"/>
      <c r="D12" s="18"/>
      <c r="E12" s="85"/>
      <c r="F12" s="22"/>
      <c r="G12" s="22"/>
      <c r="H12" s="22"/>
      <c r="I12" s="22"/>
      <c r="J12" s="22"/>
      <c r="K12" s="19">
        <v>83</v>
      </c>
      <c r="L12" s="18"/>
      <c r="M12" s="18">
        <f t="shared" si="0"/>
        <v>0</v>
      </c>
      <c r="N12" s="83">
        <v>74</v>
      </c>
      <c r="O12" s="82">
        <v>92</v>
      </c>
      <c r="P12" s="15">
        <f t="shared" si="1"/>
        <v>0</v>
      </c>
    </row>
    <row r="13" spans="1:17" ht="15.95" customHeight="1" x14ac:dyDescent="0.25">
      <c r="A13" s="21">
        <v>3</v>
      </c>
      <c r="B13" s="22"/>
      <c r="C13" s="22"/>
      <c r="D13" s="18"/>
      <c r="E13" s="85"/>
      <c r="F13" s="22"/>
      <c r="G13" s="22"/>
      <c r="H13" s="22"/>
      <c r="I13" s="22"/>
      <c r="J13" s="22"/>
      <c r="K13" s="19">
        <v>83</v>
      </c>
      <c r="L13" s="18"/>
      <c r="M13" s="18">
        <f t="shared" si="0"/>
        <v>0</v>
      </c>
      <c r="N13" s="83">
        <v>74</v>
      </c>
      <c r="O13" s="82">
        <v>92</v>
      </c>
      <c r="P13" s="15">
        <f t="shared" si="1"/>
        <v>0</v>
      </c>
    </row>
    <row r="14" spans="1:17" ht="15.95" customHeight="1" x14ac:dyDescent="0.25">
      <c r="A14" s="21">
        <v>4</v>
      </c>
      <c r="B14" s="22"/>
      <c r="C14" s="22"/>
      <c r="D14" s="18"/>
      <c r="E14" s="85"/>
      <c r="F14" s="20"/>
      <c r="G14" s="22"/>
      <c r="H14" s="22"/>
      <c r="I14" s="22"/>
      <c r="J14" s="22"/>
      <c r="K14" s="19">
        <v>83</v>
      </c>
      <c r="L14" s="18"/>
      <c r="M14" s="18">
        <f t="shared" si="0"/>
        <v>0</v>
      </c>
      <c r="N14" s="83">
        <v>74</v>
      </c>
      <c r="O14" s="82">
        <v>92</v>
      </c>
      <c r="P14" s="15">
        <f t="shared" si="1"/>
        <v>0</v>
      </c>
    </row>
    <row r="15" spans="1:17" ht="15.95" customHeight="1" x14ac:dyDescent="0.25">
      <c r="A15" s="21">
        <v>5</v>
      </c>
      <c r="B15" s="22"/>
      <c r="C15" s="22"/>
      <c r="D15" s="18"/>
      <c r="E15" s="85"/>
      <c r="F15" s="22"/>
      <c r="G15" s="22"/>
      <c r="H15" s="22"/>
      <c r="I15" s="22"/>
      <c r="J15" s="22"/>
      <c r="K15" s="19">
        <v>83</v>
      </c>
      <c r="L15" s="18"/>
      <c r="M15" s="18">
        <f t="shared" si="0"/>
        <v>0</v>
      </c>
      <c r="N15" s="83">
        <v>74</v>
      </c>
      <c r="O15" s="82">
        <v>92</v>
      </c>
      <c r="P15" s="15">
        <f t="shared" si="1"/>
        <v>0</v>
      </c>
      <c r="Q15" s="14"/>
    </row>
    <row r="16" spans="1:17" ht="15.95" customHeight="1" x14ac:dyDescent="0.25">
      <c r="A16" s="21">
        <v>6</v>
      </c>
      <c r="B16" s="22"/>
      <c r="C16" s="22"/>
      <c r="D16" s="18"/>
      <c r="E16" s="85"/>
      <c r="F16" s="22"/>
      <c r="G16" s="22"/>
      <c r="H16" s="22"/>
      <c r="I16" s="22"/>
      <c r="J16" s="22"/>
      <c r="K16" s="19">
        <v>83</v>
      </c>
      <c r="L16" s="18"/>
      <c r="M16" s="18">
        <f t="shared" si="0"/>
        <v>0</v>
      </c>
      <c r="N16" s="83">
        <v>74</v>
      </c>
      <c r="O16" s="82">
        <v>92</v>
      </c>
      <c r="P16" s="15">
        <f t="shared" si="1"/>
        <v>0</v>
      </c>
      <c r="Q16" s="14"/>
    </row>
    <row r="17" spans="1:17" ht="15.95" customHeight="1" x14ac:dyDescent="0.25">
      <c r="A17" s="21">
        <v>7</v>
      </c>
      <c r="B17" s="22"/>
      <c r="C17" s="22"/>
      <c r="D17" s="18"/>
      <c r="E17" s="85"/>
      <c r="F17" s="22"/>
      <c r="G17" s="22"/>
      <c r="H17" s="22"/>
      <c r="I17" s="22"/>
      <c r="J17" s="22"/>
      <c r="K17" s="19">
        <v>83</v>
      </c>
      <c r="L17" s="18"/>
      <c r="M17" s="18">
        <f t="shared" si="0"/>
        <v>0</v>
      </c>
      <c r="N17" s="83">
        <v>74</v>
      </c>
      <c r="O17" s="82">
        <v>92</v>
      </c>
      <c r="P17" s="15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19">
        <v>83</v>
      </c>
      <c r="L18" s="18"/>
      <c r="M18" s="18">
        <f t="shared" si="0"/>
        <v>0</v>
      </c>
      <c r="N18" s="83">
        <v>74</v>
      </c>
      <c r="O18" s="82">
        <v>92</v>
      </c>
      <c r="P18" s="15">
        <f t="shared" si="1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19">
        <v>83</v>
      </c>
      <c r="L19" s="18"/>
      <c r="M19" s="18">
        <f t="shared" si="0"/>
        <v>0</v>
      </c>
      <c r="N19" s="83">
        <v>74</v>
      </c>
      <c r="O19" s="82">
        <v>92</v>
      </c>
      <c r="P19" s="15">
        <f t="shared" si="1"/>
        <v>0</v>
      </c>
      <c r="Q19" s="14"/>
    </row>
    <row r="20" spans="1:17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19">
        <v>83</v>
      </c>
      <c r="L20" s="18"/>
      <c r="M20" s="18">
        <f t="shared" si="0"/>
        <v>0</v>
      </c>
      <c r="N20" s="83">
        <v>74</v>
      </c>
      <c r="O20" s="82">
        <v>92</v>
      </c>
      <c r="P20" s="15">
        <f t="shared" si="1"/>
        <v>0</v>
      </c>
      <c r="Q20" s="14"/>
    </row>
    <row r="21" spans="1:17" ht="19.5" x14ac:dyDescent="0.15">
      <c r="K21" s="19">
        <v>89</v>
      </c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A8691-8555-40D5-A65E-0E146693279B}">
  <sheetPr codeName="Sheet29"/>
  <dimension ref="A1:AA21"/>
  <sheetViews>
    <sheetView zoomScale="80" zoomScaleNormal="80" workbookViewId="0">
      <selection activeCell="Y21" sqref="Y21"/>
    </sheetView>
  </sheetViews>
  <sheetFormatPr defaultColWidth="9" defaultRowHeight="13.5" x14ac:dyDescent="0.15"/>
  <cols>
    <col min="1" max="1" width="3.75" style="11" customWidth="1"/>
    <col min="2" max="2" width="9.25" style="11" customWidth="1"/>
    <col min="3" max="3" width="9.125" style="11" customWidth="1"/>
    <col min="4" max="7" width="9.25" style="11" customWidth="1"/>
    <col min="8" max="9" width="10.625" style="11" customWidth="1"/>
    <col min="10" max="10" width="9.75" style="11" customWidth="1"/>
    <col min="11" max="11" width="10.625" style="11" customWidth="1"/>
    <col min="12" max="12" width="9.125" style="11" customWidth="1"/>
    <col min="13" max="13" width="7.875" style="11" customWidth="1"/>
    <col min="14" max="14" width="11.375" style="11" customWidth="1"/>
    <col min="15" max="15" width="9.375" style="11" customWidth="1"/>
    <col min="16" max="16" width="8.75" style="11" customWidth="1"/>
    <col min="17" max="20" width="3.5" style="39" customWidth="1"/>
    <col min="21" max="21" width="8.5" style="11" customWidth="1"/>
    <col min="22" max="22" width="9.875" style="11" customWidth="1"/>
    <col min="23" max="23" width="2" style="11" customWidth="1"/>
    <col min="24" max="24" width="2.125" style="11" customWidth="1"/>
    <col min="25" max="16384" width="9" style="11"/>
  </cols>
  <sheetData>
    <row r="1" spans="1:27" ht="20.100000000000001" customHeight="1" x14ac:dyDescent="0.3">
      <c r="F1" s="32" t="s">
        <v>55</v>
      </c>
    </row>
    <row r="2" spans="1:27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104" t="s">
        <v>74</v>
      </c>
      <c r="L2" s="105" t="s">
        <v>75</v>
      </c>
      <c r="M2" s="23" t="s">
        <v>33</v>
      </c>
      <c r="N2" s="24" t="s">
        <v>44</v>
      </c>
      <c r="O2" s="24" t="s">
        <v>45</v>
      </c>
      <c r="P2" s="103" t="s">
        <v>33</v>
      </c>
      <c r="Q2" s="46" t="s">
        <v>69</v>
      </c>
      <c r="R2" s="45" t="s">
        <v>68</v>
      </c>
      <c r="S2" s="45" t="s">
        <v>46</v>
      </c>
      <c r="T2" s="45" t="s">
        <v>47</v>
      </c>
      <c r="U2" s="13" t="s">
        <v>120</v>
      </c>
    </row>
    <row r="3" spans="1:27" ht="15.95" customHeight="1" x14ac:dyDescent="0.25">
      <c r="A3" s="21">
        <v>5</v>
      </c>
      <c r="B3" s="260">
        <v>81.277777777777771</v>
      </c>
      <c r="C3" s="260">
        <v>82.6</v>
      </c>
      <c r="D3" s="262">
        <v>81.105263157894697</v>
      </c>
      <c r="E3" s="262">
        <v>83.438000000000002</v>
      </c>
      <c r="F3" s="264">
        <v>73.105000000000004</v>
      </c>
      <c r="G3" s="264">
        <v>71.3</v>
      </c>
      <c r="H3" s="260">
        <v>82.8</v>
      </c>
      <c r="I3" s="264"/>
      <c r="J3" s="264"/>
      <c r="K3" s="44">
        <v>82</v>
      </c>
      <c r="L3" s="43">
        <f>AVERAGE(B3,C3,D3,E3,H3)</f>
        <v>82.24420818713449</v>
      </c>
      <c r="M3" s="43">
        <f>MAX(B3,C3,D3,E3,H3)-MIN(B3,C3,D3,E3,H3)</f>
        <v>2.3327368421053052</v>
      </c>
      <c r="N3" s="60">
        <v>72</v>
      </c>
      <c r="O3" s="59">
        <f>AVERAGE(F3:G3,I3:J3)</f>
        <v>72.202500000000001</v>
      </c>
      <c r="P3" s="59">
        <f>MAX(F3:G3,I3:J3)-MIN(F3:G3,I3:J3)</f>
        <v>1.8050000000000068</v>
      </c>
      <c r="Q3" s="17">
        <v>77</v>
      </c>
      <c r="R3" s="16">
        <v>87</v>
      </c>
      <c r="S3" s="16">
        <v>67</v>
      </c>
      <c r="T3" s="16">
        <v>77</v>
      </c>
      <c r="U3" s="15">
        <f>O3/O3*100</f>
        <v>100</v>
      </c>
    </row>
    <row r="4" spans="1:27" ht="15.95" customHeight="1" x14ac:dyDescent="0.25">
      <c r="A4" s="21">
        <v>6</v>
      </c>
      <c r="B4" s="22"/>
      <c r="C4" s="22"/>
      <c r="D4" s="18"/>
      <c r="E4" s="18"/>
      <c r="F4" s="22"/>
      <c r="G4" s="22"/>
      <c r="H4" s="22"/>
      <c r="I4" s="22"/>
      <c r="J4" s="22"/>
      <c r="K4" s="88">
        <v>82</v>
      </c>
      <c r="L4" s="18"/>
      <c r="M4" s="18">
        <f t="shared" ref="M4:M20" si="0">MAX(B4,D4,,H4)-MIN(B4,D4,AC10,H4)</f>
        <v>0</v>
      </c>
      <c r="N4" s="19">
        <v>72</v>
      </c>
      <c r="O4" s="18"/>
      <c r="P4" s="18">
        <f>MAX(C4,E4,F4,G4,I4,J4)-MIN(C4,E4,F4,G4,I4,J4)</f>
        <v>0</v>
      </c>
      <c r="Q4" s="17">
        <v>77</v>
      </c>
      <c r="R4" s="16">
        <v>87</v>
      </c>
      <c r="S4" s="16">
        <v>67</v>
      </c>
      <c r="T4" s="16">
        <v>77</v>
      </c>
      <c r="U4" s="15">
        <f>O4/O$3*100</f>
        <v>0</v>
      </c>
    </row>
    <row r="5" spans="1:27" ht="15.95" customHeight="1" x14ac:dyDescent="0.25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88">
        <v>82</v>
      </c>
      <c r="L5" s="18"/>
      <c r="M5" s="18">
        <f t="shared" si="0"/>
        <v>0</v>
      </c>
      <c r="N5" s="19">
        <v>72</v>
      </c>
      <c r="O5" s="18"/>
      <c r="P5" s="18">
        <f t="shared" ref="P5:P12" si="1">MAX(C5,E5,F5,G5,I5,J5)-MIN(C5,E5,F5,G5,I5,J5)</f>
        <v>0</v>
      </c>
      <c r="Q5" s="17">
        <v>77</v>
      </c>
      <c r="R5" s="16">
        <v>87</v>
      </c>
      <c r="S5" s="16">
        <v>67</v>
      </c>
      <c r="T5" s="16">
        <v>77</v>
      </c>
      <c r="U5" s="15">
        <f t="shared" ref="U5:U20" si="2">O5/O$3*100</f>
        <v>0</v>
      </c>
    </row>
    <row r="6" spans="1:27" ht="15.95" customHeight="1" x14ac:dyDescent="0.25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88">
        <v>82</v>
      </c>
      <c r="L6" s="18"/>
      <c r="M6" s="18">
        <f t="shared" si="0"/>
        <v>0</v>
      </c>
      <c r="N6" s="19">
        <v>72</v>
      </c>
      <c r="O6" s="18"/>
      <c r="P6" s="18">
        <f t="shared" si="1"/>
        <v>0</v>
      </c>
      <c r="Q6" s="17">
        <v>77</v>
      </c>
      <c r="R6" s="16">
        <v>87</v>
      </c>
      <c r="S6" s="16">
        <v>67</v>
      </c>
      <c r="T6" s="16">
        <v>77</v>
      </c>
      <c r="U6" s="15">
        <f t="shared" si="2"/>
        <v>0</v>
      </c>
    </row>
    <row r="7" spans="1:27" ht="15.95" customHeight="1" x14ac:dyDescent="0.25">
      <c r="A7" s="21">
        <v>9</v>
      </c>
      <c r="B7" s="22"/>
      <c r="C7" s="22"/>
      <c r="D7" s="18"/>
      <c r="E7" s="18"/>
      <c r="F7" s="22"/>
      <c r="G7" s="22"/>
      <c r="H7" s="22"/>
      <c r="I7" s="18"/>
      <c r="J7" s="22"/>
      <c r="K7" s="88">
        <v>82</v>
      </c>
      <c r="L7" s="18"/>
      <c r="M7" s="18">
        <f t="shared" si="0"/>
        <v>0</v>
      </c>
      <c r="N7" s="19">
        <v>72</v>
      </c>
      <c r="O7" s="18"/>
      <c r="P7" s="18">
        <f t="shared" si="1"/>
        <v>0</v>
      </c>
      <c r="Q7" s="17">
        <v>77</v>
      </c>
      <c r="R7" s="16">
        <v>87</v>
      </c>
      <c r="S7" s="16">
        <v>67</v>
      </c>
      <c r="T7" s="16">
        <v>77</v>
      </c>
      <c r="U7" s="15">
        <f t="shared" si="2"/>
        <v>0</v>
      </c>
    </row>
    <row r="8" spans="1:27" ht="15.95" customHeight="1" x14ac:dyDescent="0.25">
      <c r="A8" s="21">
        <v>10</v>
      </c>
      <c r="B8" s="131"/>
      <c r="C8" s="131"/>
      <c r="D8" s="134"/>
      <c r="E8" s="134"/>
      <c r="F8" s="131"/>
      <c r="G8" s="131"/>
      <c r="H8" s="131"/>
      <c r="I8" s="131"/>
      <c r="J8" s="131"/>
      <c r="K8" s="88">
        <v>82</v>
      </c>
      <c r="L8" s="18"/>
      <c r="M8" s="18">
        <f t="shared" si="0"/>
        <v>0</v>
      </c>
      <c r="N8" s="19">
        <v>72</v>
      </c>
      <c r="O8" s="18"/>
      <c r="P8" s="18">
        <f t="shared" si="1"/>
        <v>0</v>
      </c>
      <c r="Q8" s="17">
        <v>77</v>
      </c>
      <c r="R8" s="16">
        <v>87</v>
      </c>
      <c r="S8" s="16">
        <v>67</v>
      </c>
      <c r="T8" s="16">
        <v>77</v>
      </c>
      <c r="U8" s="15">
        <f t="shared" si="2"/>
        <v>0</v>
      </c>
    </row>
    <row r="9" spans="1:27" ht="15.95" customHeight="1" x14ac:dyDescent="0.25">
      <c r="A9" s="21">
        <v>11</v>
      </c>
      <c r="B9" s="22"/>
      <c r="C9" s="22"/>
      <c r="D9" s="18"/>
      <c r="E9" s="18"/>
      <c r="F9" s="22"/>
      <c r="G9" s="22"/>
      <c r="H9" s="22"/>
      <c r="I9" s="22"/>
      <c r="J9" s="22"/>
      <c r="K9" s="88">
        <v>82</v>
      </c>
      <c r="L9" s="18"/>
      <c r="M9" s="18">
        <f t="shared" si="0"/>
        <v>0</v>
      </c>
      <c r="N9" s="19">
        <v>72</v>
      </c>
      <c r="O9" s="18"/>
      <c r="P9" s="18">
        <f t="shared" si="1"/>
        <v>0</v>
      </c>
      <c r="Q9" s="17">
        <v>77</v>
      </c>
      <c r="R9" s="16">
        <v>87</v>
      </c>
      <c r="S9" s="16">
        <v>67</v>
      </c>
      <c r="T9" s="16">
        <v>77</v>
      </c>
      <c r="U9" s="15">
        <f t="shared" si="2"/>
        <v>0</v>
      </c>
    </row>
    <row r="10" spans="1:27" ht="15.95" customHeight="1" x14ac:dyDescent="0.25">
      <c r="A10" s="21">
        <v>12</v>
      </c>
      <c r="B10" s="22"/>
      <c r="C10" s="22"/>
      <c r="D10" s="18"/>
      <c r="E10" s="18"/>
      <c r="F10" s="22"/>
      <c r="G10" s="22"/>
      <c r="H10" s="22"/>
      <c r="I10" s="22"/>
      <c r="J10" s="22"/>
      <c r="K10" s="88">
        <v>82</v>
      </c>
      <c r="L10" s="18"/>
      <c r="M10" s="18">
        <f t="shared" si="0"/>
        <v>0</v>
      </c>
      <c r="N10" s="19">
        <v>72</v>
      </c>
      <c r="O10" s="18"/>
      <c r="P10" s="18">
        <f t="shared" si="1"/>
        <v>0</v>
      </c>
      <c r="Q10" s="17">
        <v>77</v>
      </c>
      <c r="R10" s="16">
        <v>87</v>
      </c>
      <c r="S10" s="16">
        <v>67</v>
      </c>
      <c r="T10" s="16">
        <v>77</v>
      </c>
      <c r="U10" s="15">
        <f t="shared" si="2"/>
        <v>0</v>
      </c>
    </row>
    <row r="11" spans="1:27" ht="15.95" customHeight="1" x14ac:dyDescent="0.25">
      <c r="A11" s="21">
        <v>1</v>
      </c>
      <c r="B11" s="22"/>
      <c r="C11" s="22"/>
      <c r="D11" s="18"/>
      <c r="E11" s="18"/>
      <c r="F11" s="22"/>
      <c r="G11" s="22"/>
      <c r="H11" s="22"/>
      <c r="I11" s="22"/>
      <c r="J11" s="22"/>
      <c r="K11" s="88">
        <v>82</v>
      </c>
      <c r="L11" s="18"/>
      <c r="M11" s="18">
        <f t="shared" si="0"/>
        <v>0</v>
      </c>
      <c r="N11" s="19">
        <v>72</v>
      </c>
      <c r="O11" s="18"/>
      <c r="P11" s="18">
        <f t="shared" si="1"/>
        <v>0</v>
      </c>
      <c r="Q11" s="17">
        <v>77</v>
      </c>
      <c r="R11" s="16">
        <v>87</v>
      </c>
      <c r="S11" s="16">
        <v>67</v>
      </c>
      <c r="T11" s="16">
        <v>77</v>
      </c>
      <c r="U11" s="15">
        <f t="shared" si="2"/>
        <v>0</v>
      </c>
    </row>
    <row r="12" spans="1:27" ht="15.95" customHeight="1" x14ac:dyDescent="0.25">
      <c r="A12" s="21">
        <v>2</v>
      </c>
      <c r="B12" s="22"/>
      <c r="C12" s="22"/>
      <c r="D12" s="18"/>
      <c r="E12" s="18"/>
      <c r="F12" s="22"/>
      <c r="G12" s="22"/>
      <c r="H12" s="22"/>
      <c r="I12" s="22"/>
      <c r="J12" s="22"/>
      <c r="K12" s="88">
        <v>82</v>
      </c>
      <c r="L12" s="18"/>
      <c r="M12" s="18">
        <f t="shared" si="0"/>
        <v>0</v>
      </c>
      <c r="N12" s="19">
        <v>72</v>
      </c>
      <c r="O12" s="18"/>
      <c r="P12" s="18">
        <f t="shared" si="1"/>
        <v>0</v>
      </c>
      <c r="Q12" s="17">
        <v>77</v>
      </c>
      <c r="R12" s="16">
        <v>87</v>
      </c>
      <c r="S12" s="16">
        <v>67</v>
      </c>
      <c r="T12" s="16">
        <v>77</v>
      </c>
      <c r="U12" s="15">
        <f t="shared" si="2"/>
        <v>0</v>
      </c>
    </row>
    <row r="13" spans="1:27" ht="15.95" customHeight="1" x14ac:dyDescent="0.5">
      <c r="A13" s="21">
        <v>3</v>
      </c>
      <c r="B13" s="22"/>
      <c r="C13" s="22"/>
      <c r="D13" s="18"/>
      <c r="E13" s="18"/>
      <c r="F13" s="22"/>
      <c r="G13" s="22"/>
      <c r="H13" s="22"/>
      <c r="I13" s="22"/>
      <c r="J13" s="22"/>
      <c r="K13" s="88">
        <v>82</v>
      </c>
      <c r="L13" s="18"/>
      <c r="M13" s="18">
        <f t="shared" si="0"/>
        <v>0</v>
      </c>
      <c r="N13" s="19">
        <v>72</v>
      </c>
      <c r="O13" s="18"/>
      <c r="P13" s="18">
        <f>MAX(C13,F13,G13,I13,J13)-MIN(C13,F13,G13,I13,J13)</f>
        <v>0</v>
      </c>
      <c r="Q13" s="17">
        <v>77</v>
      </c>
      <c r="R13" s="16">
        <v>87</v>
      </c>
      <c r="S13" s="16">
        <v>67</v>
      </c>
      <c r="T13" s="16">
        <v>77</v>
      </c>
      <c r="U13" s="15">
        <f t="shared" si="2"/>
        <v>0</v>
      </c>
      <c r="AA13" s="89"/>
    </row>
    <row r="14" spans="1:27" ht="15.95" customHeight="1" x14ac:dyDescent="0.25">
      <c r="A14" s="21">
        <v>4</v>
      </c>
      <c r="B14" s="22"/>
      <c r="C14" s="22"/>
      <c r="D14" s="18"/>
      <c r="E14" s="18"/>
      <c r="F14" s="20"/>
      <c r="G14" s="22"/>
      <c r="H14" s="22"/>
      <c r="I14" s="22"/>
      <c r="J14" s="22"/>
      <c r="K14" s="88">
        <v>82</v>
      </c>
      <c r="L14" s="18"/>
      <c r="M14" s="18">
        <f t="shared" si="0"/>
        <v>0</v>
      </c>
      <c r="N14" s="19">
        <v>72</v>
      </c>
      <c r="O14" s="18"/>
      <c r="P14" s="18">
        <f>MAX(C14,F14,G14,I14,J14)-MIN(C14,F14,G14,I14,J14)</f>
        <v>0</v>
      </c>
      <c r="Q14" s="17">
        <v>77</v>
      </c>
      <c r="R14" s="16">
        <v>87</v>
      </c>
      <c r="S14" s="16">
        <v>67</v>
      </c>
      <c r="T14" s="16">
        <v>77</v>
      </c>
      <c r="U14" s="15">
        <f t="shared" si="2"/>
        <v>0</v>
      </c>
    </row>
    <row r="15" spans="1:27" ht="15.95" customHeight="1" x14ac:dyDescent="0.25">
      <c r="A15" s="21">
        <v>5</v>
      </c>
      <c r="B15" s="22"/>
      <c r="C15" s="22"/>
      <c r="D15" s="18"/>
      <c r="E15" s="85"/>
      <c r="F15" s="22"/>
      <c r="G15" s="22"/>
      <c r="H15" s="22"/>
      <c r="I15" s="22"/>
      <c r="J15" s="22"/>
      <c r="K15" s="88">
        <v>82</v>
      </c>
      <c r="L15" s="18"/>
      <c r="M15" s="18">
        <f t="shared" si="0"/>
        <v>0</v>
      </c>
      <c r="N15" s="19">
        <v>72</v>
      </c>
      <c r="O15" s="18"/>
      <c r="P15" s="18">
        <f t="shared" ref="P15:P20" si="3">MAX(C15,F15,G15,I15,J15)-MIN(C15,F15,G15,I15,J15)</f>
        <v>0</v>
      </c>
      <c r="Q15" s="17">
        <v>77</v>
      </c>
      <c r="R15" s="16">
        <v>87</v>
      </c>
      <c r="S15" s="16">
        <v>67</v>
      </c>
      <c r="T15" s="16">
        <v>77</v>
      </c>
      <c r="U15" s="15">
        <f t="shared" si="2"/>
        <v>0</v>
      </c>
      <c r="V15" s="14"/>
    </row>
    <row r="16" spans="1:27" ht="15.95" customHeight="1" x14ac:dyDescent="0.25">
      <c r="A16" s="21">
        <v>6</v>
      </c>
      <c r="B16" s="22"/>
      <c r="C16" s="22"/>
      <c r="D16" s="18"/>
      <c r="E16" s="18"/>
      <c r="F16" s="22"/>
      <c r="G16" s="22"/>
      <c r="H16" s="22"/>
      <c r="I16" s="22"/>
      <c r="J16" s="22"/>
      <c r="K16" s="88">
        <v>82</v>
      </c>
      <c r="L16" s="18"/>
      <c r="M16" s="18">
        <f t="shared" si="0"/>
        <v>0</v>
      </c>
      <c r="N16" s="19">
        <v>72</v>
      </c>
      <c r="O16" s="18"/>
      <c r="P16" s="18">
        <f t="shared" si="3"/>
        <v>0</v>
      </c>
      <c r="Q16" s="17">
        <v>77</v>
      </c>
      <c r="R16" s="16">
        <v>87</v>
      </c>
      <c r="S16" s="16">
        <v>67</v>
      </c>
      <c r="T16" s="16">
        <v>77</v>
      </c>
      <c r="U16" s="15">
        <f t="shared" si="2"/>
        <v>0</v>
      </c>
      <c r="V16" s="14"/>
    </row>
    <row r="17" spans="1:22" ht="15.95" customHeight="1" x14ac:dyDescent="0.25">
      <c r="A17" s="21">
        <v>7</v>
      </c>
      <c r="B17" s="22"/>
      <c r="C17" s="22"/>
      <c r="D17" s="18"/>
      <c r="E17" s="18"/>
      <c r="F17" s="22"/>
      <c r="G17" s="22"/>
      <c r="H17" s="22"/>
      <c r="I17" s="22"/>
      <c r="J17" s="22"/>
      <c r="K17" s="88">
        <v>82</v>
      </c>
      <c r="L17" s="18"/>
      <c r="M17" s="18">
        <f t="shared" si="0"/>
        <v>0</v>
      </c>
      <c r="N17" s="19">
        <v>72</v>
      </c>
      <c r="O17" s="18"/>
      <c r="P17" s="18">
        <f t="shared" si="3"/>
        <v>0</v>
      </c>
      <c r="Q17" s="17">
        <v>77</v>
      </c>
      <c r="R17" s="16">
        <v>87</v>
      </c>
      <c r="S17" s="16">
        <v>67</v>
      </c>
      <c r="T17" s="16">
        <v>77</v>
      </c>
      <c r="U17" s="15">
        <f t="shared" si="2"/>
        <v>0</v>
      </c>
      <c r="V17" s="14"/>
    </row>
    <row r="18" spans="1:22" ht="15.95" customHeight="1" x14ac:dyDescent="0.25">
      <c r="A18" s="21">
        <v>8</v>
      </c>
      <c r="B18" s="20"/>
      <c r="C18" s="20"/>
      <c r="D18" s="20"/>
      <c r="E18" s="18"/>
      <c r="F18" s="20"/>
      <c r="G18" s="20"/>
      <c r="H18" s="20"/>
      <c r="I18" s="20"/>
      <c r="J18" s="20"/>
      <c r="K18" s="88">
        <v>82</v>
      </c>
      <c r="L18" s="18"/>
      <c r="M18" s="18">
        <f t="shared" si="0"/>
        <v>0</v>
      </c>
      <c r="N18" s="19">
        <v>72</v>
      </c>
      <c r="O18" s="18"/>
      <c r="P18" s="18">
        <f t="shared" si="3"/>
        <v>0</v>
      </c>
      <c r="Q18" s="17">
        <v>77</v>
      </c>
      <c r="R18" s="16">
        <v>87</v>
      </c>
      <c r="S18" s="16">
        <v>67</v>
      </c>
      <c r="T18" s="16">
        <v>77</v>
      </c>
      <c r="U18" s="15">
        <f t="shared" si="2"/>
        <v>0</v>
      </c>
      <c r="V18" s="14"/>
    </row>
    <row r="19" spans="1:22" ht="15.95" customHeight="1" x14ac:dyDescent="0.25">
      <c r="A19" s="21">
        <v>9</v>
      </c>
      <c r="B19" s="20"/>
      <c r="C19" s="20"/>
      <c r="D19" s="20"/>
      <c r="E19" s="18"/>
      <c r="F19" s="20"/>
      <c r="G19" s="20"/>
      <c r="H19" s="20"/>
      <c r="I19" s="20"/>
      <c r="J19" s="20"/>
      <c r="K19" s="88">
        <v>82</v>
      </c>
      <c r="L19" s="18"/>
      <c r="M19" s="18">
        <f t="shared" si="0"/>
        <v>0</v>
      </c>
      <c r="N19" s="19">
        <v>72</v>
      </c>
      <c r="O19" s="18"/>
      <c r="P19" s="18">
        <f t="shared" si="3"/>
        <v>0</v>
      </c>
      <c r="Q19" s="17">
        <v>77</v>
      </c>
      <c r="R19" s="16">
        <v>87</v>
      </c>
      <c r="S19" s="16">
        <v>67</v>
      </c>
      <c r="T19" s="16">
        <v>77</v>
      </c>
      <c r="U19" s="15">
        <f t="shared" si="2"/>
        <v>0</v>
      </c>
      <c r="V19" s="14"/>
    </row>
    <row r="20" spans="1:22" ht="15.95" customHeight="1" x14ac:dyDescent="0.25">
      <c r="A20" s="21">
        <v>10</v>
      </c>
      <c r="B20" s="20"/>
      <c r="C20" s="12"/>
      <c r="D20" s="12"/>
      <c r="E20" s="18"/>
      <c r="F20" s="12"/>
      <c r="G20" s="12"/>
      <c r="H20" s="12"/>
      <c r="I20" s="12"/>
      <c r="J20" s="12"/>
      <c r="K20" s="87">
        <v>82</v>
      </c>
      <c r="L20" s="18"/>
      <c r="M20" s="18">
        <f t="shared" si="0"/>
        <v>0</v>
      </c>
      <c r="N20" s="19">
        <v>72</v>
      </c>
      <c r="O20" s="18"/>
      <c r="P20" s="18">
        <f t="shared" si="3"/>
        <v>0</v>
      </c>
      <c r="Q20" s="17">
        <v>77</v>
      </c>
      <c r="R20" s="16">
        <v>87</v>
      </c>
      <c r="S20" s="16">
        <v>67</v>
      </c>
      <c r="T20" s="16">
        <v>77</v>
      </c>
      <c r="U20" s="15">
        <f t="shared" si="2"/>
        <v>0</v>
      </c>
      <c r="V20" s="14"/>
    </row>
    <row r="21" spans="1:22" x14ac:dyDescent="0.15">
      <c r="K21" s="86"/>
      <c r="L21" s="86"/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6C1D5-E789-4FAC-A08A-52E4EC86AFE9}">
  <sheetPr codeName="Sheet32"/>
  <dimension ref="A1:AE22"/>
  <sheetViews>
    <sheetView zoomScale="76" zoomScaleNormal="76" workbookViewId="0">
      <selection activeCell="J9" sqref="J9"/>
    </sheetView>
  </sheetViews>
  <sheetFormatPr defaultColWidth="9" defaultRowHeight="13.5" x14ac:dyDescent="0.15"/>
  <cols>
    <col min="1" max="1" width="6.625" customWidth="1"/>
    <col min="2" max="2" width="9.5" customWidth="1"/>
    <col min="3" max="31" width="10" customWidth="1"/>
  </cols>
  <sheetData>
    <row r="1" spans="1:31" ht="16.5" x14ac:dyDescent="0.25">
      <c r="A1" s="2" t="s">
        <v>24</v>
      </c>
      <c r="B1" s="3" t="s">
        <v>1</v>
      </c>
      <c r="C1" s="3" t="s">
        <v>2</v>
      </c>
      <c r="D1" s="3" t="s">
        <v>36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43</v>
      </c>
      <c r="J1" s="3" t="s">
        <v>7</v>
      </c>
      <c r="K1" s="3" t="s">
        <v>48</v>
      </c>
      <c r="L1" s="3" t="s">
        <v>49</v>
      </c>
      <c r="M1" s="3" t="s">
        <v>8</v>
      </c>
      <c r="N1" s="3" t="s">
        <v>9</v>
      </c>
      <c r="O1" s="3" t="s">
        <v>10</v>
      </c>
      <c r="P1" s="3" t="s">
        <v>11</v>
      </c>
      <c r="Q1" s="6" t="s">
        <v>12</v>
      </c>
      <c r="R1" s="3" t="s">
        <v>13</v>
      </c>
      <c r="S1" s="3" t="s">
        <v>14</v>
      </c>
      <c r="T1" s="3" t="s">
        <v>15</v>
      </c>
      <c r="U1" s="3" t="s">
        <v>56</v>
      </c>
      <c r="V1" s="3" t="s">
        <v>57</v>
      </c>
      <c r="W1" s="3" t="s">
        <v>17</v>
      </c>
      <c r="X1" s="3" t="s">
        <v>51</v>
      </c>
      <c r="Y1" s="3" t="s">
        <v>18</v>
      </c>
      <c r="Z1" s="3" t="s">
        <v>19</v>
      </c>
      <c r="AA1" s="3" t="s">
        <v>20</v>
      </c>
      <c r="AB1" s="3" t="s">
        <v>21</v>
      </c>
      <c r="AC1" s="3" t="s">
        <v>22</v>
      </c>
      <c r="AD1" s="3" t="s">
        <v>23</v>
      </c>
      <c r="AE1" s="3" t="s">
        <v>55</v>
      </c>
    </row>
    <row r="2" spans="1:31" s="1" customFormat="1" ht="16.5" x14ac:dyDescent="0.15">
      <c r="A2" s="10" t="s">
        <v>122</v>
      </c>
      <c r="B2" s="4">
        <v>100</v>
      </c>
      <c r="C2" s="4">
        <v>100</v>
      </c>
      <c r="D2" s="4">
        <v>100</v>
      </c>
      <c r="E2" s="4">
        <v>100</v>
      </c>
      <c r="F2" s="4">
        <v>100</v>
      </c>
      <c r="G2" s="4">
        <v>100</v>
      </c>
      <c r="H2" s="4">
        <v>100</v>
      </c>
      <c r="I2" s="4">
        <v>100</v>
      </c>
      <c r="J2" s="4">
        <v>100</v>
      </c>
      <c r="K2" s="4">
        <v>100</v>
      </c>
      <c r="L2" s="4">
        <v>100</v>
      </c>
      <c r="M2" s="4">
        <v>100</v>
      </c>
      <c r="N2" s="4">
        <v>100</v>
      </c>
      <c r="O2" s="4">
        <v>100</v>
      </c>
      <c r="P2" s="4">
        <v>100</v>
      </c>
      <c r="Q2" s="5">
        <v>100</v>
      </c>
      <c r="R2" s="4">
        <v>100</v>
      </c>
      <c r="S2" s="4">
        <v>100</v>
      </c>
      <c r="T2" s="4">
        <v>100</v>
      </c>
      <c r="U2" s="4">
        <v>100</v>
      </c>
      <c r="V2" s="4">
        <v>100</v>
      </c>
      <c r="W2" s="4">
        <v>100</v>
      </c>
      <c r="X2" s="4">
        <v>100</v>
      </c>
      <c r="Y2" s="4">
        <v>100</v>
      </c>
      <c r="Z2" s="4">
        <v>100</v>
      </c>
      <c r="AA2" s="4">
        <v>100</v>
      </c>
      <c r="AB2" s="4">
        <v>100</v>
      </c>
      <c r="AC2" s="4">
        <v>100</v>
      </c>
      <c r="AD2" s="4">
        <v>100</v>
      </c>
      <c r="AE2" s="4">
        <v>100</v>
      </c>
    </row>
    <row r="3" spans="1:31" s="1" customFormat="1" ht="16.5" x14ac:dyDescent="0.15">
      <c r="A3" s="7" t="s">
        <v>123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</row>
    <row r="4" spans="1:31" s="1" customFormat="1" ht="16.5" x14ac:dyDescent="0.15">
      <c r="A4" s="7" t="s">
        <v>59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</row>
    <row r="5" spans="1:31" s="1" customFormat="1" ht="16.5" x14ac:dyDescent="0.15">
      <c r="A5" s="7" t="s">
        <v>60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</row>
    <row r="6" spans="1:31" s="1" customFormat="1" ht="16.5" x14ac:dyDescent="0.15">
      <c r="A6" s="7" t="s">
        <v>61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</row>
    <row r="7" spans="1:31" s="1" customFormat="1" ht="16.5" x14ac:dyDescent="0.15">
      <c r="A7" s="7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</row>
    <row r="8" spans="1:31" s="1" customFormat="1" ht="16.5" x14ac:dyDescent="0.15">
      <c r="A8" s="7" t="s">
        <v>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s="1" customFormat="1" ht="16.5" x14ac:dyDescent="0.15">
      <c r="A9" s="7" t="s">
        <v>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s="1" customFormat="1" ht="16.5" x14ac:dyDescent="0.15">
      <c r="A10" s="10" t="s">
        <v>124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s="1" customFormat="1" ht="16.5" x14ac:dyDescent="0.15">
      <c r="A11" s="7" t="s">
        <v>125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s="1" customFormat="1" ht="16.5" x14ac:dyDescent="0.15">
      <c r="A12" s="7" t="s">
        <v>65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s="1" customFormat="1" ht="16.5" x14ac:dyDescent="0.15">
      <c r="A13" s="7" t="s">
        <v>66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s="1" customFormat="1" ht="16.5" x14ac:dyDescent="0.15">
      <c r="A14" s="7" t="s">
        <v>67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s="1" customFormat="1" ht="16.5" x14ac:dyDescent="0.15">
      <c r="A15" s="7" t="s">
        <v>58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s="1" customFormat="1" ht="16.5" x14ac:dyDescent="0.15">
      <c r="A16" s="7" t="s">
        <v>59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s="1" customFormat="1" ht="16.5" x14ac:dyDescent="0.15">
      <c r="A17" s="7" t="s">
        <v>60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s="1" customFormat="1" ht="16.5" x14ac:dyDescent="0.15">
      <c r="A18" s="7" t="s">
        <v>61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ht="16.5" x14ac:dyDescent="0.15">
      <c r="A19" s="7" t="s">
        <v>62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ht="16.5" x14ac:dyDescent="0.15">
      <c r="A20" s="7" t="s">
        <v>63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16.5" x14ac:dyDescent="0.15">
      <c r="A21" s="7" t="s">
        <v>64</v>
      </c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6.5" x14ac:dyDescent="0.15">
      <c r="A22" s="10" t="s">
        <v>126</v>
      </c>
      <c r="B22" s="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A65CC-982A-43C9-84F7-C12392A44B2A}">
  <sheetPr codeName="Sheet3"/>
  <dimension ref="A1:V20"/>
  <sheetViews>
    <sheetView tabSelected="1" zoomScale="76" zoomScaleNormal="76" workbookViewId="0">
      <selection activeCell="P4" sqref="P4"/>
    </sheetView>
  </sheetViews>
  <sheetFormatPr defaultColWidth="9" defaultRowHeight="13.5" x14ac:dyDescent="0.15"/>
  <cols>
    <col min="1" max="1" width="3.75" style="11" customWidth="1"/>
    <col min="2" max="2" width="10.375" style="11" customWidth="1"/>
    <col min="3" max="3" width="10.5" style="11" customWidth="1"/>
    <col min="4" max="4" width="10.25" style="11" customWidth="1"/>
    <col min="5" max="5" width="10.5" style="11" customWidth="1"/>
    <col min="6" max="6" width="10.25" style="11" customWidth="1"/>
    <col min="7" max="7" width="10.125" style="11" customWidth="1"/>
    <col min="8" max="8" width="10.625" style="11" customWidth="1"/>
    <col min="9" max="9" width="10" style="11" customWidth="1"/>
    <col min="10" max="10" width="9.75" style="11" customWidth="1"/>
    <col min="11" max="11" width="10.625" style="11" customWidth="1"/>
    <col min="12" max="12" width="10.25" style="11" customWidth="1"/>
    <col min="13" max="13" width="6.375" style="11" customWidth="1"/>
    <col min="14" max="14" width="11.375" style="11" customWidth="1"/>
    <col min="15" max="15" width="10.75" style="11" customWidth="1"/>
    <col min="16" max="16" width="6.5" style="11" customWidth="1"/>
    <col min="17" max="20" width="3.625" style="39" customWidth="1"/>
    <col min="21" max="21" width="8.5" style="11" customWidth="1"/>
    <col min="22" max="22" width="9.875" style="11" customWidth="1"/>
    <col min="23" max="23" width="2" style="11" customWidth="1"/>
    <col min="24" max="24" width="2.125" style="11" customWidth="1"/>
    <col min="25" max="16384" width="9" style="11"/>
  </cols>
  <sheetData>
    <row r="1" spans="1:22" ht="20.100000000000001" customHeight="1" x14ac:dyDescent="0.15">
      <c r="F1" s="92" t="s">
        <v>36</v>
      </c>
      <c r="G1" s="92"/>
    </row>
    <row r="2" spans="1:22" ht="16.5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101" t="s">
        <v>38</v>
      </c>
      <c r="L2" s="48" t="s">
        <v>39</v>
      </c>
      <c r="M2" s="47" t="s">
        <v>33</v>
      </c>
      <c r="N2" s="102" t="s">
        <v>40</v>
      </c>
      <c r="O2" s="102" t="s">
        <v>41</v>
      </c>
      <c r="P2" s="103" t="s">
        <v>33</v>
      </c>
      <c r="Q2" s="46" t="s">
        <v>70</v>
      </c>
      <c r="R2" s="45" t="s">
        <v>73</v>
      </c>
      <c r="S2" s="45" t="s">
        <v>71</v>
      </c>
      <c r="T2" s="45" t="s">
        <v>72</v>
      </c>
      <c r="U2" s="13" t="s">
        <v>120</v>
      </c>
    </row>
    <row r="3" spans="1:22" ht="15.95" customHeight="1" x14ac:dyDescent="0.25">
      <c r="A3" s="21">
        <v>5</v>
      </c>
      <c r="B3" s="260">
        <v>108.83888888888892</v>
      </c>
      <c r="C3" s="261">
        <v>106.27402597402597</v>
      </c>
      <c r="D3" s="262">
        <v>107.39411764705901</v>
      </c>
      <c r="E3" s="263">
        <v>106.91500000000001</v>
      </c>
      <c r="F3" s="261">
        <v>107.71399999999998</v>
      </c>
      <c r="G3" s="260">
        <v>108.098</v>
      </c>
      <c r="H3" s="260">
        <v>108.2</v>
      </c>
      <c r="I3" s="260"/>
      <c r="J3" s="260"/>
      <c r="K3" s="44">
        <v>109</v>
      </c>
      <c r="L3" s="43">
        <f>AVERAGE(B3,D3,G3,H3,I3,J3)</f>
        <v>108.13275163398698</v>
      </c>
      <c r="M3" s="230">
        <f>MAX(B3,D3,G3,H3,I3,J3)-MIN(B3,D3,G3,H3,I3,J3)</f>
        <v>1.4447712418299119</v>
      </c>
      <c r="N3" s="42">
        <v>107</v>
      </c>
      <c r="O3" s="41">
        <f>AVERAGE(C3,E3,F3)</f>
        <v>106.96767532467533</v>
      </c>
      <c r="P3" s="41">
        <f>MAX(C3,E3,F3)-MIN(C3,E3,F3)</f>
        <v>1.4399740259740099</v>
      </c>
      <c r="Q3" s="17">
        <v>106</v>
      </c>
      <c r="R3" s="40">
        <v>112</v>
      </c>
      <c r="S3" s="16">
        <v>104</v>
      </c>
      <c r="T3" s="16">
        <v>110</v>
      </c>
      <c r="U3" s="15">
        <f>O3/O3*100</f>
        <v>100</v>
      </c>
    </row>
    <row r="4" spans="1:22" ht="15.95" customHeight="1" x14ac:dyDescent="0.25">
      <c r="A4" s="21">
        <v>6</v>
      </c>
      <c r="B4" s="22"/>
      <c r="C4" s="22"/>
      <c r="D4" s="18"/>
      <c r="E4" s="18"/>
      <c r="F4" s="22"/>
      <c r="G4" s="22"/>
      <c r="H4" s="22"/>
      <c r="I4" s="22"/>
      <c r="J4" s="22"/>
      <c r="K4" s="19">
        <v>109</v>
      </c>
      <c r="L4" s="18"/>
      <c r="M4" s="18">
        <f t="shared" ref="M4:M20" si="0">MAX(B4,D4,G4,H4,I4,J4)-MIN(B4,D4,G4,H4,I4,J4)</f>
        <v>0</v>
      </c>
      <c r="N4" s="19">
        <v>107</v>
      </c>
      <c r="O4" s="18"/>
      <c r="P4" s="18">
        <f t="shared" ref="P4:P10" si="1">MAX(C4,E4,F4,G4,H4)-MIN(C4,E4,F4,G4,H4)</f>
        <v>0</v>
      </c>
      <c r="Q4" s="17">
        <v>106</v>
      </c>
      <c r="R4" s="40">
        <v>112</v>
      </c>
      <c r="S4" s="16">
        <v>104</v>
      </c>
      <c r="T4" s="16">
        <v>110</v>
      </c>
      <c r="U4" s="15">
        <f>O4/O$3*100</f>
        <v>0</v>
      </c>
    </row>
    <row r="5" spans="1:22" ht="15.95" customHeight="1" x14ac:dyDescent="0.25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19">
        <v>109</v>
      </c>
      <c r="L5" s="18"/>
      <c r="M5" s="18">
        <f t="shared" si="0"/>
        <v>0</v>
      </c>
      <c r="N5" s="19">
        <v>107</v>
      </c>
      <c r="O5" s="18"/>
      <c r="P5" s="18">
        <f t="shared" si="1"/>
        <v>0</v>
      </c>
      <c r="Q5" s="17">
        <v>106</v>
      </c>
      <c r="R5" s="40">
        <v>112</v>
      </c>
      <c r="S5" s="16">
        <v>104</v>
      </c>
      <c r="T5" s="16">
        <v>110</v>
      </c>
      <c r="U5" s="15">
        <f t="shared" ref="U5:U20" si="2">O5/O$3*100</f>
        <v>0</v>
      </c>
    </row>
    <row r="6" spans="1:22" ht="15.95" customHeight="1" x14ac:dyDescent="0.25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19">
        <v>109</v>
      </c>
      <c r="L6" s="18"/>
      <c r="M6" s="18">
        <f t="shared" si="0"/>
        <v>0</v>
      </c>
      <c r="N6" s="19">
        <v>107</v>
      </c>
      <c r="O6" s="18"/>
      <c r="P6" s="18">
        <f t="shared" si="1"/>
        <v>0</v>
      </c>
      <c r="Q6" s="17">
        <v>106</v>
      </c>
      <c r="R6" s="40">
        <v>112</v>
      </c>
      <c r="S6" s="16">
        <v>104</v>
      </c>
      <c r="T6" s="16">
        <v>110</v>
      </c>
      <c r="U6" s="15">
        <f t="shared" si="2"/>
        <v>0</v>
      </c>
    </row>
    <row r="7" spans="1:22" ht="15.95" customHeight="1" x14ac:dyDescent="0.25">
      <c r="A7" s="21">
        <v>9</v>
      </c>
      <c r="B7" s="22"/>
      <c r="C7" s="22"/>
      <c r="D7" s="18"/>
      <c r="E7" s="18"/>
      <c r="F7" s="22"/>
      <c r="G7" s="22"/>
      <c r="H7" s="22"/>
      <c r="I7" s="18"/>
      <c r="J7" s="22"/>
      <c r="K7" s="19">
        <v>109</v>
      </c>
      <c r="L7" s="18"/>
      <c r="M7" s="18">
        <f t="shared" si="0"/>
        <v>0</v>
      </c>
      <c r="N7" s="19">
        <v>107</v>
      </c>
      <c r="O7" s="18"/>
      <c r="P7" s="18">
        <f t="shared" si="1"/>
        <v>0</v>
      </c>
      <c r="Q7" s="17">
        <v>106</v>
      </c>
      <c r="R7" s="40">
        <v>112</v>
      </c>
      <c r="S7" s="16">
        <v>104</v>
      </c>
      <c r="T7" s="16">
        <v>110</v>
      </c>
      <c r="U7" s="15">
        <f t="shared" si="2"/>
        <v>0</v>
      </c>
    </row>
    <row r="8" spans="1:22" ht="15.95" customHeight="1" x14ac:dyDescent="0.25">
      <c r="A8" s="21">
        <v>10</v>
      </c>
      <c r="B8" s="131"/>
      <c r="C8" s="131"/>
      <c r="D8" s="134"/>
      <c r="E8" s="134"/>
      <c r="F8" s="131"/>
      <c r="G8" s="131"/>
      <c r="H8" s="131"/>
      <c r="I8" s="131"/>
      <c r="J8" s="131"/>
      <c r="K8" s="19">
        <v>109</v>
      </c>
      <c r="L8" s="18"/>
      <c r="M8" s="18">
        <f t="shared" si="0"/>
        <v>0</v>
      </c>
      <c r="N8" s="19">
        <v>107</v>
      </c>
      <c r="O8" s="18"/>
      <c r="P8" s="18">
        <f t="shared" si="1"/>
        <v>0</v>
      </c>
      <c r="Q8" s="17">
        <v>106</v>
      </c>
      <c r="R8" s="40">
        <v>112</v>
      </c>
      <c r="S8" s="16">
        <v>104</v>
      </c>
      <c r="T8" s="16">
        <v>110</v>
      </c>
      <c r="U8" s="15">
        <f t="shared" si="2"/>
        <v>0</v>
      </c>
    </row>
    <row r="9" spans="1:22" ht="15.95" customHeight="1" x14ac:dyDescent="0.25">
      <c r="A9" s="21">
        <v>11</v>
      </c>
      <c r="B9" s="22"/>
      <c r="C9" s="22"/>
      <c r="D9" s="18"/>
      <c r="E9" s="18"/>
      <c r="F9" s="22"/>
      <c r="G9" s="22"/>
      <c r="H9" s="22"/>
      <c r="I9" s="22"/>
      <c r="J9" s="22"/>
      <c r="K9" s="19">
        <v>109</v>
      </c>
      <c r="L9" s="18"/>
      <c r="M9" s="18">
        <f t="shared" si="0"/>
        <v>0</v>
      </c>
      <c r="N9" s="19">
        <v>107</v>
      </c>
      <c r="O9" s="18"/>
      <c r="P9" s="18">
        <f t="shared" si="1"/>
        <v>0</v>
      </c>
      <c r="Q9" s="17">
        <v>106</v>
      </c>
      <c r="R9" s="40">
        <v>112</v>
      </c>
      <c r="S9" s="16">
        <v>104</v>
      </c>
      <c r="T9" s="16">
        <v>110</v>
      </c>
      <c r="U9" s="15">
        <f t="shared" si="2"/>
        <v>0</v>
      </c>
    </row>
    <row r="10" spans="1:22" ht="15.95" customHeight="1" x14ac:dyDescent="0.25">
      <c r="A10" s="21">
        <v>12</v>
      </c>
      <c r="B10" s="22"/>
      <c r="C10" s="22"/>
      <c r="D10" s="18"/>
      <c r="E10" s="18"/>
      <c r="F10" s="22"/>
      <c r="G10" s="22"/>
      <c r="H10" s="22"/>
      <c r="I10" s="22"/>
      <c r="J10" s="22"/>
      <c r="K10" s="19">
        <v>109</v>
      </c>
      <c r="L10" s="18"/>
      <c r="M10" s="18">
        <f t="shared" si="0"/>
        <v>0</v>
      </c>
      <c r="N10" s="19">
        <v>107</v>
      </c>
      <c r="O10" s="18"/>
      <c r="P10" s="18">
        <f t="shared" si="1"/>
        <v>0</v>
      </c>
      <c r="Q10" s="17">
        <v>106</v>
      </c>
      <c r="R10" s="40">
        <v>112</v>
      </c>
      <c r="S10" s="16">
        <v>104</v>
      </c>
      <c r="T10" s="16">
        <v>110</v>
      </c>
      <c r="U10" s="15">
        <f t="shared" si="2"/>
        <v>0</v>
      </c>
    </row>
    <row r="11" spans="1:22" ht="15.95" customHeight="1" x14ac:dyDescent="0.25">
      <c r="A11" s="21">
        <v>1</v>
      </c>
      <c r="B11" s="22"/>
      <c r="C11" s="22"/>
      <c r="D11" s="18"/>
      <c r="E11" s="18"/>
      <c r="F11" s="22"/>
      <c r="G11" s="22"/>
      <c r="H11" s="22"/>
      <c r="I11" s="22"/>
      <c r="J11" s="22"/>
      <c r="K11" s="19">
        <v>109</v>
      </c>
      <c r="L11" s="18"/>
      <c r="M11" s="18">
        <f t="shared" si="0"/>
        <v>0</v>
      </c>
      <c r="N11" s="19">
        <v>107</v>
      </c>
      <c r="O11" s="18"/>
      <c r="P11" s="18">
        <f>MAX(C11,E11,F11,H11)-MIN(C11,E11,F11,H11)</f>
        <v>0</v>
      </c>
      <c r="Q11" s="17">
        <v>106</v>
      </c>
      <c r="R11" s="40">
        <v>112</v>
      </c>
      <c r="S11" s="16">
        <v>104</v>
      </c>
      <c r="T11" s="16">
        <v>110</v>
      </c>
      <c r="U11" s="15">
        <f t="shared" si="2"/>
        <v>0</v>
      </c>
    </row>
    <row r="12" spans="1:22" ht="15.95" customHeight="1" x14ac:dyDescent="0.25">
      <c r="A12" s="21">
        <v>2</v>
      </c>
      <c r="B12" s="22"/>
      <c r="C12" s="22"/>
      <c r="D12" s="18"/>
      <c r="E12" s="18"/>
      <c r="F12" s="22"/>
      <c r="G12" s="22"/>
      <c r="H12" s="22"/>
      <c r="I12" s="22"/>
      <c r="J12" s="22"/>
      <c r="K12" s="19">
        <v>109</v>
      </c>
      <c r="L12" s="18"/>
      <c r="M12" s="18">
        <f t="shared" si="0"/>
        <v>0</v>
      </c>
      <c r="N12" s="19">
        <v>107</v>
      </c>
      <c r="O12" s="18"/>
      <c r="P12" s="18">
        <f t="shared" ref="P12:P20" si="3">MAX(C12,E12,F12,H12)-MIN(C12,E12,F12,H12)</f>
        <v>0</v>
      </c>
      <c r="Q12" s="17">
        <v>106</v>
      </c>
      <c r="R12" s="40">
        <v>112</v>
      </c>
      <c r="S12" s="16">
        <v>104</v>
      </c>
      <c r="T12" s="16">
        <v>110</v>
      </c>
      <c r="U12" s="15">
        <f t="shared" si="2"/>
        <v>0</v>
      </c>
    </row>
    <row r="13" spans="1:22" ht="15.95" customHeight="1" x14ac:dyDescent="0.25">
      <c r="A13" s="21">
        <v>3</v>
      </c>
      <c r="B13" s="22"/>
      <c r="C13" s="22"/>
      <c r="D13" s="18"/>
      <c r="E13" s="18"/>
      <c r="F13" s="22"/>
      <c r="G13" s="22"/>
      <c r="H13" s="22"/>
      <c r="I13" s="22"/>
      <c r="J13" s="22"/>
      <c r="K13" s="19">
        <v>109</v>
      </c>
      <c r="L13" s="18"/>
      <c r="M13" s="18">
        <f t="shared" si="0"/>
        <v>0</v>
      </c>
      <c r="N13" s="19">
        <v>107</v>
      </c>
      <c r="O13" s="18"/>
      <c r="P13" s="18">
        <f t="shared" si="3"/>
        <v>0</v>
      </c>
      <c r="Q13" s="17">
        <v>106</v>
      </c>
      <c r="R13" s="40">
        <v>112</v>
      </c>
      <c r="S13" s="16">
        <v>104</v>
      </c>
      <c r="T13" s="16">
        <v>110</v>
      </c>
      <c r="U13" s="15">
        <f t="shared" si="2"/>
        <v>0</v>
      </c>
    </row>
    <row r="14" spans="1:22" ht="15.95" customHeight="1" x14ac:dyDescent="0.25">
      <c r="A14" s="21">
        <v>4</v>
      </c>
      <c r="B14" s="22"/>
      <c r="C14" s="22"/>
      <c r="D14" s="18"/>
      <c r="E14" s="18"/>
      <c r="F14" s="20"/>
      <c r="G14" s="22"/>
      <c r="H14" s="22"/>
      <c r="I14" s="22"/>
      <c r="J14" s="22"/>
      <c r="K14" s="19">
        <v>109</v>
      </c>
      <c r="L14" s="18"/>
      <c r="M14" s="18">
        <f t="shared" si="0"/>
        <v>0</v>
      </c>
      <c r="N14" s="19">
        <v>107</v>
      </c>
      <c r="O14" s="18"/>
      <c r="P14" s="18">
        <f t="shared" si="3"/>
        <v>0</v>
      </c>
      <c r="Q14" s="17">
        <v>106</v>
      </c>
      <c r="R14" s="40">
        <v>112</v>
      </c>
      <c r="S14" s="16">
        <v>104</v>
      </c>
      <c r="T14" s="16">
        <v>110</v>
      </c>
      <c r="U14" s="15">
        <f t="shared" si="2"/>
        <v>0</v>
      </c>
    </row>
    <row r="15" spans="1:22" ht="15.95" customHeight="1" x14ac:dyDescent="0.25">
      <c r="A15" s="21">
        <v>5</v>
      </c>
      <c r="B15" s="22"/>
      <c r="C15" s="22"/>
      <c r="D15" s="18"/>
      <c r="E15" s="18"/>
      <c r="F15" s="22"/>
      <c r="G15" s="22"/>
      <c r="H15" s="22"/>
      <c r="I15" s="22"/>
      <c r="J15" s="22"/>
      <c r="K15" s="19">
        <v>109</v>
      </c>
      <c r="L15" s="18"/>
      <c r="M15" s="18">
        <f t="shared" si="0"/>
        <v>0</v>
      </c>
      <c r="N15" s="19">
        <v>107</v>
      </c>
      <c r="O15" s="18"/>
      <c r="P15" s="18">
        <f t="shared" si="3"/>
        <v>0</v>
      </c>
      <c r="Q15" s="17">
        <v>106</v>
      </c>
      <c r="R15" s="40">
        <v>112</v>
      </c>
      <c r="S15" s="16">
        <v>104</v>
      </c>
      <c r="T15" s="16">
        <v>110</v>
      </c>
      <c r="U15" s="15">
        <f t="shared" si="2"/>
        <v>0</v>
      </c>
      <c r="V15" s="14"/>
    </row>
    <row r="16" spans="1:22" ht="15.95" customHeight="1" x14ac:dyDescent="0.25">
      <c r="A16" s="21">
        <v>6</v>
      </c>
      <c r="B16" s="22"/>
      <c r="C16" s="22"/>
      <c r="D16" s="18"/>
      <c r="E16" s="18"/>
      <c r="F16" s="22"/>
      <c r="G16" s="22"/>
      <c r="H16" s="22"/>
      <c r="I16" s="22"/>
      <c r="J16" s="22"/>
      <c r="K16" s="19">
        <v>109</v>
      </c>
      <c r="L16" s="18"/>
      <c r="M16" s="18">
        <f t="shared" si="0"/>
        <v>0</v>
      </c>
      <c r="N16" s="19">
        <v>107</v>
      </c>
      <c r="O16" s="18"/>
      <c r="P16" s="18">
        <f t="shared" si="3"/>
        <v>0</v>
      </c>
      <c r="Q16" s="17">
        <v>106</v>
      </c>
      <c r="R16" s="40">
        <v>112</v>
      </c>
      <c r="S16" s="16">
        <v>104</v>
      </c>
      <c r="T16" s="16">
        <v>110</v>
      </c>
      <c r="U16" s="15">
        <f t="shared" si="2"/>
        <v>0</v>
      </c>
      <c r="V16" s="14"/>
    </row>
    <row r="17" spans="1:22" ht="15.95" customHeight="1" x14ac:dyDescent="0.25">
      <c r="A17" s="21">
        <v>7</v>
      </c>
      <c r="B17" s="22"/>
      <c r="C17" s="22"/>
      <c r="D17" s="18"/>
      <c r="E17" s="18"/>
      <c r="F17" s="22"/>
      <c r="G17" s="22"/>
      <c r="H17" s="22"/>
      <c r="I17" s="22"/>
      <c r="J17" s="22"/>
      <c r="K17" s="19">
        <v>109</v>
      </c>
      <c r="L17" s="18"/>
      <c r="M17" s="18">
        <f t="shared" si="0"/>
        <v>0</v>
      </c>
      <c r="N17" s="19">
        <v>107</v>
      </c>
      <c r="O17" s="18"/>
      <c r="P17" s="18">
        <f t="shared" si="3"/>
        <v>0</v>
      </c>
      <c r="Q17" s="17">
        <v>106</v>
      </c>
      <c r="R17" s="40">
        <v>112</v>
      </c>
      <c r="S17" s="16">
        <v>104</v>
      </c>
      <c r="T17" s="16">
        <v>110</v>
      </c>
      <c r="U17" s="15">
        <f t="shared" si="2"/>
        <v>0</v>
      </c>
      <c r="V17" s="14"/>
    </row>
    <row r="18" spans="1:22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19">
        <v>109</v>
      </c>
      <c r="L18" s="18"/>
      <c r="M18" s="18">
        <f t="shared" si="0"/>
        <v>0</v>
      </c>
      <c r="N18" s="19">
        <v>107</v>
      </c>
      <c r="O18" s="18"/>
      <c r="P18" s="18">
        <f t="shared" si="3"/>
        <v>0</v>
      </c>
      <c r="Q18" s="17">
        <v>106</v>
      </c>
      <c r="R18" s="40">
        <v>112</v>
      </c>
      <c r="S18" s="16">
        <v>104</v>
      </c>
      <c r="T18" s="16">
        <v>110</v>
      </c>
      <c r="U18" s="15">
        <f t="shared" si="2"/>
        <v>0</v>
      </c>
      <c r="V18" s="14"/>
    </row>
    <row r="19" spans="1:22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19">
        <v>109</v>
      </c>
      <c r="L19" s="18"/>
      <c r="M19" s="18">
        <f t="shared" si="0"/>
        <v>0</v>
      </c>
      <c r="N19" s="19">
        <v>107</v>
      </c>
      <c r="O19" s="18"/>
      <c r="P19" s="18">
        <f t="shared" si="3"/>
        <v>0</v>
      </c>
      <c r="Q19" s="17">
        <v>106</v>
      </c>
      <c r="R19" s="40">
        <v>112</v>
      </c>
      <c r="S19" s="16">
        <v>104</v>
      </c>
      <c r="T19" s="16">
        <v>110</v>
      </c>
      <c r="U19" s="15">
        <f t="shared" si="2"/>
        <v>0</v>
      </c>
      <c r="V19" s="14"/>
    </row>
    <row r="20" spans="1:22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19">
        <v>109</v>
      </c>
      <c r="L20" s="18"/>
      <c r="M20" s="18">
        <f t="shared" si="0"/>
        <v>0</v>
      </c>
      <c r="N20" s="19">
        <v>107</v>
      </c>
      <c r="O20" s="18"/>
      <c r="P20" s="18">
        <f t="shared" si="3"/>
        <v>0</v>
      </c>
      <c r="Q20" s="17">
        <v>106</v>
      </c>
      <c r="R20" s="40">
        <v>112</v>
      </c>
      <c r="S20" s="16">
        <v>104</v>
      </c>
      <c r="T20" s="16">
        <v>110</v>
      </c>
      <c r="U20" s="15">
        <f t="shared" si="2"/>
        <v>0</v>
      </c>
      <c r="V20" s="14"/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6BAC7-17B9-43FB-A13A-15D2D01E9A9C}">
  <sheetPr codeName="Sheet4"/>
  <dimension ref="A1:Q31"/>
  <sheetViews>
    <sheetView zoomScale="80" zoomScaleNormal="80" workbookViewId="0">
      <selection activeCell="V15" sqref="V15"/>
    </sheetView>
  </sheetViews>
  <sheetFormatPr defaultColWidth="9" defaultRowHeight="13.5" x14ac:dyDescent="0.15"/>
  <cols>
    <col min="1" max="1" width="3.75" style="11" customWidth="1"/>
    <col min="2" max="2" width="10.25" style="11" customWidth="1"/>
    <col min="3" max="3" width="12" style="11" customWidth="1"/>
    <col min="4" max="4" width="11" style="11" customWidth="1"/>
    <col min="5" max="5" width="10.5" style="11" customWidth="1"/>
    <col min="6" max="7" width="10.25" style="11" customWidth="1"/>
    <col min="8" max="8" width="10.625" style="11" customWidth="1"/>
    <col min="9" max="9" width="9.75" style="11" customWidth="1"/>
    <col min="10" max="10" width="10.5" style="11" customWidth="1"/>
    <col min="11" max="11" width="8.375" style="39" customWidth="1"/>
    <col min="12" max="12" width="11.125" style="39" customWidth="1"/>
    <col min="13" max="13" width="9" style="39" customWidth="1"/>
    <col min="14" max="15" width="2.625" style="39" customWidth="1"/>
    <col min="16" max="16" width="10.125" style="11" customWidth="1"/>
    <col min="17" max="16384" width="9" style="11"/>
  </cols>
  <sheetData>
    <row r="1" spans="1:17" ht="20.100000000000001" customHeight="1" x14ac:dyDescent="0.3">
      <c r="F1" s="32" t="s">
        <v>3</v>
      </c>
    </row>
    <row r="2" spans="1:17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47" t="s">
        <v>52</v>
      </c>
      <c r="M2" s="23" t="s">
        <v>33</v>
      </c>
      <c r="N2" s="17" t="s">
        <v>34</v>
      </c>
      <c r="O2" s="16" t="s">
        <v>35</v>
      </c>
      <c r="P2" s="13" t="s">
        <v>120</v>
      </c>
    </row>
    <row r="3" spans="1:17" ht="15.95" customHeight="1" x14ac:dyDescent="0.25">
      <c r="A3" s="21">
        <v>5</v>
      </c>
      <c r="B3" s="257">
        <v>11.172222222222221</v>
      </c>
      <c r="C3" s="257">
        <v>11.251999999999997</v>
      </c>
      <c r="D3" s="90">
        <v>11.1235294117647</v>
      </c>
      <c r="E3" s="90">
        <v>10.957000000000001</v>
      </c>
      <c r="F3" s="257">
        <v>11.207999999999998</v>
      </c>
      <c r="G3" s="257">
        <v>11.007999999999999</v>
      </c>
      <c r="H3" s="257">
        <v>11.11</v>
      </c>
      <c r="I3" s="257"/>
      <c r="J3" s="257"/>
      <c r="K3" s="22">
        <v>11.2</v>
      </c>
      <c r="L3" s="35">
        <f>AVERAGE(B3:J3)</f>
        <v>11.118678804855275</v>
      </c>
      <c r="M3" s="35">
        <f>MAX(B3:J3)-MIN(B3:J3)</f>
        <v>0.29499999999999638</v>
      </c>
      <c r="N3" s="50">
        <v>10.7</v>
      </c>
      <c r="O3" s="49">
        <v>11.7</v>
      </c>
      <c r="P3" s="15">
        <f>L3/L3*100</f>
        <v>100</v>
      </c>
    </row>
    <row r="4" spans="1:17" ht="15.95" customHeight="1" x14ac:dyDescent="0.25">
      <c r="A4" s="21">
        <v>6</v>
      </c>
      <c r="B4" s="36"/>
      <c r="C4" s="36"/>
      <c r="D4" s="35"/>
      <c r="E4" s="35"/>
      <c r="F4" s="36"/>
      <c r="G4" s="36"/>
      <c r="H4" s="36"/>
      <c r="I4" s="36"/>
      <c r="J4" s="36"/>
      <c r="K4" s="22">
        <v>11.2</v>
      </c>
      <c r="L4" s="35"/>
      <c r="M4" s="35">
        <f t="shared" ref="M4:M20" si="0">MAX(B4:J4)-MIN(B4:J4)</f>
        <v>0</v>
      </c>
      <c r="N4" s="50">
        <v>10.7</v>
      </c>
      <c r="O4" s="49">
        <v>11.7</v>
      </c>
      <c r="P4" s="15">
        <f>L4/L$3*100</f>
        <v>0</v>
      </c>
    </row>
    <row r="5" spans="1:17" ht="15.95" customHeight="1" x14ac:dyDescent="0.25">
      <c r="A5" s="21">
        <v>7</v>
      </c>
      <c r="B5" s="36"/>
      <c r="C5" s="36"/>
      <c r="D5" s="35"/>
      <c r="E5" s="35"/>
      <c r="F5" s="36"/>
      <c r="G5" s="36"/>
      <c r="H5" s="36"/>
      <c r="I5" s="36"/>
      <c r="J5" s="36"/>
      <c r="K5" s="22">
        <v>11.2</v>
      </c>
      <c r="L5" s="35"/>
      <c r="M5" s="35">
        <f t="shared" si="0"/>
        <v>0</v>
      </c>
      <c r="N5" s="50">
        <v>10.7</v>
      </c>
      <c r="O5" s="49">
        <v>11.7</v>
      </c>
      <c r="P5" s="15">
        <f t="shared" ref="P5:P20" si="1">L5/L$3*100</f>
        <v>0</v>
      </c>
    </row>
    <row r="6" spans="1:17" ht="15.95" customHeight="1" x14ac:dyDescent="0.25">
      <c r="A6" s="21">
        <v>8</v>
      </c>
      <c r="B6" s="36"/>
      <c r="C6" s="36"/>
      <c r="D6" s="35"/>
      <c r="E6" s="35"/>
      <c r="F6" s="36"/>
      <c r="G6" s="36"/>
      <c r="H6" s="36"/>
      <c r="I6" s="36"/>
      <c r="J6" s="36"/>
      <c r="K6" s="22">
        <v>11.2</v>
      </c>
      <c r="L6" s="35"/>
      <c r="M6" s="35">
        <f t="shared" si="0"/>
        <v>0</v>
      </c>
      <c r="N6" s="50">
        <v>10.7</v>
      </c>
      <c r="O6" s="49">
        <v>11.7</v>
      </c>
      <c r="P6" s="15">
        <f t="shared" si="1"/>
        <v>0</v>
      </c>
    </row>
    <row r="7" spans="1:17" ht="15.95" customHeight="1" x14ac:dyDescent="0.25">
      <c r="A7" s="21">
        <v>9</v>
      </c>
      <c r="B7" s="36"/>
      <c r="C7" s="36"/>
      <c r="D7" s="35"/>
      <c r="E7" s="35"/>
      <c r="F7" s="36"/>
      <c r="G7" s="36"/>
      <c r="H7" s="36"/>
      <c r="I7" s="35"/>
      <c r="J7" s="36"/>
      <c r="K7" s="22">
        <v>11.2</v>
      </c>
      <c r="L7" s="35"/>
      <c r="M7" s="35">
        <f t="shared" si="0"/>
        <v>0</v>
      </c>
      <c r="N7" s="50">
        <v>10.7</v>
      </c>
      <c r="O7" s="49">
        <v>11.7</v>
      </c>
      <c r="P7" s="15">
        <f t="shared" si="1"/>
        <v>0</v>
      </c>
    </row>
    <row r="8" spans="1:17" ht="15.95" customHeight="1" x14ac:dyDescent="0.25">
      <c r="A8" s="21">
        <v>10</v>
      </c>
      <c r="B8" s="132"/>
      <c r="C8" s="132"/>
      <c r="D8" s="135"/>
      <c r="E8" s="137"/>
      <c r="F8" s="132"/>
      <c r="G8" s="132"/>
      <c r="H8" s="132"/>
      <c r="I8" s="132"/>
      <c r="J8" s="132"/>
      <c r="K8" s="22">
        <v>11.2</v>
      </c>
      <c r="L8" s="35"/>
      <c r="M8" s="35">
        <f t="shared" si="0"/>
        <v>0</v>
      </c>
      <c r="N8" s="50">
        <v>10.7</v>
      </c>
      <c r="O8" s="49">
        <v>11.7</v>
      </c>
      <c r="P8" s="15">
        <f t="shared" si="1"/>
        <v>0</v>
      </c>
    </row>
    <row r="9" spans="1:17" ht="15.95" customHeight="1" x14ac:dyDescent="0.25">
      <c r="A9" s="21">
        <v>11</v>
      </c>
      <c r="B9" s="36"/>
      <c r="C9" s="36"/>
      <c r="D9" s="35"/>
      <c r="E9" s="35"/>
      <c r="F9" s="36"/>
      <c r="G9" s="36"/>
      <c r="H9" s="36"/>
      <c r="I9" s="36"/>
      <c r="J9" s="36"/>
      <c r="K9" s="22">
        <v>11.2</v>
      </c>
      <c r="L9" s="35"/>
      <c r="M9" s="35">
        <f t="shared" si="0"/>
        <v>0</v>
      </c>
      <c r="N9" s="50">
        <v>10.7</v>
      </c>
      <c r="O9" s="49">
        <v>11.7</v>
      </c>
      <c r="P9" s="15">
        <f t="shared" si="1"/>
        <v>0</v>
      </c>
    </row>
    <row r="10" spans="1:17" ht="15.95" customHeight="1" x14ac:dyDescent="0.25">
      <c r="A10" s="21">
        <v>12</v>
      </c>
      <c r="B10" s="36"/>
      <c r="C10" s="36"/>
      <c r="D10" s="35"/>
      <c r="E10" s="35"/>
      <c r="F10" s="36"/>
      <c r="G10" s="36"/>
      <c r="H10" s="36"/>
      <c r="I10" s="36"/>
      <c r="J10" s="36"/>
      <c r="K10" s="22">
        <v>11.2</v>
      </c>
      <c r="L10" s="35"/>
      <c r="M10" s="35">
        <f t="shared" si="0"/>
        <v>0</v>
      </c>
      <c r="N10" s="50">
        <v>10.7</v>
      </c>
      <c r="O10" s="49">
        <v>11.7</v>
      </c>
      <c r="P10" s="15">
        <f t="shared" si="1"/>
        <v>0</v>
      </c>
    </row>
    <row r="11" spans="1:17" ht="15.95" customHeight="1" x14ac:dyDescent="0.25">
      <c r="A11" s="21">
        <v>1</v>
      </c>
      <c r="B11" s="36"/>
      <c r="C11" s="36"/>
      <c r="D11" s="35"/>
      <c r="E11" s="35"/>
      <c r="F11" s="36"/>
      <c r="G11" s="36"/>
      <c r="H11" s="36"/>
      <c r="I11" s="36"/>
      <c r="J11" s="36"/>
      <c r="K11" s="22">
        <v>11.2</v>
      </c>
      <c r="L11" s="35"/>
      <c r="M11" s="35">
        <f t="shared" si="0"/>
        <v>0</v>
      </c>
      <c r="N11" s="50">
        <v>10.7</v>
      </c>
      <c r="O11" s="49">
        <v>11.7</v>
      </c>
      <c r="P11" s="15">
        <f t="shared" si="1"/>
        <v>0</v>
      </c>
    </row>
    <row r="12" spans="1:17" ht="15.95" customHeight="1" x14ac:dyDescent="0.25">
      <c r="A12" s="21">
        <v>2</v>
      </c>
      <c r="B12" s="36"/>
      <c r="C12" s="36"/>
      <c r="D12" s="35"/>
      <c r="E12" s="35"/>
      <c r="F12" s="36"/>
      <c r="G12" s="36"/>
      <c r="H12" s="36"/>
      <c r="I12" s="36"/>
      <c r="J12" s="36"/>
      <c r="K12" s="22">
        <v>11.2</v>
      </c>
      <c r="L12" s="35"/>
      <c r="M12" s="35">
        <f t="shared" si="0"/>
        <v>0</v>
      </c>
      <c r="N12" s="50">
        <v>10.7</v>
      </c>
      <c r="O12" s="49">
        <v>11.7</v>
      </c>
      <c r="P12" s="15">
        <f t="shared" si="1"/>
        <v>0</v>
      </c>
    </row>
    <row r="13" spans="1:17" ht="15.95" customHeight="1" x14ac:dyDescent="0.25">
      <c r="A13" s="21">
        <v>3</v>
      </c>
      <c r="B13" s="36"/>
      <c r="C13" s="36"/>
      <c r="D13" s="35"/>
      <c r="E13" s="35"/>
      <c r="F13" s="36"/>
      <c r="G13" s="36"/>
      <c r="H13" s="36"/>
      <c r="I13" s="36"/>
      <c r="J13" s="36"/>
      <c r="K13" s="22">
        <v>11.2</v>
      </c>
      <c r="L13" s="35"/>
      <c r="M13" s="35">
        <f t="shared" si="0"/>
        <v>0</v>
      </c>
      <c r="N13" s="50">
        <v>10.7</v>
      </c>
      <c r="O13" s="49">
        <v>11.7</v>
      </c>
      <c r="P13" s="15">
        <f t="shared" si="1"/>
        <v>0</v>
      </c>
    </row>
    <row r="14" spans="1:17" ht="15.95" customHeight="1" x14ac:dyDescent="0.25">
      <c r="A14" s="21">
        <v>4</v>
      </c>
      <c r="B14" s="36"/>
      <c r="C14" s="36"/>
      <c r="D14" s="35"/>
      <c r="E14" s="35"/>
      <c r="F14" s="51"/>
      <c r="G14" s="36"/>
      <c r="H14" s="36"/>
      <c r="I14" s="36"/>
      <c r="J14" s="36"/>
      <c r="K14" s="22">
        <v>11.2</v>
      </c>
      <c r="L14" s="35"/>
      <c r="M14" s="35">
        <f t="shared" si="0"/>
        <v>0</v>
      </c>
      <c r="N14" s="50">
        <v>10.7</v>
      </c>
      <c r="O14" s="49">
        <v>11.7</v>
      </c>
      <c r="P14" s="15">
        <f t="shared" si="1"/>
        <v>0</v>
      </c>
    </row>
    <row r="15" spans="1:17" ht="15.95" customHeight="1" x14ac:dyDescent="0.25">
      <c r="A15" s="21">
        <v>5</v>
      </c>
      <c r="B15" s="36"/>
      <c r="C15" s="36"/>
      <c r="D15" s="35"/>
      <c r="E15" s="35"/>
      <c r="F15" s="36"/>
      <c r="G15" s="36"/>
      <c r="H15" s="36"/>
      <c r="I15" s="36"/>
      <c r="J15" s="36"/>
      <c r="K15" s="22">
        <v>11.2</v>
      </c>
      <c r="L15" s="35"/>
      <c r="M15" s="35">
        <f t="shared" si="0"/>
        <v>0</v>
      </c>
      <c r="N15" s="50">
        <v>10.7</v>
      </c>
      <c r="O15" s="49">
        <v>11.7</v>
      </c>
      <c r="P15" s="15">
        <f t="shared" si="1"/>
        <v>0</v>
      </c>
      <c r="Q15" s="14"/>
    </row>
    <row r="16" spans="1:17" ht="15.95" customHeight="1" x14ac:dyDescent="0.25">
      <c r="A16" s="21">
        <v>6</v>
      </c>
      <c r="B16" s="36"/>
      <c r="C16" s="36"/>
      <c r="D16" s="37"/>
      <c r="E16" s="35"/>
      <c r="F16" s="36"/>
      <c r="G16" s="36"/>
      <c r="H16" s="36"/>
      <c r="I16" s="36"/>
      <c r="J16" s="36"/>
      <c r="K16" s="22">
        <v>11.2</v>
      </c>
      <c r="L16" s="35"/>
      <c r="M16" s="35">
        <f t="shared" si="0"/>
        <v>0</v>
      </c>
      <c r="N16" s="50">
        <v>10.7</v>
      </c>
      <c r="O16" s="49">
        <v>11.7</v>
      </c>
      <c r="P16" s="15">
        <f t="shared" si="1"/>
        <v>0</v>
      </c>
      <c r="Q16" s="14"/>
    </row>
    <row r="17" spans="1:17" ht="15.95" customHeight="1" x14ac:dyDescent="0.25">
      <c r="A17" s="21">
        <v>7</v>
      </c>
      <c r="B17" s="36"/>
      <c r="C17" s="36"/>
      <c r="D17" s="37"/>
      <c r="E17" s="35"/>
      <c r="F17" s="36"/>
      <c r="G17" s="36"/>
      <c r="H17" s="36"/>
      <c r="I17" s="36"/>
      <c r="J17" s="36"/>
      <c r="K17" s="22">
        <v>11.2</v>
      </c>
      <c r="L17" s="35"/>
      <c r="M17" s="35">
        <f t="shared" si="0"/>
        <v>0</v>
      </c>
      <c r="N17" s="50">
        <v>10.7</v>
      </c>
      <c r="O17" s="49">
        <v>11.7</v>
      </c>
      <c r="P17" s="15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22">
        <v>11.2</v>
      </c>
      <c r="L18" s="35"/>
      <c r="M18" s="35">
        <f t="shared" si="0"/>
        <v>0</v>
      </c>
      <c r="N18" s="50">
        <v>10.7</v>
      </c>
      <c r="O18" s="49">
        <v>11.7</v>
      </c>
      <c r="P18" s="15">
        <f t="shared" si="1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22">
        <v>11.2</v>
      </c>
      <c r="L19" s="35"/>
      <c r="M19" s="35">
        <f t="shared" si="0"/>
        <v>0</v>
      </c>
      <c r="N19" s="50">
        <v>10.7</v>
      </c>
      <c r="O19" s="49">
        <v>11.7</v>
      </c>
      <c r="P19" s="15">
        <f t="shared" si="1"/>
        <v>0</v>
      </c>
      <c r="Q19" s="14"/>
    </row>
    <row r="20" spans="1:17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22">
        <v>11.2</v>
      </c>
      <c r="L20" s="35"/>
      <c r="M20" s="35">
        <f t="shared" si="0"/>
        <v>0</v>
      </c>
      <c r="N20" s="50">
        <v>10.7</v>
      </c>
      <c r="O20" s="49">
        <v>11.7</v>
      </c>
      <c r="P20" s="15">
        <f t="shared" si="1"/>
        <v>0</v>
      </c>
      <c r="Q20" s="14"/>
    </row>
    <row r="31" spans="1:17" x14ac:dyDescent="0.15">
      <c r="F31" s="11" t="s">
        <v>42</v>
      </c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240DE-BF62-4A10-B712-51F812D05728}">
  <sheetPr codeName="Sheet5"/>
  <dimension ref="A1:S20"/>
  <sheetViews>
    <sheetView zoomScale="80" zoomScaleNormal="80" workbookViewId="0">
      <selection activeCell="V5" sqref="V5"/>
    </sheetView>
  </sheetViews>
  <sheetFormatPr defaultColWidth="9" defaultRowHeight="13.5" x14ac:dyDescent="0.15"/>
  <cols>
    <col min="1" max="1" width="3.75" style="11" customWidth="1"/>
    <col min="2" max="2" width="9.5" style="11" customWidth="1"/>
    <col min="3" max="3" width="12" style="11" customWidth="1"/>
    <col min="4" max="4" width="10.375" style="11" customWidth="1"/>
    <col min="5" max="6" width="10.5" style="11" customWidth="1"/>
    <col min="7" max="7" width="10.375" style="11" customWidth="1"/>
    <col min="8" max="8" width="10.625" style="11" customWidth="1"/>
    <col min="9" max="9" width="9.5" style="11" customWidth="1"/>
    <col min="10" max="10" width="10.25" style="11" customWidth="1"/>
    <col min="11" max="11" width="6.875" style="11" customWidth="1"/>
    <col min="12" max="12" width="9.75" style="11" customWidth="1"/>
    <col min="13" max="13" width="7.5" style="11" customWidth="1"/>
    <col min="14" max="15" width="2.625" style="11" customWidth="1"/>
    <col min="16" max="16" width="10.125" style="11" customWidth="1"/>
    <col min="17" max="16384" width="9" style="11"/>
  </cols>
  <sheetData>
    <row r="1" spans="1:19" ht="20.100000000000001" customHeight="1" x14ac:dyDescent="0.3">
      <c r="E1" s="32"/>
      <c r="F1" s="32" t="s">
        <v>4</v>
      </c>
    </row>
    <row r="2" spans="1:19" ht="16.5" customHeight="1" x14ac:dyDescent="0.3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52</v>
      </c>
      <c r="M2" s="47" t="s">
        <v>33</v>
      </c>
      <c r="N2" s="53" t="s">
        <v>34</v>
      </c>
      <c r="O2" s="52" t="s">
        <v>35</v>
      </c>
      <c r="P2" s="13" t="s">
        <v>120</v>
      </c>
      <c r="S2" s="55"/>
    </row>
    <row r="3" spans="1:19" ht="16.5" customHeight="1" x14ac:dyDescent="0.3">
      <c r="A3" s="21">
        <v>5</v>
      </c>
      <c r="B3" s="259">
        <v>176.66666666666666</v>
      </c>
      <c r="C3" s="259">
        <v>177.59863013698626</v>
      </c>
      <c r="D3" s="258">
        <v>181.333333333333</v>
      </c>
      <c r="E3" s="258">
        <v>178.417</v>
      </c>
      <c r="F3" s="259">
        <v>175.8</v>
      </c>
      <c r="G3" s="259">
        <v>175.048</v>
      </c>
      <c r="H3" s="259">
        <v>176.6</v>
      </c>
      <c r="I3" s="259"/>
      <c r="J3" s="259"/>
      <c r="K3" s="19">
        <v>178</v>
      </c>
      <c r="L3" s="18">
        <f>AVERAGE(B3:J3)</f>
        <v>177.35194716242654</v>
      </c>
      <c r="M3" s="18">
        <f>MAX(B3:J3)-MIN(B3:J3)</f>
        <v>6.2853333333329999</v>
      </c>
      <c r="N3" s="53">
        <v>173</v>
      </c>
      <c r="O3" s="52">
        <v>183</v>
      </c>
      <c r="P3" s="15">
        <f>L3/L3*100</f>
        <v>100</v>
      </c>
    </row>
    <row r="4" spans="1:19" ht="15.95" customHeight="1" x14ac:dyDescent="0.3">
      <c r="A4" s="21">
        <v>6</v>
      </c>
      <c r="B4" s="22"/>
      <c r="C4" s="22"/>
      <c r="D4" s="18"/>
      <c r="E4" s="18"/>
      <c r="F4" s="22"/>
      <c r="G4" s="22"/>
      <c r="H4" s="22"/>
      <c r="I4" s="22"/>
      <c r="J4" s="22"/>
      <c r="K4" s="19">
        <v>178</v>
      </c>
      <c r="L4" s="18"/>
      <c r="M4" s="18">
        <f t="shared" ref="M4:M20" si="0">MAX(B4:J4)-MIN(B4:J4)</f>
        <v>0</v>
      </c>
      <c r="N4" s="53">
        <v>173</v>
      </c>
      <c r="O4" s="52">
        <v>183</v>
      </c>
      <c r="P4" s="15">
        <f>L4/L$3*100</f>
        <v>0</v>
      </c>
    </row>
    <row r="5" spans="1:19" ht="15.95" customHeight="1" x14ac:dyDescent="0.3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19">
        <v>178</v>
      </c>
      <c r="L5" s="18"/>
      <c r="M5" s="18">
        <f t="shared" si="0"/>
        <v>0</v>
      </c>
      <c r="N5" s="53">
        <v>173</v>
      </c>
      <c r="O5" s="52">
        <v>183</v>
      </c>
      <c r="P5" s="15">
        <f t="shared" ref="P5:P20" si="1">L5/L$3*100</f>
        <v>0</v>
      </c>
    </row>
    <row r="6" spans="1:19" ht="15.95" customHeight="1" x14ac:dyDescent="0.3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19">
        <v>178</v>
      </c>
      <c r="L6" s="18"/>
      <c r="M6" s="18">
        <f t="shared" si="0"/>
        <v>0</v>
      </c>
      <c r="N6" s="53">
        <v>173</v>
      </c>
      <c r="O6" s="52">
        <v>183</v>
      </c>
      <c r="P6" s="15">
        <f t="shared" si="1"/>
        <v>0</v>
      </c>
    </row>
    <row r="7" spans="1:19" ht="15.95" customHeight="1" x14ac:dyDescent="0.3">
      <c r="A7" s="21">
        <v>9</v>
      </c>
      <c r="B7" s="22"/>
      <c r="C7" s="22"/>
      <c r="D7" s="18"/>
      <c r="E7" s="18"/>
      <c r="F7" s="22"/>
      <c r="G7" s="22"/>
      <c r="H7" s="22"/>
      <c r="I7" s="18"/>
      <c r="J7" s="22"/>
      <c r="K7" s="19">
        <v>178</v>
      </c>
      <c r="L7" s="18"/>
      <c r="M7" s="18">
        <f t="shared" si="0"/>
        <v>0</v>
      </c>
      <c r="N7" s="53">
        <v>173</v>
      </c>
      <c r="O7" s="52">
        <v>183</v>
      </c>
      <c r="P7" s="15">
        <f t="shared" si="1"/>
        <v>0</v>
      </c>
    </row>
    <row r="8" spans="1:19" ht="15.95" customHeight="1" x14ac:dyDescent="0.3">
      <c r="A8" s="21">
        <v>10</v>
      </c>
      <c r="B8" s="131"/>
      <c r="C8" s="131"/>
      <c r="D8" s="134"/>
      <c r="E8" s="134"/>
      <c r="F8" s="131"/>
      <c r="G8" s="131"/>
      <c r="H8" s="131"/>
      <c r="I8" s="131"/>
      <c r="J8" s="131"/>
      <c r="K8" s="19">
        <v>178</v>
      </c>
      <c r="L8" s="18"/>
      <c r="M8" s="18">
        <f t="shared" si="0"/>
        <v>0</v>
      </c>
      <c r="N8" s="53">
        <v>173</v>
      </c>
      <c r="O8" s="52">
        <v>183</v>
      </c>
      <c r="P8" s="15">
        <f t="shared" si="1"/>
        <v>0</v>
      </c>
    </row>
    <row r="9" spans="1:19" ht="15.95" customHeight="1" x14ac:dyDescent="0.3">
      <c r="A9" s="21">
        <v>11</v>
      </c>
      <c r="B9" s="22"/>
      <c r="C9" s="22"/>
      <c r="D9" s="18"/>
      <c r="E9" s="18"/>
      <c r="F9" s="22"/>
      <c r="G9" s="22"/>
      <c r="H9" s="22"/>
      <c r="I9" s="22"/>
      <c r="J9" s="22"/>
      <c r="K9" s="19">
        <v>178</v>
      </c>
      <c r="L9" s="18"/>
      <c r="M9" s="18">
        <f t="shared" si="0"/>
        <v>0</v>
      </c>
      <c r="N9" s="53">
        <v>173</v>
      </c>
      <c r="O9" s="52">
        <v>183</v>
      </c>
      <c r="P9" s="15">
        <f t="shared" si="1"/>
        <v>0</v>
      </c>
    </row>
    <row r="10" spans="1:19" ht="15.95" customHeight="1" x14ac:dyDescent="0.3">
      <c r="A10" s="21">
        <v>12</v>
      </c>
      <c r="B10" s="22"/>
      <c r="C10" s="22"/>
      <c r="D10" s="18"/>
      <c r="E10" s="18"/>
      <c r="F10" s="22"/>
      <c r="G10" s="22"/>
      <c r="H10" s="22"/>
      <c r="I10" s="22"/>
      <c r="J10" s="22"/>
      <c r="K10" s="19">
        <v>178</v>
      </c>
      <c r="L10" s="18"/>
      <c r="M10" s="18">
        <f t="shared" si="0"/>
        <v>0</v>
      </c>
      <c r="N10" s="53">
        <v>173</v>
      </c>
      <c r="O10" s="52">
        <v>183</v>
      </c>
      <c r="P10" s="15">
        <f t="shared" si="1"/>
        <v>0</v>
      </c>
    </row>
    <row r="11" spans="1:19" ht="15.95" customHeight="1" x14ac:dyDescent="0.3">
      <c r="A11" s="21">
        <v>1</v>
      </c>
      <c r="B11" s="22"/>
      <c r="C11" s="22"/>
      <c r="D11" s="18"/>
      <c r="E11" s="18"/>
      <c r="F11" s="22"/>
      <c r="G11" s="22"/>
      <c r="H11" s="22"/>
      <c r="I11" s="22"/>
      <c r="J11" s="22"/>
      <c r="K11" s="19">
        <v>178</v>
      </c>
      <c r="L11" s="18"/>
      <c r="M11" s="18">
        <f t="shared" si="0"/>
        <v>0</v>
      </c>
      <c r="N11" s="53">
        <v>173</v>
      </c>
      <c r="O11" s="52">
        <v>183</v>
      </c>
      <c r="P11" s="15">
        <f t="shared" si="1"/>
        <v>0</v>
      </c>
    </row>
    <row r="12" spans="1:19" ht="15.95" customHeight="1" x14ac:dyDescent="0.3">
      <c r="A12" s="21">
        <v>2</v>
      </c>
      <c r="B12" s="22"/>
      <c r="C12" s="22"/>
      <c r="D12" s="18"/>
      <c r="E12" s="18"/>
      <c r="F12" s="22"/>
      <c r="G12" s="22"/>
      <c r="H12" s="22"/>
      <c r="I12" s="22"/>
      <c r="J12" s="22"/>
      <c r="K12" s="19">
        <v>178</v>
      </c>
      <c r="L12" s="18"/>
      <c r="M12" s="18">
        <f t="shared" si="0"/>
        <v>0</v>
      </c>
      <c r="N12" s="53">
        <v>173</v>
      </c>
      <c r="O12" s="52">
        <v>183</v>
      </c>
      <c r="P12" s="15">
        <f t="shared" si="1"/>
        <v>0</v>
      </c>
    </row>
    <row r="13" spans="1:19" ht="15.95" customHeight="1" x14ac:dyDescent="0.3">
      <c r="A13" s="21">
        <v>3</v>
      </c>
      <c r="B13" s="22"/>
      <c r="C13" s="22"/>
      <c r="D13" s="18"/>
      <c r="E13" s="18"/>
      <c r="F13" s="22"/>
      <c r="G13" s="22"/>
      <c r="H13" s="22"/>
      <c r="I13" s="22"/>
      <c r="J13" s="22"/>
      <c r="K13" s="19">
        <v>178</v>
      </c>
      <c r="L13" s="18"/>
      <c r="M13" s="18">
        <f t="shared" si="0"/>
        <v>0</v>
      </c>
      <c r="N13" s="53">
        <v>173</v>
      </c>
      <c r="O13" s="52">
        <v>183</v>
      </c>
      <c r="P13" s="15">
        <f t="shared" si="1"/>
        <v>0</v>
      </c>
    </row>
    <row r="14" spans="1:19" ht="15.95" customHeight="1" x14ac:dyDescent="0.3">
      <c r="A14" s="21">
        <v>4</v>
      </c>
      <c r="B14" s="22"/>
      <c r="C14" s="22"/>
      <c r="D14" s="18"/>
      <c r="E14" s="18"/>
      <c r="F14" s="20"/>
      <c r="G14" s="22"/>
      <c r="H14" s="22"/>
      <c r="I14" s="22"/>
      <c r="J14" s="22"/>
      <c r="K14" s="19">
        <v>178</v>
      </c>
      <c r="L14" s="18"/>
      <c r="M14" s="18">
        <f t="shared" si="0"/>
        <v>0</v>
      </c>
      <c r="N14" s="53">
        <v>173</v>
      </c>
      <c r="O14" s="52">
        <v>183</v>
      </c>
      <c r="P14" s="15">
        <f t="shared" si="1"/>
        <v>0</v>
      </c>
    </row>
    <row r="15" spans="1:19" ht="15.95" customHeight="1" x14ac:dyDescent="0.3">
      <c r="A15" s="21">
        <v>5</v>
      </c>
      <c r="B15" s="22"/>
      <c r="C15" s="22"/>
      <c r="D15" s="18"/>
      <c r="E15" s="18"/>
      <c r="F15" s="22"/>
      <c r="G15" s="22"/>
      <c r="H15" s="22"/>
      <c r="I15" s="22"/>
      <c r="J15" s="22"/>
      <c r="K15" s="19">
        <v>178</v>
      </c>
      <c r="L15" s="18"/>
      <c r="M15" s="18">
        <f t="shared" si="0"/>
        <v>0</v>
      </c>
      <c r="N15" s="53">
        <v>173</v>
      </c>
      <c r="O15" s="52">
        <v>183</v>
      </c>
      <c r="P15" s="15">
        <f t="shared" si="1"/>
        <v>0</v>
      </c>
      <c r="Q15" s="14"/>
    </row>
    <row r="16" spans="1:19" ht="15.95" customHeight="1" x14ac:dyDescent="0.3">
      <c r="A16" s="21">
        <v>6</v>
      </c>
      <c r="B16" s="22"/>
      <c r="C16" s="22"/>
      <c r="D16" s="18"/>
      <c r="E16" s="18"/>
      <c r="F16" s="22"/>
      <c r="G16" s="22"/>
      <c r="H16" s="22"/>
      <c r="I16" s="22"/>
      <c r="J16" s="22"/>
      <c r="K16" s="19">
        <v>178</v>
      </c>
      <c r="L16" s="18"/>
      <c r="M16" s="18">
        <f t="shared" si="0"/>
        <v>0</v>
      </c>
      <c r="N16" s="53">
        <v>173</v>
      </c>
      <c r="O16" s="52">
        <v>183</v>
      </c>
      <c r="P16" s="15">
        <f t="shared" si="1"/>
        <v>0</v>
      </c>
      <c r="Q16" s="14"/>
    </row>
    <row r="17" spans="1:17" ht="15.95" customHeight="1" x14ac:dyDescent="0.3">
      <c r="A17" s="21">
        <v>7</v>
      </c>
      <c r="B17" s="22"/>
      <c r="C17" s="22"/>
      <c r="D17" s="18"/>
      <c r="E17" s="18"/>
      <c r="F17" s="22"/>
      <c r="G17" s="22"/>
      <c r="H17" s="22"/>
      <c r="I17" s="22"/>
      <c r="J17" s="22"/>
      <c r="K17" s="19">
        <v>178</v>
      </c>
      <c r="L17" s="18"/>
      <c r="M17" s="18">
        <f t="shared" si="0"/>
        <v>0</v>
      </c>
      <c r="N17" s="53">
        <v>173</v>
      </c>
      <c r="O17" s="52">
        <v>183</v>
      </c>
      <c r="P17" s="15">
        <f t="shared" si="1"/>
        <v>0</v>
      </c>
      <c r="Q17" s="14"/>
    </row>
    <row r="18" spans="1:17" ht="15.95" customHeight="1" x14ac:dyDescent="0.3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19">
        <v>178</v>
      </c>
      <c r="L18" s="18"/>
      <c r="M18" s="18">
        <f t="shared" si="0"/>
        <v>0</v>
      </c>
      <c r="N18" s="53">
        <v>173</v>
      </c>
      <c r="O18" s="52">
        <v>183</v>
      </c>
      <c r="P18" s="15">
        <f t="shared" si="1"/>
        <v>0</v>
      </c>
      <c r="Q18" s="14"/>
    </row>
    <row r="19" spans="1:17" ht="15.95" customHeight="1" x14ac:dyDescent="0.3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19">
        <v>178</v>
      </c>
      <c r="L19" s="18"/>
      <c r="M19" s="18">
        <f t="shared" si="0"/>
        <v>0</v>
      </c>
      <c r="N19" s="53">
        <v>173</v>
      </c>
      <c r="O19" s="52">
        <v>183</v>
      </c>
      <c r="P19" s="15">
        <f t="shared" si="1"/>
        <v>0</v>
      </c>
      <c r="Q19" s="14"/>
    </row>
    <row r="20" spans="1:17" ht="15.95" customHeight="1" x14ac:dyDescent="0.3">
      <c r="A20" s="21">
        <v>10</v>
      </c>
      <c r="B20" s="20"/>
      <c r="C20" s="54"/>
      <c r="D20" s="54"/>
      <c r="E20" s="54"/>
      <c r="F20" s="54"/>
      <c r="G20" s="54"/>
      <c r="H20" s="54"/>
      <c r="I20" s="54"/>
      <c r="J20" s="54"/>
      <c r="K20" s="19">
        <v>178</v>
      </c>
      <c r="L20" s="18"/>
      <c r="M20" s="18">
        <f t="shared" si="0"/>
        <v>0</v>
      </c>
      <c r="N20" s="53">
        <v>173</v>
      </c>
      <c r="O20" s="52">
        <v>183</v>
      </c>
      <c r="P20" s="15">
        <f t="shared" si="1"/>
        <v>0</v>
      </c>
      <c r="Q20" s="14"/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65FE-3619-480D-8A35-6EDD62504398}">
  <sheetPr codeName="Sheet6"/>
  <dimension ref="A1:R20"/>
  <sheetViews>
    <sheetView zoomScale="80" zoomScaleNormal="80" workbookViewId="0">
      <selection activeCell="H10" sqref="H10"/>
    </sheetView>
  </sheetViews>
  <sheetFormatPr defaultColWidth="9" defaultRowHeight="13.5" x14ac:dyDescent="0.15"/>
  <cols>
    <col min="1" max="1" width="3.75" style="11" customWidth="1"/>
    <col min="2" max="2" width="9.875" style="11" customWidth="1"/>
    <col min="3" max="3" width="12" style="11" customWidth="1"/>
    <col min="4" max="4" width="11.5" style="11" customWidth="1"/>
    <col min="5" max="5" width="10.5" style="11" customWidth="1"/>
    <col min="6" max="6" width="11.25" style="11" customWidth="1"/>
    <col min="7" max="7" width="10.375" style="11" customWidth="1"/>
    <col min="8" max="8" width="9.5" style="11" customWidth="1"/>
    <col min="9" max="9" width="9.625" style="11" customWidth="1"/>
    <col min="10" max="10" width="10" style="11" customWidth="1"/>
    <col min="11" max="11" width="6.875" style="11" customWidth="1"/>
    <col min="12" max="12" width="9.75" style="11" customWidth="1"/>
    <col min="13" max="13" width="5.875" style="11" customWidth="1"/>
    <col min="14" max="15" width="2.625" style="11" customWidth="1"/>
    <col min="16" max="16384" width="9" style="11"/>
  </cols>
  <sheetData>
    <row r="1" spans="1:18" ht="20.100000000000001" customHeight="1" x14ac:dyDescent="0.3">
      <c r="F1" s="32" t="s">
        <v>5</v>
      </c>
    </row>
    <row r="2" spans="1:18" s="33" customFormat="1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52</v>
      </c>
      <c r="M2" s="23" t="s">
        <v>33</v>
      </c>
      <c r="N2" s="57" t="s">
        <v>34</v>
      </c>
      <c r="O2" s="56" t="s">
        <v>35</v>
      </c>
      <c r="P2" s="13" t="s">
        <v>120</v>
      </c>
      <c r="Q2" s="11"/>
      <c r="R2" s="11"/>
    </row>
    <row r="3" spans="1:18" s="33" customFormat="1" ht="15.95" customHeight="1" x14ac:dyDescent="0.25">
      <c r="A3" s="21">
        <v>5</v>
      </c>
      <c r="B3" s="259">
        <v>143.61111111111111</v>
      </c>
      <c r="C3" s="259">
        <v>144.21594202898552</v>
      </c>
      <c r="D3" s="258">
        <v>147.3125</v>
      </c>
      <c r="E3" s="258">
        <v>143.72200000000001</v>
      </c>
      <c r="F3" s="259">
        <v>142.14285714285714</v>
      </c>
      <c r="G3" s="259">
        <v>141.72499999999999</v>
      </c>
      <c r="H3" s="259">
        <v>143</v>
      </c>
      <c r="I3" s="131"/>
      <c r="J3" s="131"/>
      <c r="K3" s="12">
        <v>144</v>
      </c>
      <c r="L3" s="18">
        <f>AVERAGE(B3:J3)</f>
        <v>143.67563004042196</v>
      </c>
      <c r="M3" s="18">
        <f t="shared" ref="M3:M20" si="0">MAX(B3:J3)-MIN(B3:J3)</f>
        <v>5.5875000000000057</v>
      </c>
      <c r="N3" s="17">
        <v>136</v>
      </c>
      <c r="O3" s="16">
        <v>152</v>
      </c>
      <c r="P3" s="15">
        <f>L3/L3*100</f>
        <v>100</v>
      </c>
    </row>
    <row r="4" spans="1:18" s="33" customFormat="1" ht="15.95" customHeight="1" x14ac:dyDescent="0.25">
      <c r="A4" s="21">
        <v>6</v>
      </c>
      <c r="B4" s="22"/>
      <c r="C4" s="22"/>
      <c r="D4" s="18"/>
      <c r="E4" s="18"/>
      <c r="F4" s="22"/>
      <c r="G4" s="22"/>
      <c r="H4" s="22"/>
      <c r="I4" s="22"/>
      <c r="J4" s="22"/>
      <c r="K4" s="12">
        <v>144</v>
      </c>
      <c r="L4" s="18"/>
      <c r="M4" s="18">
        <f t="shared" si="0"/>
        <v>0</v>
      </c>
      <c r="N4" s="17">
        <v>136</v>
      </c>
      <c r="O4" s="16">
        <v>152</v>
      </c>
      <c r="P4" s="15">
        <f>L4/L$3*100</f>
        <v>0</v>
      </c>
    </row>
    <row r="5" spans="1:18" s="33" customFormat="1" ht="15.95" customHeight="1" x14ac:dyDescent="0.25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12">
        <v>144</v>
      </c>
      <c r="L5" s="18"/>
      <c r="M5" s="18">
        <f t="shared" si="0"/>
        <v>0</v>
      </c>
      <c r="N5" s="17">
        <v>136</v>
      </c>
      <c r="O5" s="16">
        <v>152</v>
      </c>
      <c r="P5" s="15">
        <f t="shared" ref="P5:P20" si="1">L5/L$3*100</f>
        <v>0</v>
      </c>
    </row>
    <row r="6" spans="1:18" s="33" customFormat="1" ht="15.95" customHeight="1" x14ac:dyDescent="0.25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12">
        <v>144</v>
      </c>
      <c r="L6" s="18"/>
      <c r="M6" s="18">
        <f t="shared" si="0"/>
        <v>0</v>
      </c>
      <c r="N6" s="17">
        <v>136</v>
      </c>
      <c r="O6" s="16">
        <v>152</v>
      </c>
      <c r="P6" s="15">
        <f t="shared" si="1"/>
        <v>0</v>
      </c>
    </row>
    <row r="7" spans="1:18" s="33" customFormat="1" ht="15.95" customHeight="1" x14ac:dyDescent="0.25">
      <c r="A7" s="21">
        <v>9</v>
      </c>
      <c r="B7" s="22"/>
      <c r="C7" s="22"/>
      <c r="D7" s="18"/>
      <c r="E7" s="18"/>
      <c r="F7" s="22"/>
      <c r="G7" s="22"/>
      <c r="H7" s="22"/>
      <c r="I7" s="18"/>
      <c r="J7" s="22"/>
      <c r="K7" s="12">
        <v>144</v>
      </c>
      <c r="L7" s="18"/>
      <c r="M7" s="18">
        <f t="shared" si="0"/>
        <v>0</v>
      </c>
      <c r="N7" s="17">
        <v>136</v>
      </c>
      <c r="O7" s="16">
        <v>152</v>
      </c>
      <c r="P7" s="15">
        <f t="shared" si="1"/>
        <v>0</v>
      </c>
    </row>
    <row r="8" spans="1:18" s="33" customFormat="1" ht="15.95" customHeight="1" x14ac:dyDescent="0.25">
      <c r="A8" s="21">
        <v>10</v>
      </c>
      <c r="B8" s="131"/>
      <c r="C8" s="131"/>
      <c r="D8" s="134"/>
      <c r="E8" s="134"/>
      <c r="F8" s="131"/>
      <c r="G8" s="131"/>
      <c r="H8" s="131"/>
      <c r="I8" s="131"/>
      <c r="J8" s="131"/>
      <c r="K8" s="12">
        <v>144</v>
      </c>
      <c r="L8" s="18"/>
      <c r="M8" s="18">
        <f t="shared" si="0"/>
        <v>0</v>
      </c>
      <c r="N8" s="17">
        <v>136</v>
      </c>
      <c r="O8" s="16">
        <v>152</v>
      </c>
      <c r="P8" s="15">
        <f t="shared" si="1"/>
        <v>0</v>
      </c>
    </row>
    <row r="9" spans="1:18" s="33" customFormat="1" ht="15.95" customHeight="1" x14ac:dyDescent="0.25">
      <c r="A9" s="21">
        <v>11</v>
      </c>
      <c r="B9" s="22"/>
      <c r="C9" s="22"/>
      <c r="D9" s="18"/>
      <c r="E9" s="18"/>
      <c r="F9" s="22"/>
      <c r="G9" s="22"/>
      <c r="H9" s="22"/>
      <c r="I9" s="22"/>
      <c r="J9" s="22"/>
      <c r="K9" s="12">
        <v>144</v>
      </c>
      <c r="L9" s="18"/>
      <c r="M9" s="18">
        <f t="shared" si="0"/>
        <v>0</v>
      </c>
      <c r="N9" s="17">
        <v>136</v>
      </c>
      <c r="O9" s="16">
        <v>152</v>
      </c>
      <c r="P9" s="15">
        <f t="shared" si="1"/>
        <v>0</v>
      </c>
    </row>
    <row r="10" spans="1:18" s="33" customFormat="1" ht="15.95" customHeight="1" x14ac:dyDescent="0.25">
      <c r="A10" s="21">
        <v>12</v>
      </c>
      <c r="B10" s="22"/>
      <c r="C10" s="22"/>
      <c r="D10" s="18"/>
      <c r="E10" s="18"/>
      <c r="F10" s="22"/>
      <c r="G10" s="22"/>
      <c r="H10" s="22"/>
      <c r="I10" s="22"/>
      <c r="J10" s="22"/>
      <c r="K10" s="12">
        <v>144</v>
      </c>
      <c r="L10" s="18"/>
      <c r="M10" s="18">
        <f t="shared" si="0"/>
        <v>0</v>
      </c>
      <c r="N10" s="17">
        <v>136</v>
      </c>
      <c r="O10" s="16">
        <v>152</v>
      </c>
      <c r="P10" s="15">
        <f t="shared" si="1"/>
        <v>0</v>
      </c>
    </row>
    <row r="11" spans="1:18" s="33" customFormat="1" ht="15.95" customHeight="1" x14ac:dyDescent="0.25">
      <c r="A11" s="21">
        <v>1</v>
      </c>
      <c r="B11" s="22"/>
      <c r="C11" s="22"/>
      <c r="D11" s="18"/>
      <c r="E11" s="18"/>
      <c r="F11" s="22"/>
      <c r="G11" s="22"/>
      <c r="H11" s="22"/>
      <c r="I11" s="22"/>
      <c r="J11" s="22"/>
      <c r="K11" s="12">
        <v>144</v>
      </c>
      <c r="L11" s="18"/>
      <c r="M11" s="18">
        <f t="shared" si="0"/>
        <v>0</v>
      </c>
      <c r="N11" s="17">
        <v>136</v>
      </c>
      <c r="O11" s="16">
        <v>152</v>
      </c>
      <c r="P11" s="15">
        <f t="shared" si="1"/>
        <v>0</v>
      </c>
    </row>
    <row r="12" spans="1:18" s="33" customFormat="1" ht="15.95" customHeight="1" x14ac:dyDescent="0.25">
      <c r="A12" s="21">
        <v>2</v>
      </c>
      <c r="B12" s="22"/>
      <c r="C12" s="22"/>
      <c r="D12" s="18"/>
      <c r="E12" s="18"/>
      <c r="F12" s="22"/>
      <c r="G12" s="22"/>
      <c r="H12" s="22"/>
      <c r="I12" s="22"/>
      <c r="J12" s="22"/>
      <c r="K12" s="12">
        <v>144</v>
      </c>
      <c r="L12" s="18"/>
      <c r="M12" s="18">
        <f t="shared" si="0"/>
        <v>0</v>
      </c>
      <c r="N12" s="17">
        <v>136</v>
      </c>
      <c r="O12" s="16">
        <v>152</v>
      </c>
      <c r="P12" s="15">
        <f t="shared" si="1"/>
        <v>0</v>
      </c>
    </row>
    <row r="13" spans="1:18" s="33" customFormat="1" ht="15.95" customHeight="1" x14ac:dyDescent="0.25">
      <c r="A13" s="21">
        <v>3</v>
      </c>
      <c r="B13" s="22"/>
      <c r="C13" s="22"/>
      <c r="D13" s="18"/>
      <c r="E13" s="18"/>
      <c r="F13" s="22"/>
      <c r="G13" s="22"/>
      <c r="H13" s="22"/>
      <c r="I13" s="22"/>
      <c r="J13" s="22"/>
      <c r="K13" s="12">
        <v>144</v>
      </c>
      <c r="L13" s="18"/>
      <c r="M13" s="18">
        <f t="shared" si="0"/>
        <v>0</v>
      </c>
      <c r="N13" s="17">
        <v>136</v>
      </c>
      <c r="O13" s="16">
        <v>152</v>
      </c>
      <c r="P13" s="15">
        <f t="shared" si="1"/>
        <v>0</v>
      </c>
    </row>
    <row r="14" spans="1:18" s="33" customFormat="1" ht="15.95" customHeight="1" x14ac:dyDescent="0.25">
      <c r="A14" s="21">
        <v>4</v>
      </c>
      <c r="B14" s="22"/>
      <c r="C14" s="22"/>
      <c r="D14" s="18"/>
      <c r="E14" s="18"/>
      <c r="F14" s="20"/>
      <c r="G14" s="22"/>
      <c r="H14" s="22"/>
      <c r="I14" s="22"/>
      <c r="J14" s="22"/>
      <c r="K14" s="12">
        <v>144</v>
      </c>
      <c r="L14" s="18"/>
      <c r="M14" s="18">
        <f t="shared" si="0"/>
        <v>0</v>
      </c>
      <c r="N14" s="17">
        <v>136</v>
      </c>
      <c r="O14" s="16">
        <v>152</v>
      </c>
      <c r="P14" s="15">
        <f t="shared" si="1"/>
        <v>0</v>
      </c>
    </row>
    <row r="15" spans="1:18" s="33" customFormat="1" ht="15.95" customHeight="1" x14ac:dyDescent="0.25">
      <c r="A15" s="21">
        <v>5</v>
      </c>
      <c r="B15" s="22"/>
      <c r="C15" s="22"/>
      <c r="D15" s="18"/>
      <c r="E15" s="18"/>
      <c r="F15" s="22"/>
      <c r="G15" s="22"/>
      <c r="H15" s="22"/>
      <c r="I15" s="22"/>
      <c r="J15" s="22"/>
      <c r="K15" s="12">
        <v>144</v>
      </c>
      <c r="L15" s="18"/>
      <c r="M15" s="18">
        <f t="shared" si="0"/>
        <v>0</v>
      </c>
      <c r="N15" s="17">
        <v>136</v>
      </c>
      <c r="O15" s="16">
        <v>152</v>
      </c>
      <c r="P15" s="15">
        <f t="shared" si="1"/>
        <v>0</v>
      </c>
      <c r="Q15" s="34"/>
    </row>
    <row r="16" spans="1:18" s="33" customFormat="1" ht="15.95" customHeight="1" x14ac:dyDescent="0.25">
      <c r="A16" s="21">
        <v>6</v>
      </c>
      <c r="B16" s="22"/>
      <c r="C16" s="22"/>
      <c r="D16" s="18"/>
      <c r="E16" s="18"/>
      <c r="F16" s="22"/>
      <c r="G16" s="22"/>
      <c r="H16" s="22"/>
      <c r="I16" s="22"/>
      <c r="J16" s="22"/>
      <c r="K16" s="12">
        <v>144</v>
      </c>
      <c r="L16" s="18"/>
      <c r="M16" s="18">
        <f t="shared" si="0"/>
        <v>0</v>
      </c>
      <c r="N16" s="17">
        <v>136</v>
      </c>
      <c r="O16" s="16">
        <v>152</v>
      </c>
      <c r="P16" s="15">
        <f t="shared" si="1"/>
        <v>0</v>
      </c>
      <c r="Q16" s="34"/>
    </row>
    <row r="17" spans="1:17" s="33" customFormat="1" ht="15.95" customHeight="1" x14ac:dyDescent="0.25">
      <c r="A17" s="21">
        <v>7</v>
      </c>
      <c r="B17" s="22"/>
      <c r="C17" s="22"/>
      <c r="D17" s="18"/>
      <c r="E17" s="18"/>
      <c r="F17" s="22"/>
      <c r="G17" s="22"/>
      <c r="H17" s="22"/>
      <c r="I17" s="22"/>
      <c r="J17" s="22"/>
      <c r="K17" s="12">
        <v>144</v>
      </c>
      <c r="L17" s="18"/>
      <c r="M17" s="18">
        <f t="shared" si="0"/>
        <v>0</v>
      </c>
      <c r="N17" s="17">
        <v>136</v>
      </c>
      <c r="O17" s="16">
        <v>152</v>
      </c>
      <c r="P17" s="15">
        <f t="shared" si="1"/>
        <v>0</v>
      </c>
      <c r="Q17" s="34"/>
    </row>
    <row r="18" spans="1:17" s="33" customFormat="1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12">
        <v>144</v>
      </c>
      <c r="L18" s="18"/>
      <c r="M18" s="18">
        <f t="shared" si="0"/>
        <v>0</v>
      </c>
      <c r="N18" s="17">
        <v>136</v>
      </c>
      <c r="O18" s="16">
        <v>152</v>
      </c>
      <c r="P18" s="15">
        <f t="shared" si="1"/>
        <v>0</v>
      </c>
      <c r="Q18" s="34"/>
    </row>
    <row r="19" spans="1:17" s="33" customFormat="1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12">
        <v>144</v>
      </c>
      <c r="L19" s="18"/>
      <c r="M19" s="18">
        <f t="shared" si="0"/>
        <v>0</v>
      </c>
      <c r="N19" s="17">
        <v>136</v>
      </c>
      <c r="O19" s="16">
        <v>152</v>
      </c>
      <c r="P19" s="15">
        <f t="shared" si="1"/>
        <v>0</v>
      </c>
    </row>
    <row r="20" spans="1:17" s="33" customFormat="1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12">
        <v>144</v>
      </c>
      <c r="L20" s="18"/>
      <c r="M20" s="18">
        <f t="shared" si="0"/>
        <v>0</v>
      </c>
      <c r="N20" s="17">
        <v>136</v>
      </c>
      <c r="O20" s="16">
        <v>152</v>
      </c>
      <c r="P20" s="15">
        <f t="shared" si="1"/>
        <v>0</v>
      </c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059EA-BB50-4918-BCB3-72853C24F7E5}">
  <sheetPr codeName="Sheet7"/>
  <dimension ref="A1:Q21"/>
  <sheetViews>
    <sheetView zoomScale="80" zoomScaleNormal="80" workbookViewId="0">
      <selection activeCell="S37" sqref="S37"/>
    </sheetView>
  </sheetViews>
  <sheetFormatPr defaultColWidth="9" defaultRowHeight="13.5" x14ac:dyDescent="0.15"/>
  <cols>
    <col min="1" max="1" width="3.75" style="11" customWidth="1"/>
    <col min="2" max="2" width="7.875" style="11" customWidth="1"/>
    <col min="3" max="3" width="9" style="11"/>
    <col min="4" max="4" width="8.625" style="11" customWidth="1"/>
    <col min="5" max="5" width="9.5" style="11" customWidth="1"/>
    <col min="6" max="9" width="8.625" style="11" customWidth="1"/>
    <col min="10" max="10" width="9.375" style="11" customWidth="1"/>
    <col min="11" max="11" width="6.875" style="11" customWidth="1"/>
    <col min="12" max="12" width="9.75" style="11" customWidth="1"/>
    <col min="13" max="13" width="6.25" style="11" customWidth="1"/>
    <col min="14" max="15" width="2.625" style="11" customWidth="1"/>
    <col min="16" max="16" width="10.125" style="11" customWidth="1"/>
    <col min="17" max="16384" width="9" style="11"/>
  </cols>
  <sheetData>
    <row r="1" spans="1:17" ht="20.100000000000001" customHeight="1" x14ac:dyDescent="0.3">
      <c r="F1" s="32" t="s">
        <v>6</v>
      </c>
    </row>
    <row r="2" spans="1:17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25" t="s">
        <v>0</v>
      </c>
      <c r="L2" s="24" t="s">
        <v>52</v>
      </c>
      <c r="M2" s="23" t="s">
        <v>33</v>
      </c>
      <c r="N2" s="57" t="s">
        <v>34</v>
      </c>
      <c r="O2" s="56" t="s">
        <v>35</v>
      </c>
      <c r="P2" s="13" t="s">
        <v>120</v>
      </c>
    </row>
    <row r="3" spans="1:17" ht="15.95" customHeight="1" x14ac:dyDescent="0.25">
      <c r="A3" s="21">
        <v>5</v>
      </c>
      <c r="B3" s="259">
        <v>52.722222222222221</v>
      </c>
      <c r="C3" s="259">
        <v>54.359090909090916</v>
      </c>
      <c r="D3" s="258">
        <v>54.705882352941202</v>
      </c>
      <c r="E3" s="258">
        <v>54.265000000000001</v>
      </c>
      <c r="F3" s="259">
        <v>54.05</v>
      </c>
      <c r="G3" s="259">
        <v>51.845999999999997</v>
      </c>
      <c r="H3" s="259">
        <v>54.7</v>
      </c>
      <c r="I3" s="131"/>
      <c r="J3" s="131"/>
      <c r="K3" s="19">
        <v>54</v>
      </c>
      <c r="L3" s="18">
        <f>AVERAGE(B3:J3)</f>
        <v>53.806885069179195</v>
      </c>
      <c r="M3" s="18">
        <f t="shared" ref="M3:M20" si="0">MAX(B3:J3)-MIN(B3:J3)</f>
        <v>2.8598823529412059</v>
      </c>
      <c r="N3" s="58">
        <v>51</v>
      </c>
      <c r="O3" s="58">
        <v>57</v>
      </c>
      <c r="P3" s="15">
        <f>L3/L3*100</f>
        <v>100</v>
      </c>
    </row>
    <row r="4" spans="1:17" ht="15.95" customHeight="1" x14ac:dyDescent="0.25">
      <c r="A4" s="21">
        <v>6</v>
      </c>
      <c r="B4" s="22"/>
      <c r="C4" s="22"/>
      <c r="D4" s="18"/>
      <c r="E4" s="18"/>
      <c r="F4" s="22"/>
      <c r="G4" s="22"/>
      <c r="H4" s="22"/>
      <c r="I4" s="22"/>
      <c r="J4" s="22"/>
      <c r="K4" s="19">
        <v>54</v>
      </c>
      <c r="L4" s="18"/>
      <c r="M4" s="18">
        <f t="shared" si="0"/>
        <v>0</v>
      </c>
      <c r="N4" s="58">
        <v>51</v>
      </c>
      <c r="O4" s="58">
        <v>57</v>
      </c>
      <c r="P4" s="15">
        <f t="shared" ref="P4:P20" si="1">L4/L$3*100</f>
        <v>0</v>
      </c>
    </row>
    <row r="5" spans="1:17" ht="15.95" customHeight="1" x14ac:dyDescent="0.25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19">
        <v>54</v>
      </c>
      <c r="L5" s="18"/>
      <c r="M5" s="18">
        <f t="shared" si="0"/>
        <v>0</v>
      </c>
      <c r="N5" s="58">
        <v>51</v>
      </c>
      <c r="O5" s="58">
        <v>57</v>
      </c>
      <c r="P5" s="15">
        <f t="shared" si="1"/>
        <v>0</v>
      </c>
    </row>
    <row r="6" spans="1:17" ht="15.95" customHeight="1" x14ac:dyDescent="0.25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19">
        <v>54</v>
      </c>
      <c r="L6" s="18"/>
      <c r="M6" s="18">
        <f t="shared" si="0"/>
        <v>0</v>
      </c>
      <c r="N6" s="58">
        <v>51</v>
      </c>
      <c r="O6" s="58">
        <v>57</v>
      </c>
      <c r="P6" s="15">
        <f t="shared" si="1"/>
        <v>0</v>
      </c>
    </row>
    <row r="7" spans="1:17" ht="15.95" customHeight="1" x14ac:dyDescent="0.25">
      <c r="A7" s="21">
        <v>9</v>
      </c>
      <c r="B7" s="22"/>
      <c r="C7" s="22"/>
      <c r="D7" s="18"/>
      <c r="E7" s="18"/>
      <c r="F7" s="22"/>
      <c r="G7" s="22"/>
      <c r="H7" s="22"/>
      <c r="I7" s="18"/>
      <c r="J7" s="22"/>
      <c r="K7" s="19">
        <v>54</v>
      </c>
      <c r="L7" s="18"/>
      <c r="M7" s="18">
        <f t="shared" si="0"/>
        <v>0</v>
      </c>
      <c r="N7" s="58">
        <v>51</v>
      </c>
      <c r="O7" s="58">
        <v>57</v>
      </c>
      <c r="P7" s="15">
        <f t="shared" si="1"/>
        <v>0</v>
      </c>
    </row>
    <row r="8" spans="1:17" ht="15.95" customHeight="1" x14ac:dyDescent="0.25">
      <c r="A8" s="21">
        <v>10</v>
      </c>
      <c r="B8" s="131"/>
      <c r="C8" s="131"/>
      <c r="D8" s="134"/>
      <c r="E8" s="134"/>
      <c r="F8" s="131"/>
      <c r="G8" s="131"/>
      <c r="H8" s="131"/>
      <c r="I8" s="131"/>
      <c r="J8" s="131"/>
      <c r="K8" s="19">
        <v>54</v>
      </c>
      <c r="L8" s="18"/>
      <c r="M8" s="18">
        <f t="shared" si="0"/>
        <v>0</v>
      </c>
      <c r="N8" s="58">
        <v>51</v>
      </c>
      <c r="O8" s="58">
        <v>57</v>
      </c>
      <c r="P8" s="15">
        <f t="shared" si="1"/>
        <v>0</v>
      </c>
    </row>
    <row r="9" spans="1:17" ht="15.95" customHeight="1" x14ac:dyDescent="0.25">
      <c r="A9" s="21">
        <v>11</v>
      </c>
      <c r="B9" s="22"/>
      <c r="C9" s="22"/>
      <c r="D9" s="18"/>
      <c r="E9" s="18"/>
      <c r="F9" s="22"/>
      <c r="G9" s="22"/>
      <c r="H9" s="22"/>
      <c r="I9" s="22"/>
      <c r="J9" s="22"/>
      <c r="K9" s="19">
        <v>54</v>
      </c>
      <c r="L9" s="18"/>
      <c r="M9" s="18">
        <f t="shared" si="0"/>
        <v>0</v>
      </c>
      <c r="N9" s="58">
        <v>51</v>
      </c>
      <c r="O9" s="58">
        <v>57</v>
      </c>
      <c r="P9" s="15">
        <f t="shared" si="1"/>
        <v>0</v>
      </c>
    </row>
    <row r="10" spans="1:17" ht="15.95" customHeight="1" x14ac:dyDescent="0.25">
      <c r="A10" s="21">
        <v>12</v>
      </c>
      <c r="B10" s="22"/>
      <c r="C10" s="22"/>
      <c r="D10" s="18"/>
      <c r="E10" s="18"/>
      <c r="F10" s="22"/>
      <c r="G10" s="22"/>
      <c r="H10" s="22"/>
      <c r="I10" s="22"/>
      <c r="J10" s="22"/>
      <c r="K10" s="19">
        <v>54</v>
      </c>
      <c r="L10" s="18"/>
      <c r="M10" s="18">
        <f t="shared" si="0"/>
        <v>0</v>
      </c>
      <c r="N10" s="58">
        <v>51</v>
      </c>
      <c r="O10" s="58">
        <v>57</v>
      </c>
      <c r="P10" s="15">
        <f t="shared" si="1"/>
        <v>0</v>
      </c>
    </row>
    <row r="11" spans="1:17" ht="15.95" customHeight="1" x14ac:dyDescent="0.25">
      <c r="A11" s="21">
        <v>1</v>
      </c>
      <c r="B11" s="22"/>
      <c r="C11" s="22"/>
      <c r="D11" s="18"/>
      <c r="E11" s="18"/>
      <c r="F11" s="22"/>
      <c r="G11" s="22"/>
      <c r="H11" s="22"/>
      <c r="I11" s="22"/>
      <c r="J11" s="22"/>
      <c r="K11" s="19">
        <v>54</v>
      </c>
      <c r="L11" s="18"/>
      <c r="M11" s="18">
        <f t="shared" si="0"/>
        <v>0</v>
      </c>
      <c r="N11" s="58">
        <v>51</v>
      </c>
      <c r="O11" s="58">
        <v>57</v>
      </c>
      <c r="P11" s="15">
        <f t="shared" si="1"/>
        <v>0</v>
      </c>
    </row>
    <row r="12" spans="1:17" ht="15.95" customHeight="1" x14ac:dyDescent="0.25">
      <c r="A12" s="21">
        <v>2</v>
      </c>
      <c r="B12" s="22"/>
      <c r="C12" s="22"/>
      <c r="D12" s="18"/>
      <c r="E12" s="18"/>
      <c r="F12" s="22"/>
      <c r="G12" s="22"/>
      <c r="H12" s="22"/>
      <c r="I12" s="22"/>
      <c r="J12" s="22"/>
      <c r="K12" s="19">
        <v>54</v>
      </c>
      <c r="L12" s="18"/>
      <c r="M12" s="18">
        <f t="shared" si="0"/>
        <v>0</v>
      </c>
      <c r="N12" s="58">
        <v>51</v>
      </c>
      <c r="O12" s="58">
        <v>57</v>
      </c>
      <c r="P12" s="15">
        <f t="shared" si="1"/>
        <v>0</v>
      </c>
    </row>
    <row r="13" spans="1:17" ht="15.95" customHeight="1" x14ac:dyDescent="0.25">
      <c r="A13" s="21">
        <v>3</v>
      </c>
      <c r="B13" s="22"/>
      <c r="C13" s="22"/>
      <c r="D13" s="18"/>
      <c r="E13" s="18"/>
      <c r="F13" s="22"/>
      <c r="G13" s="22"/>
      <c r="H13" s="22"/>
      <c r="I13" s="22"/>
      <c r="J13" s="22"/>
      <c r="K13" s="19">
        <v>54</v>
      </c>
      <c r="L13" s="18"/>
      <c r="M13" s="18">
        <f t="shared" si="0"/>
        <v>0</v>
      </c>
      <c r="N13" s="58">
        <v>51</v>
      </c>
      <c r="O13" s="58">
        <v>57</v>
      </c>
      <c r="P13" s="15">
        <f t="shared" si="1"/>
        <v>0</v>
      </c>
    </row>
    <row r="14" spans="1:17" ht="15.95" customHeight="1" x14ac:dyDescent="0.25">
      <c r="A14" s="21">
        <v>4</v>
      </c>
      <c r="B14" s="22"/>
      <c r="C14" s="22"/>
      <c r="D14" s="18"/>
      <c r="E14" s="18"/>
      <c r="F14" s="20"/>
      <c r="G14" s="22"/>
      <c r="H14" s="22"/>
      <c r="I14" s="22"/>
      <c r="J14" s="22"/>
      <c r="K14" s="19">
        <v>54</v>
      </c>
      <c r="L14" s="18"/>
      <c r="M14" s="18">
        <f t="shared" si="0"/>
        <v>0</v>
      </c>
      <c r="N14" s="58">
        <v>51</v>
      </c>
      <c r="O14" s="58">
        <v>57</v>
      </c>
      <c r="P14" s="15">
        <f t="shared" si="1"/>
        <v>0</v>
      </c>
    </row>
    <row r="15" spans="1:17" ht="15.95" customHeight="1" x14ac:dyDescent="0.25">
      <c r="A15" s="21">
        <v>5</v>
      </c>
      <c r="B15" s="22"/>
      <c r="C15" s="22"/>
      <c r="D15" s="18"/>
      <c r="E15" s="18"/>
      <c r="F15" s="22"/>
      <c r="G15" s="22"/>
      <c r="H15" s="22"/>
      <c r="I15" s="22"/>
      <c r="J15" s="22"/>
      <c r="K15" s="19">
        <v>54</v>
      </c>
      <c r="L15" s="18"/>
      <c r="M15" s="18">
        <f t="shared" si="0"/>
        <v>0</v>
      </c>
      <c r="N15" s="58">
        <v>51</v>
      </c>
      <c r="O15" s="58">
        <v>57</v>
      </c>
      <c r="P15" s="15">
        <f t="shared" si="1"/>
        <v>0</v>
      </c>
      <c r="Q15" s="14"/>
    </row>
    <row r="16" spans="1:17" ht="15.95" customHeight="1" x14ac:dyDescent="0.25">
      <c r="A16" s="21">
        <v>6</v>
      </c>
      <c r="B16" s="22"/>
      <c r="C16" s="22"/>
      <c r="D16" s="18"/>
      <c r="E16" s="18"/>
      <c r="F16" s="22"/>
      <c r="G16" s="22"/>
      <c r="H16" s="22"/>
      <c r="I16" s="22"/>
      <c r="J16" s="22"/>
      <c r="K16" s="19">
        <v>54</v>
      </c>
      <c r="L16" s="18"/>
      <c r="M16" s="18">
        <f t="shared" si="0"/>
        <v>0</v>
      </c>
      <c r="N16" s="58">
        <v>51</v>
      </c>
      <c r="O16" s="58">
        <v>57</v>
      </c>
      <c r="P16" s="15">
        <f t="shared" si="1"/>
        <v>0</v>
      </c>
      <c r="Q16" s="14"/>
    </row>
    <row r="17" spans="1:17" ht="15.95" customHeight="1" x14ac:dyDescent="0.25">
      <c r="A17" s="21">
        <v>7</v>
      </c>
      <c r="B17" s="22"/>
      <c r="C17" s="22"/>
      <c r="D17" s="18"/>
      <c r="E17" s="18"/>
      <c r="F17" s="22"/>
      <c r="G17" s="22"/>
      <c r="H17" s="22"/>
      <c r="I17" s="22"/>
      <c r="J17" s="22"/>
      <c r="K17" s="19">
        <v>54</v>
      </c>
      <c r="L17" s="18"/>
      <c r="M17" s="18">
        <f t="shared" si="0"/>
        <v>0</v>
      </c>
      <c r="N17" s="58">
        <v>51</v>
      </c>
      <c r="O17" s="58">
        <v>57</v>
      </c>
      <c r="P17" s="15">
        <f t="shared" si="1"/>
        <v>0</v>
      </c>
      <c r="Q17" s="14"/>
    </row>
    <row r="18" spans="1:17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19">
        <v>54</v>
      </c>
      <c r="L18" s="18"/>
      <c r="M18" s="18">
        <f t="shared" si="0"/>
        <v>0</v>
      </c>
      <c r="N18" s="58">
        <v>51</v>
      </c>
      <c r="O18" s="58">
        <v>57</v>
      </c>
      <c r="P18" s="15">
        <f t="shared" si="1"/>
        <v>0</v>
      </c>
      <c r="Q18" s="14"/>
    </row>
    <row r="19" spans="1:17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19">
        <v>54</v>
      </c>
      <c r="L19" s="18"/>
      <c r="M19" s="18">
        <f t="shared" si="0"/>
        <v>0</v>
      </c>
      <c r="N19" s="58">
        <v>51</v>
      </c>
      <c r="O19" s="58">
        <v>57</v>
      </c>
      <c r="P19" s="15">
        <f t="shared" si="1"/>
        <v>0</v>
      </c>
    </row>
    <row r="20" spans="1:17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19">
        <v>54</v>
      </c>
      <c r="L20" s="18"/>
      <c r="M20" s="18">
        <f t="shared" si="0"/>
        <v>0</v>
      </c>
      <c r="N20" s="58">
        <v>51</v>
      </c>
      <c r="O20" s="58">
        <v>57</v>
      </c>
      <c r="P20" s="15">
        <f t="shared" si="1"/>
        <v>0</v>
      </c>
    </row>
    <row r="21" spans="1:17" ht="16.5" x14ac:dyDescent="0.25">
      <c r="N21" s="58">
        <v>49</v>
      </c>
      <c r="O21" s="58">
        <v>55</v>
      </c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47F9-43F3-4519-855C-5B469FB21D5D}">
  <sheetPr codeName="Sheet8"/>
  <dimension ref="A1:W20"/>
  <sheetViews>
    <sheetView zoomScale="73" zoomScaleNormal="73" workbookViewId="0">
      <selection activeCell="P4" sqref="P4"/>
    </sheetView>
  </sheetViews>
  <sheetFormatPr defaultColWidth="9" defaultRowHeight="13.5" x14ac:dyDescent="0.15"/>
  <cols>
    <col min="1" max="1" width="3.75" style="11" customWidth="1"/>
    <col min="2" max="2" width="7.875" style="11" customWidth="1"/>
    <col min="3" max="3" width="9" style="11"/>
    <col min="4" max="4" width="8.625" style="11" customWidth="1"/>
    <col min="5" max="5" width="9.375" style="11" customWidth="1"/>
    <col min="6" max="6" width="9.75" style="11" customWidth="1"/>
    <col min="7" max="7" width="8.625" style="11" customWidth="1"/>
    <col min="8" max="8" width="9.25" style="11" customWidth="1"/>
    <col min="9" max="9" width="8.875" style="11" customWidth="1"/>
    <col min="10" max="10" width="8.625" style="11" customWidth="1"/>
    <col min="11" max="11" width="10.5" style="11" customWidth="1"/>
    <col min="12" max="12" width="8.75" style="11" customWidth="1"/>
    <col min="13" max="13" width="7" style="11" customWidth="1"/>
    <col min="14" max="14" width="10.5" style="11" customWidth="1"/>
    <col min="15" max="15" width="8.75" style="11" customWidth="1"/>
    <col min="16" max="16" width="8.5" style="11" customWidth="1"/>
    <col min="17" max="20" width="2.625" style="11" customWidth="1"/>
    <col min="21" max="21" width="10.125" style="11" customWidth="1"/>
    <col min="22" max="16384" width="9" style="11"/>
  </cols>
  <sheetData>
    <row r="1" spans="1:23" ht="20.100000000000001" customHeight="1" x14ac:dyDescent="0.3">
      <c r="F1" s="32" t="s">
        <v>43</v>
      </c>
    </row>
    <row r="2" spans="1:23" ht="15.95" customHeight="1" x14ac:dyDescent="0.25">
      <c r="A2" s="31" t="s">
        <v>24</v>
      </c>
      <c r="B2" s="27" t="s">
        <v>25</v>
      </c>
      <c r="C2" s="27" t="s">
        <v>26</v>
      </c>
      <c r="D2" s="29" t="s">
        <v>27</v>
      </c>
      <c r="E2" s="30" t="s">
        <v>37</v>
      </c>
      <c r="F2" s="27" t="s">
        <v>28</v>
      </c>
      <c r="G2" s="28" t="s">
        <v>29</v>
      </c>
      <c r="H2" s="27" t="s">
        <v>30</v>
      </c>
      <c r="I2" s="27" t="s">
        <v>31</v>
      </c>
      <c r="J2" s="26" t="s">
        <v>32</v>
      </c>
      <c r="K2" s="104" t="s">
        <v>74</v>
      </c>
      <c r="L2" s="105" t="s">
        <v>75</v>
      </c>
      <c r="M2" s="23" t="s">
        <v>33</v>
      </c>
      <c r="N2" s="24" t="s">
        <v>44</v>
      </c>
      <c r="O2" s="24" t="s">
        <v>45</v>
      </c>
      <c r="P2" s="103" t="s">
        <v>33</v>
      </c>
      <c r="Q2" s="46" t="s">
        <v>69</v>
      </c>
      <c r="R2" s="45" t="s">
        <v>68</v>
      </c>
      <c r="S2" s="45" t="s">
        <v>46</v>
      </c>
      <c r="T2" s="45" t="s">
        <v>47</v>
      </c>
      <c r="U2" s="13" t="s">
        <v>120</v>
      </c>
    </row>
    <row r="3" spans="1:23" ht="15.95" customHeight="1" x14ac:dyDescent="0.25">
      <c r="A3" s="21">
        <v>5</v>
      </c>
      <c r="B3" s="260">
        <v>44.594444444444441</v>
      </c>
      <c r="C3" s="260">
        <v>45.588405797101444</v>
      </c>
      <c r="D3" s="262">
        <v>45.206666666666699</v>
      </c>
      <c r="E3" s="262">
        <v>43.027999999999999</v>
      </c>
      <c r="F3" s="264">
        <v>52.5</v>
      </c>
      <c r="G3" s="264">
        <v>53.01</v>
      </c>
      <c r="H3" s="260">
        <v>44.2</v>
      </c>
      <c r="I3" s="231"/>
      <c r="J3" s="231"/>
      <c r="K3" s="44">
        <v>45</v>
      </c>
      <c r="L3" s="43">
        <f>AVERAGE(B3,C3,D3,E3,H3)</f>
        <v>44.523503381642513</v>
      </c>
      <c r="M3" s="43">
        <f>MAX(B3,C3,D3,E3,H3)-MIN(B3,C3,D3,E3,H3)</f>
        <v>2.5604057971014456</v>
      </c>
      <c r="N3" s="60">
        <v>52</v>
      </c>
      <c r="O3" s="59">
        <f>AVERAGE(F3:G3,I3:J3)</f>
        <v>52.754999999999995</v>
      </c>
      <c r="P3" s="59">
        <f>MAX(F3:G3,I3:J3)-MIN(F3:G3,I3:J3)</f>
        <v>0.50999999999999801</v>
      </c>
      <c r="Q3" s="17">
        <v>42</v>
      </c>
      <c r="R3" s="16">
        <v>48</v>
      </c>
      <c r="S3" s="16">
        <v>49</v>
      </c>
      <c r="T3" s="16">
        <v>55</v>
      </c>
      <c r="U3" s="15">
        <f>O3/O3*100</f>
        <v>100</v>
      </c>
    </row>
    <row r="4" spans="1:23" ht="15.95" customHeight="1" x14ac:dyDescent="0.25">
      <c r="A4" s="21">
        <v>6</v>
      </c>
      <c r="B4" s="22"/>
      <c r="C4" s="22"/>
      <c r="D4" s="18"/>
      <c r="E4" s="18"/>
      <c r="F4" s="22"/>
      <c r="G4" s="22"/>
      <c r="H4" s="22"/>
      <c r="I4" s="22"/>
      <c r="J4" s="22"/>
      <c r="K4" s="44">
        <v>45</v>
      </c>
      <c r="L4" s="18"/>
      <c r="M4" s="18">
        <f t="shared" ref="M4:M20" si="0">MAX(B4,D4,,H4)-MIN(B4,D4,Y6,H4)</f>
        <v>0</v>
      </c>
      <c r="N4" s="60">
        <v>52</v>
      </c>
      <c r="O4" s="18"/>
      <c r="P4" s="18">
        <f>MAX(C4,E4,F4,G4,I4,J4)-MIN(C4,E4,F4,G4,I4,J4)</f>
        <v>0</v>
      </c>
      <c r="Q4" s="17">
        <v>42</v>
      </c>
      <c r="R4" s="16">
        <v>48</v>
      </c>
      <c r="S4" s="16">
        <v>49</v>
      </c>
      <c r="T4" s="16">
        <v>55</v>
      </c>
      <c r="U4" s="15">
        <f>O4/O$3*100</f>
        <v>0</v>
      </c>
    </row>
    <row r="5" spans="1:23" ht="15.95" customHeight="1" x14ac:dyDescent="0.25">
      <c r="A5" s="21">
        <v>7</v>
      </c>
      <c r="B5" s="22"/>
      <c r="C5" s="22"/>
      <c r="D5" s="18"/>
      <c r="E5" s="18"/>
      <c r="F5" s="22"/>
      <c r="G5" s="22"/>
      <c r="H5" s="22"/>
      <c r="I5" s="22"/>
      <c r="J5" s="22"/>
      <c r="K5" s="44">
        <v>45</v>
      </c>
      <c r="L5" s="18"/>
      <c r="M5" s="18">
        <f t="shared" si="0"/>
        <v>0</v>
      </c>
      <c r="N5" s="60">
        <v>52</v>
      </c>
      <c r="O5" s="18"/>
      <c r="P5" s="18">
        <f t="shared" ref="P5:P12" si="1">MAX(C5,E5,F5,G5,I5,J5)-MIN(C5,E5,F5,G5,I5,J5)</f>
        <v>0</v>
      </c>
      <c r="Q5" s="17">
        <v>42</v>
      </c>
      <c r="R5" s="16">
        <v>48</v>
      </c>
      <c r="S5" s="16">
        <v>49</v>
      </c>
      <c r="T5" s="16">
        <v>55</v>
      </c>
      <c r="U5" s="15">
        <f>O5/O$3*100</f>
        <v>0</v>
      </c>
    </row>
    <row r="6" spans="1:23" ht="15.95" customHeight="1" x14ac:dyDescent="0.25">
      <c r="A6" s="21">
        <v>8</v>
      </c>
      <c r="B6" s="22"/>
      <c r="C6" s="22"/>
      <c r="D6" s="18"/>
      <c r="E6" s="18"/>
      <c r="F6" s="22"/>
      <c r="G6" s="22"/>
      <c r="H6" s="22"/>
      <c r="I6" s="22"/>
      <c r="J6" s="22"/>
      <c r="K6" s="44">
        <v>45</v>
      </c>
      <c r="L6" s="18"/>
      <c r="M6" s="18">
        <f t="shared" si="0"/>
        <v>0</v>
      </c>
      <c r="N6" s="60">
        <v>52</v>
      </c>
      <c r="O6" s="18"/>
      <c r="P6" s="18">
        <f t="shared" si="1"/>
        <v>0</v>
      </c>
      <c r="Q6" s="17">
        <v>42</v>
      </c>
      <c r="R6" s="16">
        <v>48</v>
      </c>
      <c r="S6" s="16">
        <v>49</v>
      </c>
      <c r="T6" s="16">
        <v>55</v>
      </c>
      <c r="U6" s="15">
        <f t="shared" ref="U6:U20" si="2">O6/O$3*100</f>
        <v>0</v>
      </c>
    </row>
    <row r="7" spans="1:23" ht="15.95" customHeight="1" x14ac:dyDescent="0.25">
      <c r="A7" s="21">
        <v>9</v>
      </c>
      <c r="B7" s="22"/>
      <c r="C7" s="22"/>
      <c r="D7" s="18"/>
      <c r="E7" s="18"/>
      <c r="F7" s="22"/>
      <c r="G7" s="22"/>
      <c r="H7" s="22"/>
      <c r="I7" s="18"/>
      <c r="J7" s="22"/>
      <c r="K7" s="44">
        <v>45</v>
      </c>
      <c r="L7" s="18"/>
      <c r="M7" s="18">
        <f t="shared" si="0"/>
        <v>0</v>
      </c>
      <c r="N7" s="60">
        <v>52</v>
      </c>
      <c r="O7" s="18"/>
      <c r="P7" s="18">
        <f t="shared" si="1"/>
        <v>0</v>
      </c>
      <c r="Q7" s="17">
        <v>42</v>
      </c>
      <c r="R7" s="16">
        <v>48</v>
      </c>
      <c r="S7" s="16">
        <v>49</v>
      </c>
      <c r="T7" s="16">
        <v>55</v>
      </c>
      <c r="U7" s="15">
        <f t="shared" si="2"/>
        <v>0</v>
      </c>
    </row>
    <row r="8" spans="1:23" ht="15.95" customHeight="1" x14ac:dyDescent="0.25">
      <c r="A8" s="21">
        <v>10</v>
      </c>
      <c r="B8" s="131"/>
      <c r="C8" s="131"/>
      <c r="D8" s="134"/>
      <c r="E8" s="134"/>
      <c r="F8" s="131"/>
      <c r="G8" s="131"/>
      <c r="H8" s="131"/>
      <c r="I8" s="131"/>
      <c r="J8" s="131"/>
      <c r="K8" s="44">
        <v>45</v>
      </c>
      <c r="L8" s="18"/>
      <c r="M8" s="18">
        <f t="shared" si="0"/>
        <v>0</v>
      </c>
      <c r="N8" s="60">
        <v>52</v>
      </c>
      <c r="O8" s="18"/>
      <c r="P8" s="18">
        <f t="shared" si="1"/>
        <v>0</v>
      </c>
      <c r="Q8" s="17">
        <v>42</v>
      </c>
      <c r="R8" s="16">
        <v>48</v>
      </c>
      <c r="S8" s="16">
        <v>49</v>
      </c>
      <c r="T8" s="16">
        <v>55</v>
      </c>
      <c r="U8" s="15">
        <f t="shared" si="2"/>
        <v>0</v>
      </c>
    </row>
    <row r="9" spans="1:23" ht="15.95" customHeight="1" x14ac:dyDescent="0.25">
      <c r="A9" s="21">
        <v>11</v>
      </c>
      <c r="B9" s="22"/>
      <c r="C9" s="22"/>
      <c r="D9" s="18"/>
      <c r="E9" s="18"/>
      <c r="F9" s="22"/>
      <c r="G9" s="22"/>
      <c r="H9" s="22"/>
      <c r="I9" s="22"/>
      <c r="J9" s="22"/>
      <c r="K9" s="44">
        <v>45</v>
      </c>
      <c r="L9" s="18"/>
      <c r="M9" s="18">
        <f t="shared" si="0"/>
        <v>0</v>
      </c>
      <c r="N9" s="60">
        <v>52</v>
      </c>
      <c r="O9" s="18"/>
      <c r="P9" s="18">
        <f t="shared" si="1"/>
        <v>0</v>
      </c>
      <c r="Q9" s="17">
        <v>42</v>
      </c>
      <c r="R9" s="16">
        <v>48</v>
      </c>
      <c r="S9" s="16">
        <v>49</v>
      </c>
      <c r="T9" s="16">
        <v>55</v>
      </c>
      <c r="U9" s="15">
        <f t="shared" si="2"/>
        <v>0</v>
      </c>
    </row>
    <row r="10" spans="1:23" ht="15.95" customHeight="1" x14ac:dyDescent="0.25">
      <c r="A10" s="21">
        <v>12</v>
      </c>
      <c r="B10" s="22"/>
      <c r="C10" s="22"/>
      <c r="D10" s="18"/>
      <c r="E10" s="18"/>
      <c r="F10" s="22"/>
      <c r="G10" s="22"/>
      <c r="H10" s="22"/>
      <c r="I10" s="22"/>
      <c r="J10" s="22"/>
      <c r="K10" s="44">
        <v>45</v>
      </c>
      <c r="L10" s="18"/>
      <c r="M10" s="18">
        <f t="shared" si="0"/>
        <v>0</v>
      </c>
      <c r="N10" s="60">
        <v>52</v>
      </c>
      <c r="O10" s="18"/>
      <c r="P10" s="18">
        <f t="shared" si="1"/>
        <v>0</v>
      </c>
      <c r="Q10" s="17">
        <v>42</v>
      </c>
      <c r="R10" s="16">
        <v>48</v>
      </c>
      <c r="S10" s="16">
        <v>49</v>
      </c>
      <c r="T10" s="16">
        <v>55</v>
      </c>
      <c r="U10" s="15">
        <f t="shared" si="2"/>
        <v>0</v>
      </c>
    </row>
    <row r="11" spans="1:23" ht="15.95" customHeight="1" x14ac:dyDescent="0.25">
      <c r="A11" s="21">
        <v>1</v>
      </c>
      <c r="B11" s="22"/>
      <c r="C11" s="22"/>
      <c r="D11" s="18"/>
      <c r="E11" s="18"/>
      <c r="F11" s="22"/>
      <c r="G11" s="22"/>
      <c r="H11" s="22"/>
      <c r="I11" s="22"/>
      <c r="J11" s="22"/>
      <c r="K11" s="44">
        <v>45</v>
      </c>
      <c r="L11" s="18"/>
      <c r="M11" s="18">
        <f t="shared" si="0"/>
        <v>0</v>
      </c>
      <c r="N11" s="60">
        <v>52</v>
      </c>
      <c r="O11" s="18"/>
      <c r="P11" s="18">
        <f t="shared" si="1"/>
        <v>0</v>
      </c>
      <c r="Q11" s="17">
        <v>42</v>
      </c>
      <c r="R11" s="16">
        <v>48</v>
      </c>
      <c r="S11" s="16">
        <v>49</v>
      </c>
      <c r="T11" s="16">
        <v>55</v>
      </c>
      <c r="U11" s="15">
        <f t="shared" si="2"/>
        <v>0</v>
      </c>
    </row>
    <row r="12" spans="1:23" ht="15.95" customHeight="1" x14ac:dyDescent="0.25">
      <c r="A12" s="21">
        <v>2</v>
      </c>
      <c r="B12" s="22"/>
      <c r="C12" s="22"/>
      <c r="D12" s="18"/>
      <c r="E12" s="18"/>
      <c r="F12" s="22"/>
      <c r="G12" s="22"/>
      <c r="H12" s="22"/>
      <c r="I12" s="22"/>
      <c r="J12" s="22"/>
      <c r="K12" s="44">
        <v>45</v>
      </c>
      <c r="L12" s="18"/>
      <c r="M12" s="18">
        <f t="shared" si="0"/>
        <v>0</v>
      </c>
      <c r="N12" s="60">
        <v>52</v>
      </c>
      <c r="O12" s="18"/>
      <c r="P12" s="18">
        <f t="shared" si="1"/>
        <v>0</v>
      </c>
      <c r="Q12" s="17">
        <v>42</v>
      </c>
      <c r="R12" s="16">
        <v>48</v>
      </c>
      <c r="S12" s="16">
        <v>49</v>
      </c>
      <c r="T12" s="16">
        <v>55</v>
      </c>
      <c r="U12" s="15">
        <f t="shared" si="2"/>
        <v>0</v>
      </c>
    </row>
    <row r="13" spans="1:23" ht="15.95" customHeight="1" x14ac:dyDescent="0.25">
      <c r="A13" s="21">
        <v>3</v>
      </c>
      <c r="B13" s="22"/>
      <c r="C13" s="22"/>
      <c r="D13" s="18"/>
      <c r="E13" s="18"/>
      <c r="F13" s="22"/>
      <c r="G13" s="22"/>
      <c r="H13" s="22"/>
      <c r="I13" s="22"/>
      <c r="J13" s="22"/>
      <c r="K13" s="44">
        <v>45</v>
      </c>
      <c r="L13" s="18"/>
      <c r="M13" s="18">
        <f t="shared" si="0"/>
        <v>0</v>
      </c>
      <c r="N13" s="60">
        <v>52</v>
      </c>
      <c r="O13" s="18"/>
      <c r="P13" s="18">
        <f>MAX(C13,F13,G13,I13,J13)-MIN(C13,F13,G13,I13,J13)</f>
        <v>0</v>
      </c>
      <c r="Q13" s="17">
        <v>42</v>
      </c>
      <c r="R13" s="16">
        <v>48</v>
      </c>
      <c r="S13" s="16">
        <v>49</v>
      </c>
      <c r="T13" s="16">
        <v>55</v>
      </c>
      <c r="U13" s="15">
        <f t="shared" si="2"/>
        <v>0</v>
      </c>
    </row>
    <row r="14" spans="1:23" ht="15.95" customHeight="1" x14ac:dyDescent="0.25">
      <c r="A14" s="21">
        <v>4</v>
      </c>
      <c r="B14" s="22"/>
      <c r="C14" s="22"/>
      <c r="D14" s="18"/>
      <c r="E14" s="18"/>
      <c r="F14" s="20"/>
      <c r="G14" s="22"/>
      <c r="H14" s="22"/>
      <c r="I14" s="22"/>
      <c r="J14" s="22"/>
      <c r="K14" s="44">
        <v>45</v>
      </c>
      <c r="L14" s="18"/>
      <c r="M14" s="18">
        <f t="shared" si="0"/>
        <v>0</v>
      </c>
      <c r="N14" s="60">
        <v>52</v>
      </c>
      <c r="O14" s="18"/>
      <c r="P14" s="18">
        <f>MAX(C14,F14,G14,I14,J14)-MIN(C14,F14,G14,I14,J14)</f>
        <v>0</v>
      </c>
      <c r="Q14" s="17">
        <v>42</v>
      </c>
      <c r="R14" s="16">
        <v>48</v>
      </c>
      <c r="S14" s="16">
        <v>49</v>
      </c>
      <c r="T14" s="16">
        <v>55</v>
      </c>
      <c r="U14" s="15">
        <f t="shared" si="2"/>
        <v>0</v>
      </c>
    </row>
    <row r="15" spans="1:23" ht="15.95" customHeight="1" x14ac:dyDescent="0.25">
      <c r="A15" s="21">
        <v>5</v>
      </c>
      <c r="B15" s="22"/>
      <c r="C15" s="22"/>
      <c r="D15" s="18"/>
      <c r="E15" s="18"/>
      <c r="F15" s="22"/>
      <c r="G15" s="22"/>
      <c r="H15" s="22"/>
      <c r="I15" s="22"/>
      <c r="J15" s="22"/>
      <c r="K15" s="44">
        <v>45</v>
      </c>
      <c r="L15" s="18"/>
      <c r="M15" s="18">
        <f t="shared" si="0"/>
        <v>0</v>
      </c>
      <c r="N15" s="60">
        <v>52</v>
      </c>
      <c r="O15" s="18"/>
      <c r="P15" s="18">
        <f t="shared" ref="P15:P20" si="3">MAX(C15,F15,G15,I15,J15)-MIN(C15,F15,G15,I15,J15)</f>
        <v>0</v>
      </c>
      <c r="Q15" s="17">
        <v>42</v>
      </c>
      <c r="R15" s="16">
        <v>48</v>
      </c>
      <c r="S15" s="16">
        <v>49</v>
      </c>
      <c r="T15" s="16">
        <v>55</v>
      </c>
      <c r="U15" s="15">
        <f t="shared" si="2"/>
        <v>0</v>
      </c>
      <c r="V15" s="14"/>
      <c r="W15" s="14"/>
    </row>
    <row r="16" spans="1:23" ht="15.95" customHeight="1" x14ac:dyDescent="0.25">
      <c r="A16" s="21">
        <v>6</v>
      </c>
      <c r="B16" s="22"/>
      <c r="C16" s="22"/>
      <c r="D16" s="18"/>
      <c r="E16" s="18"/>
      <c r="F16" s="22"/>
      <c r="G16" s="22"/>
      <c r="H16" s="22"/>
      <c r="I16" s="22"/>
      <c r="J16" s="22"/>
      <c r="K16" s="44">
        <v>45</v>
      </c>
      <c r="L16" s="18"/>
      <c r="M16" s="18">
        <f t="shared" si="0"/>
        <v>0</v>
      </c>
      <c r="N16" s="60">
        <v>52</v>
      </c>
      <c r="O16" s="18"/>
      <c r="P16" s="18">
        <f t="shared" si="3"/>
        <v>0</v>
      </c>
      <c r="Q16" s="17">
        <v>42</v>
      </c>
      <c r="R16" s="16">
        <v>48</v>
      </c>
      <c r="S16" s="16">
        <v>49</v>
      </c>
      <c r="T16" s="16">
        <v>55</v>
      </c>
      <c r="U16" s="15">
        <f t="shared" si="2"/>
        <v>0</v>
      </c>
      <c r="V16" s="14"/>
      <c r="W16" s="14"/>
    </row>
    <row r="17" spans="1:23" ht="15.95" customHeight="1" x14ac:dyDescent="0.25">
      <c r="A17" s="21">
        <v>7</v>
      </c>
      <c r="B17" s="22"/>
      <c r="C17" s="22"/>
      <c r="D17" s="18"/>
      <c r="E17" s="18"/>
      <c r="F17" s="22"/>
      <c r="G17" s="22"/>
      <c r="H17" s="22"/>
      <c r="I17" s="22"/>
      <c r="J17" s="22"/>
      <c r="K17" s="44">
        <v>45</v>
      </c>
      <c r="L17" s="18"/>
      <c r="M17" s="18">
        <f t="shared" si="0"/>
        <v>0</v>
      </c>
      <c r="N17" s="60">
        <v>52</v>
      </c>
      <c r="O17" s="18"/>
      <c r="P17" s="18">
        <f t="shared" si="3"/>
        <v>0</v>
      </c>
      <c r="Q17" s="17">
        <v>42</v>
      </c>
      <c r="R17" s="16">
        <v>48</v>
      </c>
      <c r="S17" s="16">
        <v>49</v>
      </c>
      <c r="T17" s="16">
        <v>55</v>
      </c>
      <c r="U17" s="15">
        <f t="shared" si="2"/>
        <v>0</v>
      </c>
      <c r="V17" s="14"/>
      <c r="W17" s="14"/>
    </row>
    <row r="18" spans="1:23" ht="15.95" customHeight="1" x14ac:dyDescent="0.25">
      <c r="A18" s="21">
        <v>8</v>
      </c>
      <c r="B18" s="20"/>
      <c r="C18" s="20"/>
      <c r="D18" s="20"/>
      <c r="E18" s="20"/>
      <c r="F18" s="20"/>
      <c r="G18" s="20"/>
      <c r="H18" s="20"/>
      <c r="I18" s="20"/>
      <c r="J18" s="20"/>
      <c r="K18" s="44">
        <v>45</v>
      </c>
      <c r="L18" s="18"/>
      <c r="M18" s="18">
        <f t="shared" si="0"/>
        <v>0</v>
      </c>
      <c r="N18" s="60">
        <v>52</v>
      </c>
      <c r="O18" s="18"/>
      <c r="P18" s="18">
        <f t="shared" si="3"/>
        <v>0</v>
      </c>
      <c r="Q18" s="17">
        <v>42</v>
      </c>
      <c r="R18" s="16">
        <v>48</v>
      </c>
      <c r="S18" s="16">
        <v>49</v>
      </c>
      <c r="T18" s="16">
        <v>55</v>
      </c>
      <c r="U18" s="15">
        <f t="shared" si="2"/>
        <v>0</v>
      </c>
    </row>
    <row r="19" spans="1:23" ht="15.95" customHeight="1" x14ac:dyDescent="0.25">
      <c r="A19" s="21">
        <v>9</v>
      </c>
      <c r="B19" s="20"/>
      <c r="C19" s="20"/>
      <c r="D19" s="20"/>
      <c r="E19" s="20"/>
      <c r="F19" s="20"/>
      <c r="G19" s="20"/>
      <c r="H19" s="20"/>
      <c r="I19" s="20"/>
      <c r="J19" s="20"/>
      <c r="K19" s="44">
        <v>45</v>
      </c>
      <c r="L19" s="18"/>
      <c r="M19" s="18">
        <f t="shared" si="0"/>
        <v>0</v>
      </c>
      <c r="N19" s="60">
        <v>52</v>
      </c>
      <c r="O19" s="18"/>
      <c r="P19" s="18">
        <f t="shared" si="3"/>
        <v>0</v>
      </c>
      <c r="Q19" s="17">
        <v>42</v>
      </c>
      <c r="R19" s="16">
        <v>48</v>
      </c>
      <c r="S19" s="16">
        <v>49</v>
      </c>
      <c r="T19" s="16">
        <v>55</v>
      </c>
      <c r="U19" s="15">
        <f t="shared" si="2"/>
        <v>0</v>
      </c>
    </row>
    <row r="20" spans="1:23" ht="15.95" customHeight="1" x14ac:dyDescent="0.25">
      <c r="A20" s="21">
        <v>10</v>
      </c>
      <c r="B20" s="20"/>
      <c r="C20" s="12"/>
      <c r="D20" s="12"/>
      <c r="E20" s="12"/>
      <c r="F20" s="12"/>
      <c r="G20" s="12"/>
      <c r="H20" s="12"/>
      <c r="I20" s="12"/>
      <c r="J20" s="12"/>
      <c r="K20" s="44">
        <v>45</v>
      </c>
      <c r="L20" s="18"/>
      <c r="M20" s="18">
        <f t="shared" si="0"/>
        <v>0</v>
      </c>
      <c r="N20" s="60">
        <v>52</v>
      </c>
      <c r="O20" s="18"/>
      <c r="P20" s="18">
        <f t="shared" si="3"/>
        <v>0</v>
      </c>
      <c r="Q20" s="17">
        <v>42</v>
      </c>
      <c r="R20" s="16">
        <v>48</v>
      </c>
      <c r="S20" s="16">
        <v>49</v>
      </c>
      <c r="T20" s="16">
        <v>55</v>
      </c>
      <c r="U20" s="15">
        <f t="shared" si="2"/>
        <v>0</v>
      </c>
    </row>
  </sheetData>
  <phoneticPr fontId="21"/>
  <pageMargins left="0.78700000000000003" right="0.78700000000000003" top="0.98399999999999999" bottom="0.98399999999999999" header="0.51200000000000001" footer="0.51200000000000001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1</vt:i4>
      </vt:variant>
    </vt:vector>
  </HeadingPairs>
  <TitlesOfParts>
    <vt:vector size="33" baseType="lpstr">
      <vt:lpstr>Lot17_Blue Bottle認証値（確定値）</vt:lpstr>
      <vt:lpstr>Na</vt:lpstr>
      <vt:lpstr>K</vt:lpstr>
      <vt:lpstr>CL</vt:lpstr>
      <vt:lpstr>Ca</vt:lpstr>
      <vt:lpstr>GLU</vt:lpstr>
      <vt:lpstr>TCH</vt:lpstr>
      <vt:lpstr>TG</vt:lpstr>
      <vt:lpstr>HDL</vt:lpstr>
      <vt:lpstr>TBIL</vt:lpstr>
      <vt:lpstr>TP</vt:lpstr>
      <vt:lpstr>ALB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  <vt:lpstr>2026.5月を100％とした時の活性変化率</vt:lpstr>
      <vt:lpstr>'Lot17_Blue Bottle認証値（確定値）'!Print_Area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市原文雄</dc:creator>
  <cp:lastModifiedBy>文雄 市原</cp:lastModifiedBy>
  <dcterms:created xsi:type="dcterms:W3CDTF">2023-05-05T09:22:00Z</dcterms:created>
  <dcterms:modified xsi:type="dcterms:W3CDTF">2026-06-04T19:57:58Z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0E329A03E66D4BB6AF3B995750886F1A</vt:lpwstr>
  </property>
  <property fmtid="{D5CDD505-2E9C-101B-9397-08002B2CF9AE}" pid="3" name="KSOProductBuildVer">
    <vt:lpwstr>1041-11.2.0.10603</vt:lpwstr>
  </property>
</Properties>
</file>